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FactBook\FactBook 18-19\Academic Programs\"/>
    </mc:Choice>
  </mc:AlternateContent>
  <bookViews>
    <workbookView xWindow="0" yWindow="465" windowWidth="24765" windowHeight="14955" firstSheet="1" activeTab="1"/>
  </bookViews>
  <sheets>
    <sheet name="FR POE REPORT 2015" sheetId="1" state="hidden" r:id="rId1"/>
    <sheet name="ALL POE REPORT 2017" sheetId="2" r:id="rId2"/>
    <sheet name="Sheet3" sheetId="11" r:id="rId3"/>
    <sheet name="Market Analysis Table" sheetId="12" r:id="rId4"/>
    <sheet name="GRAD POE REPORT 2015" sheetId="3" state="hidden" r:id="rId5"/>
    <sheet name="Grad POE Report_2015" sheetId="8" state="hidden" r:id="rId6"/>
    <sheet name="FRData" sheetId="4" state="hidden" r:id="rId7"/>
    <sheet name="AllData" sheetId="5" state="hidden" r:id="rId8"/>
    <sheet name="Sheet1" sheetId="10" state="hidden" r:id="rId9"/>
    <sheet name="GradData" sheetId="6" state="hidden" r:id="rId10"/>
    <sheet name="GradData2" sheetId="7" state="hidden" r:id="rId11"/>
    <sheet name="Sheet2" sheetId="9" state="hidden" r:id="rId12"/>
  </sheets>
  <definedNames>
    <definedName name="_xlnm._FilterDatabase" localSheetId="10" hidden="1">GradData2!$A$1:$F$373</definedName>
    <definedName name="_xlnm._FilterDatabase" localSheetId="2" hidden="1">Sheet3!$A$1:$C$1496</definedName>
    <definedName name="_xlnm.Print_Area" localSheetId="1">'ALL POE REPORT 2017'!$A$1:$AG$202</definedName>
    <definedName name="_xlnm.Print_Area" localSheetId="0">'FR POE REPORT 2015'!$A$1:$AR$52</definedName>
    <definedName name="_xlnm.Print_Area" localSheetId="5">'Grad POE Report_2015'!$A$1:$AW$48</definedName>
  </definedNames>
  <calcPr calcId="162913"/>
  <pivotCaches>
    <pivotCache cacheId="25" r:id="rId13"/>
    <pivotCache cacheId="26" r:id="rId14"/>
    <pivotCache cacheId="27" r:id="rId15"/>
    <pivotCache cacheId="33" r:id="rId16"/>
    <pivotCache cacheId="36" r:id="rId17"/>
    <pivotCache cacheId="39" r:id="rId18"/>
  </pivotCaches>
  <extLst>
    <ext xmlns:mx="http://schemas.microsoft.com/office/mac/excel/2008/main" uri="{7523E5D3-25F3-A5E0-1632-64F254C22452}">
      <mx:ArchID Flags="2"/>
    </ext>
  </extLst>
</workbook>
</file>

<file path=xl/calcChain.xml><?xml version="1.0" encoding="utf-8"?>
<calcChain xmlns="http://schemas.openxmlformats.org/spreadsheetml/2006/main">
  <c r="AH202" i="2" l="1"/>
  <c r="AI94" i="2" s="1"/>
  <c r="AH180" i="2"/>
  <c r="AH184" i="2"/>
  <c r="AH198" i="2"/>
  <c r="AH174" i="2"/>
  <c r="AH167" i="2"/>
  <c r="AH152" i="2"/>
  <c r="AH146" i="2"/>
  <c r="AH141" i="2"/>
  <c r="AH157" i="2"/>
  <c r="AH133" i="2"/>
  <c r="AH126" i="2"/>
  <c r="AH118" i="2"/>
  <c r="AH122" i="2" s="1"/>
  <c r="AH108" i="2"/>
  <c r="AH103" i="2"/>
  <c r="AH88" i="2"/>
  <c r="AH81" i="2"/>
  <c r="AH77" i="2"/>
  <c r="AH70" i="2"/>
  <c r="AH59" i="2" l="1"/>
  <c r="AH51" i="2"/>
  <c r="AH42" i="2"/>
  <c r="AH29" i="2"/>
  <c r="AH18" i="2"/>
  <c r="AI118" i="2" l="1"/>
  <c r="AI174" i="2"/>
  <c r="AI126" i="2"/>
  <c r="AI152" i="2"/>
  <c r="AI180" i="2"/>
  <c r="AI188" i="2"/>
  <c r="AI183" i="2"/>
  <c r="AI179" i="2"/>
  <c r="AI173" i="2"/>
  <c r="AI167" i="2"/>
  <c r="AI161" i="2"/>
  <c r="AI155" i="2"/>
  <c r="AI151" i="2"/>
  <c r="AI146" i="2"/>
  <c r="AI143" i="2"/>
  <c r="AI139" i="2"/>
  <c r="AI133" i="2"/>
  <c r="AI130" i="2"/>
  <c r="AI125" i="2"/>
  <c r="AI121" i="2"/>
  <c r="AI116" i="2"/>
  <c r="AI110" i="2"/>
  <c r="AI107" i="2"/>
  <c r="AI99" i="2"/>
  <c r="AI95" i="2"/>
  <c r="AI88" i="2"/>
  <c r="AI83" i="2"/>
  <c r="AI79" i="2"/>
  <c r="AI75" i="2"/>
  <c r="AI101" i="2"/>
  <c r="AI92" i="2"/>
  <c r="AI72" i="2"/>
  <c r="AI190" i="2"/>
  <c r="AI163" i="2"/>
  <c r="AI140" i="2"/>
  <c r="AI131" i="2"/>
  <c r="AI100" i="2"/>
  <c r="AI90" i="2"/>
  <c r="AI80" i="2"/>
  <c r="AI67" i="2"/>
  <c r="AI201" i="2"/>
  <c r="AI197" i="2"/>
  <c r="AI186" i="2"/>
  <c r="AI182" i="2"/>
  <c r="AI178" i="2"/>
  <c r="AI172" i="2"/>
  <c r="AI159" i="2"/>
  <c r="AI154" i="2"/>
  <c r="AI150" i="2"/>
  <c r="AI138" i="2"/>
  <c r="AI128" i="2"/>
  <c r="AI124" i="2"/>
  <c r="AI120" i="2"/>
  <c r="AI115" i="2"/>
  <c r="AI109" i="2"/>
  <c r="AI106" i="2"/>
  <c r="AI102" i="2"/>
  <c r="AI98" i="2"/>
  <c r="AI93" i="2"/>
  <c r="AI74" i="2"/>
  <c r="AI69" i="2"/>
  <c r="AI200" i="2"/>
  <c r="AI196" i="2"/>
  <c r="AI171" i="2"/>
  <c r="AI164" i="2"/>
  <c r="AI149" i="2"/>
  <c r="AI145" i="2"/>
  <c r="AI137" i="2"/>
  <c r="AI132" i="2"/>
  <c r="AI114" i="2"/>
  <c r="AI105" i="2"/>
  <c r="AI97" i="2"/>
  <c r="AI86" i="2"/>
  <c r="AI68" i="2"/>
  <c r="AI198" i="2"/>
  <c r="AI170" i="2"/>
  <c r="AI148" i="2"/>
  <c r="AI144" i="2"/>
  <c r="AI135" i="2"/>
  <c r="AI113" i="2"/>
  <c r="AI103" i="2"/>
  <c r="AI96" i="2"/>
  <c r="AI85" i="2"/>
  <c r="AI76" i="2"/>
  <c r="AI70" i="2"/>
  <c r="AI157" i="2"/>
  <c r="AI184" i="2"/>
  <c r="AI81" i="2"/>
  <c r="AI77" i="2"/>
  <c r="AI122" i="2"/>
  <c r="AI141" i="2"/>
  <c r="AI108" i="2"/>
  <c r="AH60" i="2"/>
  <c r="AI29" i="2" s="1"/>
  <c r="AF167" i="2"/>
  <c r="AI59" i="2" l="1"/>
  <c r="AH62" i="2"/>
  <c r="AI51" i="2"/>
  <c r="AI47" i="2"/>
  <c r="AI37" i="2"/>
  <c r="AI33" i="2"/>
  <c r="AI27" i="2"/>
  <c r="AI23" i="2"/>
  <c r="AI13" i="2"/>
  <c r="AI9" i="2"/>
  <c r="AI49" i="2"/>
  <c r="AI45" i="2"/>
  <c r="AI35" i="2"/>
  <c r="AI25" i="2"/>
  <c r="AI15" i="2"/>
  <c r="AI11" i="2"/>
  <c r="AI53" i="2"/>
  <c r="AI42" i="2"/>
  <c r="AI18" i="2"/>
  <c r="AI10" i="2"/>
  <c r="AI46" i="2"/>
  <c r="AI40" i="2"/>
  <c r="AI36" i="2"/>
  <c r="AI32" i="2"/>
  <c r="AI26" i="2"/>
  <c r="AI22" i="2"/>
  <c r="AI16" i="2"/>
  <c r="AI12" i="2"/>
  <c r="AI56" i="2"/>
  <c r="AI39" i="2"/>
  <c r="AI21" i="2"/>
  <c r="AI48" i="2"/>
  <c r="AI38" i="2"/>
  <c r="AI34" i="2"/>
  <c r="AI24" i="2"/>
  <c r="AI14" i="2"/>
  <c r="AF180" i="2"/>
  <c r="AF126" i="2"/>
  <c r="AF118" i="2"/>
  <c r="AF108" i="2"/>
  <c r="AF122" i="2" s="1"/>
  <c r="AF88" i="2"/>
  <c r="AF198" i="2"/>
  <c r="AF184" i="2"/>
  <c r="AF174" i="2"/>
  <c r="AF133" i="2"/>
  <c r="AF157" i="2"/>
  <c r="AF146" i="2"/>
  <c r="AF141" i="2"/>
  <c r="AF81" i="2"/>
  <c r="AF77" i="2"/>
  <c r="AF152" i="2"/>
  <c r="AF103" i="2"/>
  <c r="AF70" i="2"/>
  <c r="AI58" i="2" l="1"/>
  <c r="AI57" i="2"/>
  <c r="AF202" i="2"/>
  <c r="L198" i="2"/>
  <c r="L184" i="2"/>
  <c r="L180" i="2"/>
  <c r="L174" i="2"/>
  <c r="L167" i="2"/>
  <c r="L157" i="2"/>
  <c r="L152" i="2"/>
  <c r="L146" i="2"/>
  <c r="L141" i="2"/>
  <c r="L133" i="2"/>
  <c r="L126" i="2"/>
  <c r="L122" i="2"/>
  <c r="L103" i="2"/>
  <c r="L88" i="2"/>
  <c r="L81" i="2"/>
  <c r="L77" i="2"/>
  <c r="L70" i="2"/>
  <c r="AG155" i="2" l="1"/>
  <c r="AG163" i="2"/>
  <c r="AG161" i="2"/>
  <c r="AG154" i="2"/>
  <c r="AG159" i="2"/>
  <c r="AG167" i="2"/>
  <c r="AG164" i="2"/>
  <c r="AG157" i="2"/>
  <c r="AG149" i="2"/>
  <c r="AG144" i="2"/>
  <c r="AG139" i="2"/>
  <c r="AG172" i="2"/>
  <c r="AG171" i="2"/>
  <c r="AG146" i="2"/>
  <c r="AG137" i="2"/>
  <c r="AG150" i="2"/>
  <c r="AG140" i="2"/>
  <c r="AG152" i="2"/>
  <c r="AG148" i="2"/>
  <c r="AG143" i="2"/>
  <c r="AG138" i="2"/>
  <c r="AG151" i="2"/>
  <c r="AG141" i="2"/>
  <c r="AG170" i="2"/>
  <c r="AG145" i="2"/>
  <c r="AG173" i="2"/>
  <c r="AG135" i="2"/>
  <c r="AG130" i="2"/>
  <c r="AG124" i="2"/>
  <c r="AG125" i="2"/>
  <c r="AG133" i="2"/>
  <c r="AG128" i="2"/>
  <c r="AG122" i="2"/>
  <c r="AG131" i="2"/>
  <c r="AG120" i="2"/>
  <c r="AG132" i="2"/>
  <c r="AG126" i="2"/>
  <c r="AG121" i="2"/>
  <c r="AG118" i="2"/>
  <c r="AG113" i="2"/>
  <c r="AG116" i="2"/>
  <c r="AG110" i="2"/>
  <c r="AG115" i="2"/>
  <c r="AG114" i="2"/>
  <c r="AG67" i="2"/>
  <c r="AG109" i="2"/>
  <c r="AG190" i="2"/>
  <c r="AG183" i="2"/>
  <c r="AG178" i="2"/>
  <c r="AG201" i="2"/>
  <c r="AG103" i="2"/>
  <c r="AG97" i="2"/>
  <c r="AG101" i="2"/>
  <c r="AG88" i="2"/>
  <c r="AG81" i="2"/>
  <c r="AG76" i="2"/>
  <c r="AG70" i="2"/>
  <c r="AG200" i="2"/>
  <c r="AG98" i="2"/>
  <c r="AG86" i="2"/>
  <c r="AG75" i="2"/>
  <c r="AG107" i="2"/>
  <c r="AG186" i="2"/>
  <c r="AG197" i="2"/>
  <c r="AG106" i="2"/>
  <c r="AG99" i="2"/>
  <c r="AG85" i="2"/>
  <c r="AG74" i="2"/>
  <c r="AG174" i="2"/>
  <c r="AG179" i="2"/>
  <c r="AG105" i="2"/>
  <c r="AG100" i="2"/>
  <c r="AG83" i="2"/>
  <c r="AG72" i="2"/>
  <c r="AG108" i="2"/>
  <c r="AG188" i="2"/>
  <c r="AG182" i="2"/>
  <c r="AG198" i="2"/>
  <c r="AG93" i="2"/>
  <c r="AG102" i="2"/>
  <c r="AG80" i="2"/>
  <c r="AG69" i="2"/>
  <c r="AG180" i="2"/>
  <c r="AG95" i="2"/>
  <c r="AG92" i="2"/>
  <c r="AG79" i="2"/>
  <c r="AG68" i="2"/>
  <c r="AG184" i="2"/>
  <c r="AG196" i="2"/>
  <c r="AG96" i="2"/>
  <c r="AG90" i="2"/>
  <c r="AG77" i="2"/>
  <c r="L199" i="2"/>
  <c r="M67" i="2" s="1"/>
  <c r="AG57" i="2"/>
  <c r="AF59" i="2" l="1"/>
  <c r="AF51" i="2" l="1"/>
  <c r="AF42" i="2"/>
  <c r="AF60" i="2" s="1"/>
  <c r="AF62" i="2" s="1"/>
  <c r="AF29" i="2"/>
  <c r="AF18" i="2"/>
  <c r="AB42" i="2"/>
  <c r="AB51" i="2"/>
  <c r="AB29" i="2"/>
  <c r="AB18" i="2"/>
  <c r="AU202" i="8"/>
  <c r="AU200" i="8"/>
  <c r="AU198" i="8"/>
  <c r="AU196" i="8"/>
  <c r="AU194" i="8"/>
  <c r="AU192" i="8"/>
  <c r="AU190" i="8"/>
  <c r="AU183" i="8"/>
  <c r="AU184" i="8"/>
  <c r="AU185" i="8"/>
  <c r="AU186" i="8"/>
  <c r="AU187" i="8"/>
  <c r="AU178" i="8"/>
  <c r="AU179" i="8"/>
  <c r="AU175" i="8"/>
  <c r="AU173" i="8"/>
  <c r="AU171" i="8"/>
  <c r="AU169" i="8"/>
  <c r="AU165" i="8"/>
  <c r="AU166" i="8"/>
  <c r="AU167" i="8" s="1"/>
  <c r="AU158" i="8"/>
  <c r="AU159" i="8"/>
  <c r="AU160" i="8"/>
  <c r="AU162" i="8" s="1"/>
  <c r="AU161" i="8"/>
  <c r="AU155" i="8"/>
  <c r="AU149" i="8"/>
  <c r="AU150" i="8"/>
  <c r="AU153" i="8" s="1"/>
  <c r="AU151" i="8"/>
  <c r="AU152" i="8"/>
  <c r="AU147" i="8"/>
  <c r="AU141" i="8"/>
  <c r="AU142" i="8"/>
  <c r="AU143" i="8"/>
  <c r="AU144" i="8"/>
  <c r="AU136" i="8"/>
  <c r="AU137" i="8"/>
  <c r="AU138" i="8"/>
  <c r="AU115" i="8"/>
  <c r="AU116" i="8"/>
  <c r="AU117" i="8"/>
  <c r="AU118" i="8"/>
  <c r="AU119" i="8"/>
  <c r="AU120" i="8"/>
  <c r="AU121" i="8"/>
  <c r="AU122" i="8"/>
  <c r="AU123" i="8"/>
  <c r="AU124" i="8"/>
  <c r="AU125" i="8"/>
  <c r="AU126" i="8"/>
  <c r="AU127" i="8"/>
  <c r="AU128" i="8"/>
  <c r="AU129" i="8"/>
  <c r="AU130" i="8"/>
  <c r="AU131" i="8"/>
  <c r="AU132" i="8"/>
  <c r="AU112" i="8"/>
  <c r="AU100" i="8"/>
  <c r="AU101" i="8"/>
  <c r="AU102" i="8"/>
  <c r="AU103" i="8"/>
  <c r="AU104" i="8"/>
  <c r="AU105" i="8"/>
  <c r="AU106" i="8"/>
  <c r="AU107" i="8"/>
  <c r="AU108" i="8"/>
  <c r="AU109" i="8"/>
  <c r="AU98" i="8"/>
  <c r="AU94" i="8"/>
  <c r="AU95" i="8"/>
  <c r="AU96" i="8"/>
  <c r="AU91" i="8"/>
  <c r="AU89" i="8"/>
  <c r="AU87" i="8"/>
  <c r="AU82" i="8"/>
  <c r="AU77" i="8"/>
  <c r="AU62" i="8"/>
  <c r="AU63" i="8"/>
  <c r="AU64" i="8"/>
  <c r="AU65" i="8"/>
  <c r="AU66" i="8"/>
  <c r="AU54" i="8"/>
  <c r="AU55" i="8"/>
  <c r="AU56" i="8"/>
  <c r="AU57" i="8"/>
  <c r="AU58" i="8"/>
  <c r="AU59" i="8"/>
  <c r="AU203" i="8"/>
  <c r="AU204" i="8"/>
  <c r="AU86" i="8"/>
  <c r="AU85" i="8"/>
  <c r="AU81" i="8"/>
  <c r="AU80" i="8"/>
  <c r="AU76" i="8"/>
  <c r="AU75" i="8"/>
  <c r="AU74" i="8"/>
  <c r="AU73" i="8"/>
  <c r="AU72" i="8"/>
  <c r="AU71" i="8"/>
  <c r="AU70" i="8"/>
  <c r="AU47" i="8"/>
  <c r="AU46" i="8"/>
  <c r="AT45" i="8"/>
  <c r="AU45" i="8" s="1"/>
  <c r="AU43" i="8"/>
  <c r="AU42" i="8"/>
  <c r="AU41" i="8"/>
  <c r="AU40" i="8"/>
  <c r="AU39" i="8"/>
  <c r="AT37" i="8"/>
  <c r="AU37" i="8" s="1"/>
  <c r="AU35" i="8"/>
  <c r="AU34" i="8"/>
  <c r="AU33" i="8"/>
  <c r="AU32" i="8"/>
  <c r="AU31" i="8"/>
  <c r="AU30" i="8"/>
  <c r="AU29" i="8"/>
  <c r="AU28" i="8"/>
  <c r="AT26" i="8"/>
  <c r="AU26" i="8"/>
  <c r="AU24" i="8"/>
  <c r="AU23" i="8"/>
  <c r="AU22" i="8"/>
  <c r="AU21" i="8"/>
  <c r="AU20" i="8"/>
  <c r="AU19" i="8"/>
  <c r="AU18" i="8"/>
  <c r="AT16" i="8"/>
  <c r="AU16" i="8" s="1"/>
  <c r="AU15" i="8"/>
  <c r="AU14" i="8"/>
  <c r="AU13" i="8"/>
  <c r="AU12" i="8"/>
  <c r="AU11" i="8"/>
  <c r="AU10" i="8"/>
  <c r="AU9" i="8"/>
  <c r="AR16" i="8"/>
  <c r="AR26" i="8"/>
  <c r="AR37" i="8"/>
  <c r="AR45" i="8"/>
  <c r="AR48" i="8" s="1"/>
  <c r="AS9" i="8" s="1"/>
  <c r="AT188" i="8"/>
  <c r="AT153" i="8"/>
  <c r="AT133" i="8"/>
  <c r="AT110" i="8"/>
  <c r="AD51" i="2"/>
  <c r="AD42" i="2"/>
  <c r="AD29" i="2"/>
  <c r="AD18" i="2"/>
  <c r="AP18" i="1"/>
  <c r="AP27" i="1"/>
  <c r="AP39" i="1"/>
  <c r="AP48" i="1"/>
  <c r="AL18" i="1"/>
  <c r="AL27" i="1"/>
  <c r="AL39" i="1"/>
  <c r="AL48" i="1"/>
  <c r="AL52" i="1"/>
  <c r="AM23" i="1" s="1"/>
  <c r="B12" i="1"/>
  <c r="D12" i="1"/>
  <c r="F12" i="1"/>
  <c r="H12" i="1"/>
  <c r="J12" i="1"/>
  <c r="L12" i="1"/>
  <c r="L62" i="1"/>
  <c r="L9" i="1" s="1"/>
  <c r="L71" i="1"/>
  <c r="L77" i="1"/>
  <c r="L82" i="1"/>
  <c r="L10" i="1" s="1"/>
  <c r="L13" i="1"/>
  <c r="L14" i="1"/>
  <c r="L15" i="1"/>
  <c r="L41" i="1"/>
  <c r="L42" i="1"/>
  <c r="L44" i="1"/>
  <c r="L161" i="1"/>
  <c r="L29" i="1"/>
  <c r="L166" i="1"/>
  <c r="L30" i="1" s="1"/>
  <c r="L31" i="1"/>
  <c r="L32" i="1"/>
  <c r="L33" i="1"/>
  <c r="L34" i="1"/>
  <c r="L176" i="1"/>
  <c r="L35" i="1"/>
  <c r="L37" i="1"/>
  <c r="L113" i="1"/>
  <c r="L19" i="1"/>
  <c r="L131" i="1"/>
  <c r="L20" i="1" s="1"/>
  <c r="L21" i="1"/>
  <c r="L144" i="1"/>
  <c r="L22" i="1"/>
  <c r="L23" i="1"/>
  <c r="L153" i="1"/>
  <c r="L24" i="1"/>
  <c r="L25" i="1"/>
  <c r="L50" i="1"/>
  <c r="N12" i="1"/>
  <c r="N62" i="1"/>
  <c r="N71" i="1"/>
  <c r="N77" i="1"/>
  <c r="N82" i="1"/>
  <c r="N10" i="1"/>
  <c r="N13" i="1"/>
  <c r="N14" i="1"/>
  <c r="N15" i="1"/>
  <c r="N41" i="1"/>
  <c r="N42" i="1"/>
  <c r="N43" i="1"/>
  <c r="N44" i="1"/>
  <c r="N48" i="1"/>
  <c r="N161" i="1"/>
  <c r="N29" i="1" s="1"/>
  <c r="N166" i="1"/>
  <c r="N30" i="1" s="1"/>
  <c r="N31" i="1"/>
  <c r="N32" i="1"/>
  <c r="N33" i="1"/>
  <c r="N34" i="1"/>
  <c r="N176" i="1"/>
  <c r="N35" i="1"/>
  <c r="N37" i="1"/>
  <c r="N113" i="1"/>
  <c r="N19" i="1"/>
  <c r="N131" i="1"/>
  <c r="N20" i="1" s="1"/>
  <c r="N27" i="1" s="1"/>
  <c r="N21" i="1"/>
  <c r="N144" i="1"/>
  <c r="N22" i="1"/>
  <c r="N23" i="1"/>
  <c r="N153" i="1"/>
  <c r="N24" i="1"/>
  <c r="N25" i="1"/>
  <c r="N50" i="1"/>
  <c r="P12" i="1"/>
  <c r="P62" i="1"/>
  <c r="P71" i="1"/>
  <c r="P77" i="1"/>
  <c r="P9" i="1" s="1"/>
  <c r="P82" i="1"/>
  <c r="P10" i="1"/>
  <c r="P13" i="1"/>
  <c r="P14" i="1"/>
  <c r="P15" i="1"/>
  <c r="P41" i="1"/>
  <c r="P42" i="1"/>
  <c r="P48" i="1" s="1"/>
  <c r="P43" i="1"/>
  <c r="P44" i="1"/>
  <c r="P161" i="1"/>
  <c r="P29" i="1" s="1"/>
  <c r="P166" i="1"/>
  <c r="P30" i="1"/>
  <c r="P31" i="1"/>
  <c r="P32" i="1"/>
  <c r="P33" i="1"/>
  <c r="P34" i="1"/>
  <c r="P176" i="1"/>
  <c r="P35" i="1" s="1"/>
  <c r="P36" i="1"/>
  <c r="P37" i="1"/>
  <c r="P113" i="1"/>
  <c r="P19" i="1"/>
  <c r="P131" i="1"/>
  <c r="P20" i="1" s="1"/>
  <c r="P27" i="1" s="1"/>
  <c r="P21" i="1"/>
  <c r="P144" i="1"/>
  <c r="P22" i="1"/>
  <c r="P23" i="1"/>
  <c r="P153" i="1"/>
  <c r="P24" i="1"/>
  <c r="P25" i="1"/>
  <c r="P50" i="1"/>
  <c r="R12" i="1"/>
  <c r="R62" i="1"/>
  <c r="R71" i="1"/>
  <c r="R77" i="1"/>
  <c r="R82" i="1"/>
  <c r="R10" i="1"/>
  <c r="R13" i="1"/>
  <c r="R14" i="1"/>
  <c r="R15" i="1"/>
  <c r="R41" i="1"/>
  <c r="R42" i="1"/>
  <c r="R48" i="1" s="1"/>
  <c r="R43" i="1"/>
  <c r="R44" i="1"/>
  <c r="R161" i="1"/>
  <c r="R29" i="1" s="1"/>
  <c r="R166" i="1"/>
  <c r="R30" i="1"/>
  <c r="R31" i="1"/>
  <c r="R32" i="1"/>
  <c r="R33" i="1"/>
  <c r="R34" i="1"/>
  <c r="R176" i="1"/>
  <c r="R35" i="1" s="1"/>
  <c r="R36" i="1"/>
  <c r="R37" i="1"/>
  <c r="R113" i="1"/>
  <c r="R19" i="1"/>
  <c r="R131" i="1"/>
  <c r="R20" i="1" s="1"/>
  <c r="R137" i="1"/>
  <c r="R21" i="1" s="1"/>
  <c r="R144" i="1"/>
  <c r="R22" i="1" s="1"/>
  <c r="R23" i="1"/>
  <c r="R153" i="1"/>
  <c r="R24" i="1"/>
  <c r="R25" i="1"/>
  <c r="R211" i="1"/>
  <c r="R50" i="1"/>
  <c r="T12" i="1"/>
  <c r="T62" i="1"/>
  <c r="T71" i="1"/>
  <c r="T77" i="1"/>
  <c r="T82" i="1"/>
  <c r="T10" i="1" s="1"/>
  <c r="T13" i="1"/>
  <c r="T14" i="1"/>
  <c r="T15" i="1"/>
  <c r="T41" i="1"/>
  <c r="T42" i="1"/>
  <c r="T43" i="1"/>
  <c r="T48" i="1" s="1"/>
  <c r="T44" i="1"/>
  <c r="T161" i="1"/>
  <c r="T29" i="1"/>
  <c r="T166" i="1"/>
  <c r="T30" i="1" s="1"/>
  <c r="T31" i="1"/>
  <c r="T32" i="1"/>
  <c r="T33" i="1"/>
  <c r="T34" i="1"/>
  <c r="T176" i="1"/>
  <c r="T35" i="1"/>
  <c r="T36" i="1"/>
  <c r="T37" i="1"/>
  <c r="T113" i="1"/>
  <c r="T19" i="1"/>
  <c r="T131" i="1"/>
  <c r="T20" i="1" s="1"/>
  <c r="T137" i="1"/>
  <c r="T21" i="1" s="1"/>
  <c r="T144" i="1"/>
  <c r="T22" i="1" s="1"/>
  <c r="T23" i="1"/>
  <c r="T153" i="1"/>
  <c r="T24" i="1" s="1"/>
  <c r="T25" i="1"/>
  <c r="T50" i="1"/>
  <c r="V12" i="1"/>
  <c r="V62" i="1"/>
  <c r="V71" i="1"/>
  <c r="V77" i="1"/>
  <c r="V9" i="1"/>
  <c r="V82" i="1"/>
  <c r="V10" i="1" s="1"/>
  <c r="V13" i="1"/>
  <c r="V14" i="1"/>
  <c r="V15" i="1"/>
  <c r="V41" i="1"/>
  <c r="V42" i="1"/>
  <c r="V43" i="1"/>
  <c r="V44" i="1"/>
  <c r="V161" i="1"/>
  <c r="V29" i="1"/>
  <c r="V166" i="1"/>
  <c r="V30" i="1" s="1"/>
  <c r="V31" i="1"/>
  <c r="V32" i="1"/>
  <c r="V33" i="1"/>
  <c r="V34" i="1"/>
  <c r="V176" i="1"/>
  <c r="V35" i="1" s="1"/>
  <c r="V36" i="1"/>
  <c r="V37" i="1"/>
  <c r="V39" i="1"/>
  <c r="V113" i="1"/>
  <c r="V19" i="1" s="1"/>
  <c r="V131" i="1"/>
  <c r="V20" i="1"/>
  <c r="V137" i="1"/>
  <c r="V21" i="1" s="1"/>
  <c r="V144" i="1"/>
  <c r="V22" i="1"/>
  <c r="V23" i="1"/>
  <c r="V153" i="1"/>
  <c r="V24" i="1" s="1"/>
  <c r="V25" i="1"/>
  <c r="V50" i="1"/>
  <c r="X12" i="1"/>
  <c r="X62" i="1"/>
  <c r="X71" i="1"/>
  <c r="X77" i="1"/>
  <c r="X9" i="1" s="1"/>
  <c r="X18" i="1" s="1"/>
  <c r="X82" i="1"/>
  <c r="X10" i="1" s="1"/>
  <c r="X13" i="1"/>
  <c r="X14" i="1"/>
  <c r="X15" i="1"/>
  <c r="X41" i="1"/>
  <c r="X42" i="1"/>
  <c r="X48" i="1" s="1"/>
  <c r="X43" i="1"/>
  <c r="X44" i="1"/>
  <c r="X161" i="1"/>
  <c r="X29" i="1" s="1"/>
  <c r="X39" i="1" s="1"/>
  <c r="X166" i="1"/>
  <c r="X30" i="1"/>
  <c r="X31" i="1"/>
  <c r="X32" i="1"/>
  <c r="X33" i="1"/>
  <c r="X34" i="1"/>
  <c r="X176" i="1"/>
  <c r="X35" i="1" s="1"/>
  <c r="X36" i="1"/>
  <c r="X37" i="1"/>
  <c r="X113" i="1"/>
  <c r="X19" i="1" s="1"/>
  <c r="X131" i="1"/>
  <c r="X20" i="1"/>
  <c r="X137" i="1"/>
  <c r="X21" i="1" s="1"/>
  <c r="X144" i="1"/>
  <c r="X22" i="1"/>
  <c r="X23" i="1"/>
  <c r="X153" i="1"/>
  <c r="X24" i="1"/>
  <c r="X25" i="1"/>
  <c r="X50" i="1"/>
  <c r="Z18" i="1"/>
  <c r="Z27" i="1"/>
  <c r="Z39" i="1"/>
  <c r="Z48" i="1"/>
  <c r="AC12" i="1"/>
  <c r="AD18" i="1"/>
  <c r="AD48" i="1"/>
  <c r="AD39" i="1"/>
  <c r="AD27" i="1"/>
  <c r="AD52" i="1"/>
  <c r="AE12" i="1" s="1"/>
  <c r="AF18" i="1"/>
  <c r="AF48" i="1"/>
  <c r="AF39" i="1"/>
  <c r="AF27" i="1"/>
  <c r="AH18" i="1"/>
  <c r="AH48" i="1"/>
  <c r="AH39" i="1"/>
  <c r="AH27" i="1"/>
  <c r="AH52" i="1"/>
  <c r="AI12" i="1" s="1"/>
  <c r="AJ18" i="1"/>
  <c r="AJ48" i="1"/>
  <c r="AJ52" i="1" s="1"/>
  <c r="AJ39" i="1"/>
  <c r="AJ27" i="1"/>
  <c r="AK12" i="1"/>
  <c r="AN18" i="1"/>
  <c r="AN48" i="1"/>
  <c r="AN39" i="1"/>
  <c r="AN27" i="1"/>
  <c r="B41" i="1"/>
  <c r="B42" i="1"/>
  <c r="B44" i="1"/>
  <c r="B161" i="1"/>
  <c r="B29" i="1"/>
  <c r="B166" i="1"/>
  <c r="B30" i="1" s="1"/>
  <c r="B31" i="1"/>
  <c r="B32" i="1"/>
  <c r="B33" i="1"/>
  <c r="B34" i="1"/>
  <c r="B176" i="1"/>
  <c r="B35" i="1" s="1"/>
  <c r="B37" i="1"/>
  <c r="B113" i="1"/>
  <c r="B19" i="1"/>
  <c r="B131" i="1"/>
  <c r="B20" i="1" s="1"/>
  <c r="B21" i="1"/>
  <c r="B144" i="1"/>
  <c r="B22" i="1"/>
  <c r="B23" i="1"/>
  <c r="B153" i="1"/>
  <c r="B24" i="1"/>
  <c r="B25" i="1"/>
  <c r="B62" i="1"/>
  <c r="B71" i="1"/>
  <c r="B77" i="1"/>
  <c r="B82" i="1"/>
  <c r="B10" i="1" s="1"/>
  <c r="B13" i="1"/>
  <c r="B14" i="1"/>
  <c r="B15" i="1"/>
  <c r="B50" i="1"/>
  <c r="D41" i="1"/>
  <c r="D42" i="1"/>
  <c r="D44" i="1"/>
  <c r="D48" i="1"/>
  <c r="D161" i="1"/>
  <c r="D29" i="1" s="1"/>
  <c r="D166" i="1"/>
  <c r="D30" i="1"/>
  <c r="D31" i="1"/>
  <c r="D32" i="1"/>
  <c r="D33" i="1"/>
  <c r="D34" i="1"/>
  <c r="D176" i="1"/>
  <c r="D35" i="1" s="1"/>
  <c r="D37" i="1"/>
  <c r="D113" i="1"/>
  <c r="D19" i="1" s="1"/>
  <c r="D27" i="1" s="1"/>
  <c r="D131" i="1"/>
  <c r="D20" i="1"/>
  <c r="D21" i="1"/>
  <c r="D144" i="1"/>
  <c r="D22" i="1" s="1"/>
  <c r="D23" i="1"/>
  <c r="D153" i="1"/>
  <c r="D24" i="1"/>
  <c r="D25" i="1"/>
  <c r="D62" i="1"/>
  <c r="D9" i="1" s="1"/>
  <c r="D71" i="1"/>
  <c r="D77" i="1"/>
  <c r="D82" i="1"/>
  <c r="D10" i="1"/>
  <c r="D13" i="1"/>
  <c r="D14" i="1"/>
  <c r="D15" i="1"/>
  <c r="D18" i="1"/>
  <c r="D50" i="1"/>
  <c r="F41" i="1"/>
  <c r="F48" i="1" s="1"/>
  <c r="F42" i="1"/>
  <c r="F44" i="1"/>
  <c r="F161" i="1"/>
  <c r="F29" i="1" s="1"/>
  <c r="F166" i="1"/>
  <c r="F30" i="1"/>
  <c r="F31" i="1"/>
  <c r="F32" i="1"/>
  <c r="F33" i="1"/>
  <c r="F34" i="1"/>
  <c r="F176" i="1"/>
  <c r="F35" i="1" s="1"/>
  <c r="F37" i="1"/>
  <c r="F113" i="1"/>
  <c r="F19" i="1" s="1"/>
  <c r="F131" i="1"/>
  <c r="F20" i="1"/>
  <c r="F27" i="1" s="1"/>
  <c r="F21" i="1"/>
  <c r="F144" i="1"/>
  <c r="F22" i="1"/>
  <c r="F23" i="1"/>
  <c r="F153" i="1"/>
  <c r="F24" i="1" s="1"/>
  <c r="F25" i="1"/>
  <c r="F62" i="1"/>
  <c r="F9" i="1" s="1"/>
  <c r="F18" i="1" s="1"/>
  <c r="F71" i="1"/>
  <c r="F77" i="1"/>
  <c r="F82" i="1"/>
  <c r="F10" i="1" s="1"/>
  <c r="F13" i="1"/>
  <c r="F14" i="1"/>
  <c r="F15" i="1"/>
  <c r="F50" i="1"/>
  <c r="H41" i="1"/>
  <c r="H42" i="1"/>
  <c r="H48" i="1" s="1"/>
  <c r="H44" i="1"/>
  <c r="H161" i="1"/>
  <c r="H29" i="1"/>
  <c r="H166" i="1"/>
  <c r="H30" i="1"/>
  <c r="H31" i="1"/>
  <c r="H32" i="1"/>
  <c r="H33" i="1"/>
  <c r="H34" i="1"/>
  <c r="H176" i="1"/>
  <c r="H35" i="1"/>
  <c r="H37" i="1"/>
  <c r="H113" i="1"/>
  <c r="H19" i="1"/>
  <c r="H131" i="1"/>
  <c r="H20" i="1"/>
  <c r="H21" i="1"/>
  <c r="H144" i="1"/>
  <c r="H22" i="1" s="1"/>
  <c r="H23" i="1"/>
  <c r="H153" i="1"/>
  <c r="H24" i="1"/>
  <c r="H25" i="1"/>
  <c r="H62" i="1"/>
  <c r="H71" i="1"/>
  <c r="H9" i="1" s="1"/>
  <c r="H18" i="1" s="1"/>
  <c r="H77" i="1"/>
  <c r="H82" i="1"/>
  <c r="H10" i="1"/>
  <c r="H13" i="1"/>
  <c r="H14" i="1"/>
  <c r="H15" i="1"/>
  <c r="H50" i="1"/>
  <c r="J41" i="1"/>
  <c r="J42" i="1"/>
  <c r="J44" i="1"/>
  <c r="J161" i="1"/>
  <c r="J29" i="1"/>
  <c r="J166" i="1"/>
  <c r="J30" i="1" s="1"/>
  <c r="J31" i="1"/>
  <c r="J32" i="1"/>
  <c r="J33" i="1"/>
  <c r="J34" i="1"/>
  <c r="J176" i="1"/>
  <c r="J35" i="1"/>
  <c r="J37" i="1"/>
  <c r="J113" i="1"/>
  <c r="J19" i="1" s="1"/>
  <c r="J131" i="1"/>
  <c r="J20" i="1" s="1"/>
  <c r="J21" i="1"/>
  <c r="J144" i="1"/>
  <c r="J22" i="1" s="1"/>
  <c r="J23" i="1"/>
  <c r="J153" i="1"/>
  <c r="J24" i="1"/>
  <c r="J25" i="1"/>
  <c r="J62" i="1"/>
  <c r="J71" i="1"/>
  <c r="J77" i="1"/>
  <c r="J82" i="1"/>
  <c r="J10" i="1"/>
  <c r="J13" i="1"/>
  <c r="J14" i="1"/>
  <c r="J15" i="1"/>
  <c r="J50" i="1"/>
  <c r="AB48" i="1"/>
  <c r="AC48" i="1"/>
  <c r="AI48" i="1"/>
  <c r="AK48" i="1"/>
  <c r="AM17" i="1"/>
  <c r="AB18" i="1"/>
  <c r="AC18" i="1" s="1"/>
  <c r="AI18" i="1"/>
  <c r="AK18" i="1"/>
  <c r="AO198" i="1"/>
  <c r="AM198" i="1"/>
  <c r="AK198" i="1"/>
  <c r="AI198" i="1"/>
  <c r="AF182" i="1"/>
  <c r="AF176" i="1"/>
  <c r="AF166" i="1"/>
  <c r="AF161" i="1"/>
  <c r="AF153" i="1"/>
  <c r="AF144" i="1"/>
  <c r="AF137" i="1"/>
  <c r="AF131" i="1"/>
  <c r="AF113" i="1"/>
  <c r="AF98" i="1"/>
  <c r="AF82" i="1"/>
  <c r="AD182" i="1"/>
  <c r="AD213" i="1" s="1"/>
  <c r="AE198" i="1" s="1"/>
  <c r="AD176" i="1"/>
  <c r="AD166" i="1"/>
  <c r="AD161" i="1"/>
  <c r="AD153" i="1"/>
  <c r="AD144" i="1"/>
  <c r="AD137" i="1"/>
  <c r="AD131" i="1"/>
  <c r="AD113" i="1"/>
  <c r="AD98" i="1"/>
  <c r="AD82" i="1"/>
  <c r="AK17" i="1"/>
  <c r="AI17" i="1"/>
  <c r="AP131" i="1"/>
  <c r="AP113" i="1"/>
  <c r="AN82" i="1"/>
  <c r="AV202" i="8"/>
  <c r="AV200" i="8"/>
  <c r="AV198" i="8"/>
  <c r="AV196" i="8"/>
  <c r="AV192" i="8"/>
  <c r="AL188" i="8"/>
  <c r="AJ188" i="8"/>
  <c r="AH188" i="8"/>
  <c r="AF188" i="8"/>
  <c r="AD188" i="8"/>
  <c r="AB188" i="8"/>
  <c r="Z188" i="8"/>
  <c r="X188" i="8"/>
  <c r="X34" i="8" s="1"/>
  <c r="V188" i="8"/>
  <c r="T188" i="8"/>
  <c r="R188" i="8"/>
  <c r="P188" i="8"/>
  <c r="P34" i="8" s="1"/>
  <c r="L188" i="8"/>
  <c r="J188" i="8"/>
  <c r="H188" i="8"/>
  <c r="F188" i="8"/>
  <c r="F34" i="8" s="1"/>
  <c r="D188" i="8"/>
  <c r="AV187" i="8"/>
  <c r="AM187" i="8"/>
  <c r="AV186" i="8"/>
  <c r="AV185" i="8"/>
  <c r="AM185" i="8"/>
  <c r="AV184" i="8"/>
  <c r="AV183" i="8"/>
  <c r="AM183" i="8"/>
  <c r="AV180" i="8"/>
  <c r="AL180" i="8"/>
  <c r="AM178" i="8"/>
  <c r="AJ180" i="8"/>
  <c r="AH180" i="8"/>
  <c r="AM179" i="8"/>
  <c r="AV175" i="8"/>
  <c r="AV173" i="8"/>
  <c r="AV171" i="8"/>
  <c r="AV169" i="8"/>
  <c r="AL167" i="8"/>
  <c r="AM165" i="8" s="1"/>
  <c r="AM166" i="8"/>
  <c r="AJ167" i="8"/>
  <c r="AH167" i="8"/>
  <c r="AF167" i="8"/>
  <c r="AB167" i="8"/>
  <c r="Z167" i="8"/>
  <c r="X167" i="8"/>
  <c r="V167" i="8"/>
  <c r="V29" i="8"/>
  <c r="T167" i="8"/>
  <c r="R167" i="8"/>
  <c r="P167" i="8"/>
  <c r="L167" i="8"/>
  <c r="L29" i="8" s="1"/>
  <c r="J167" i="8"/>
  <c r="H167" i="8"/>
  <c r="F167" i="8"/>
  <c r="D167" i="8"/>
  <c r="D29" i="8"/>
  <c r="AV166" i="8"/>
  <c r="AV165" i="8"/>
  <c r="AL162" i="8"/>
  <c r="AM159" i="8" s="1"/>
  <c r="AJ162" i="8"/>
  <c r="AH162" i="8"/>
  <c r="AF162" i="8"/>
  <c r="AD162" i="8"/>
  <c r="AB162" i="8"/>
  <c r="Z162" i="8"/>
  <c r="X162" i="8"/>
  <c r="V162" i="8"/>
  <c r="V28" i="8"/>
  <c r="T162" i="8"/>
  <c r="R162" i="8"/>
  <c r="P162" i="8"/>
  <c r="P28" i="8" s="1"/>
  <c r="L162" i="8"/>
  <c r="L28" i="8" s="1"/>
  <c r="J162" i="8"/>
  <c r="H162" i="8"/>
  <c r="F162" i="8"/>
  <c r="F28" i="8" s="1"/>
  <c r="D162" i="8"/>
  <c r="D28" i="8"/>
  <c r="AV161" i="8"/>
  <c r="AV160" i="8"/>
  <c r="AM160" i="8"/>
  <c r="AV159" i="8"/>
  <c r="AV158" i="8"/>
  <c r="AM158" i="8"/>
  <c r="AV155" i="8"/>
  <c r="AL153" i="8"/>
  <c r="AJ153" i="8"/>
  <c r="AH153" i="8"/>
  <c r="AF153" i="8"/>
  <c r="AD153" i="8"/>
  <c r="AB153" i="8"/>
  <c r="Z153" i="8"/>
  <c r="X153" i="8"/>
  <c r="V153" i="8"/>
  <c r="T153" i="8"/>
  <c r="T24" i="8" s="1"/>
  <c r="R153" i="8"/>
  <c r="R24" i="8" s="1"/>
  <c r="P153" i="8"/>
  <c r="L153" i="8"/>
  <c r="L24" i="8" s="1"/>
  <c r="J153" i="8"/>
  <c r="J24" i="8" s="1"/>
  <c r="H153" i="8"/>
  <c r="H24" i="8"/>
  <c r="F153" i="8"/>
  <c r="D153" i="8"/>
  <c r="AV152" i="8"/>
  <c r="AM152" i="8"/>
  <c r="AV151" i="8"/>
  <c r="AM151" i="8"/>
  <c r="AV150" i="8"/>
  <c r="AM150" i="8"/>
  <c r="AV149" i="8"/>
  <c r="AM149" i="8"/>
  <c r="AV147" i="8"/>
  <c r="AJ145" i="8"/>
  <c r="AH145" i="8"/>
  <c r="AF145" i="8"/>
  <c r="AD145" i="8"/>
  <c r="AB145" i="8"/>
  <c r="Z145" i="8"/>
  <c r="X145" i="8"/>
  <c r="X22" i="8" s="1"/>
  <c r="V145" i="8"/>
  <c r="T145" i="8"/>
  <c r="T22" i="8"/>
  <c r="R145" i="8"/>
  <c r="AV145" i="8" s="1"/>
  <c r="P145" i="8"/>
  <c r="L145" i="8"/>
  <c r="J145" i="8"/>
  <c r="J22" i="8"/>
  <c r="H145" i="8"/>
  <c r="F145" i="8"/>
  <c r="D145" i="8"/>
  <c r="D22" i="8" s="1"/>
  <c r="AV144" i="8"/>
  <c r="AV143" i="8"/>
  <c r="AV142" i="8"/>
  <c r="AV141" i="8"/>
  <c r="AL138" i="8"/>
  <c r="AJ138" i="8"/>
  <c r="AH138" i="8"/>
  <c r="AF138" i="8"/>
  <c r="AB138" i="8"/>
  <c r="Z138" i="8"/>
  <c r="X138" i="8"/>
  <c r="X21" i="8" s="1"/>
  <c r="V138" i="8"/>
  <c r="T138" i="8"/>
  <c r="T21" i="8"/>
  <c r="R138" i="8"/>
  <c r="P138" i="8"/>
  <c r="N138" i="8"/>
  <c r="L138" i="8"/>
  <c r="K138" i="8"/>
  <c r="J138" i="8"/>
  <c r="AV137" i="8"/>
  <c r="AJ133" i="8"/>
  <c r="AH133" i="8"/>
  <c r="AF133" i="8"/>
  <c r="AV136" i="8"/>
  <c r="AD133" i="8"/>
  <c r="AB133" i="8"/>
  <c r="Z133" i="8"/>
  <c r="X133" i="8"/>
  <c r="X20" i="8"/>
  <c r="V133" i="8"/>
  <c r="T133" i="8"/>
  <c r="R133" i="8"/>
  <c r="P133" i="8"/>
  <c r="L133" i="8"/>
  <c r="J133" i="8"/>
  <c r="H133" i="8"/>
  <c r="F133" i="8"/>
  <c r="D133" i="8"/>
  <c r="AV132" i="8"/>
  <c r="AV131" i="8"/>
  <c r="AV130" i="8"/>
  <c r="AV129" i="8"/>
  <c r="AV128" i="8"/>
  <c r="AV127" i="8"/>
  <c r="AV126" i="8"/>
  <c r="AV125" i="8"/>
  <c r="AV124" i="8"/>
  <c r="AV123" i="8"/>
  <c r="AV122" i="8"/>
  <c r="AV121" i="8"/>
  <c r="AV120" i="8"/>
  <c r="AV119" i="8"/>
  <c r="AV118" i="8"/>
  <c r="AV117" i="8"/>
  <c r="AV116" i="8"/>
  <c r="AV115" i="8"/>
  <c r="AV112" i="8"/>
  <c r="AL110" i="8"/>
  <c r="AJ110" i="8"/>
  <c r="AH110" i="8"/>
  <c r="AF110" i="8"/>
  <c r="AD110" i="8"/>
  <c r="AB110" i="8"/>
  <c r="Z110" i="8"/>
  <c r="X110" i="8"/>
  <c r="X18" i="8" s="1"/>
  <c r="V110" i="8"/>
  <c r="T110" i="8"/>
  <c r="R110" i="8"/>
  <c r="P110" i="8"/>
  <c r="P18" i="8" s="1"/>
  <c r="L110" i="8"/>
  <c r="J110" i="8"/>
  <c r="H110" i="8"/>
  <c r="F110" i="8"/>
  <c r="F18" i="8"/>
  <c r="D110" i="8"/>
  <c r="AV109" i="8"/>
  <c r="AV108" i="8"/>
  <c r="AV107" i="8"/>
  <c r="AV106" i="8"/>
  <c r="AM106" i="8"/>
  <c r="AV105" i="8"/>
  <c r="AV104" i="8"/>
  <c r="AM104" i="8"/>
  <c r="AV103" i="8"/>
  <c r="AV102" i="8"/>
  <c r="AV101" i="8"/>
  <c r="AV100" i="8"/>
  <c r="AV98" i="8"/>
  <c r="AJ96" i="8"/>
  <c r="AH96" i="8"/>
  <c r="AF96" i="8"/>
  <c r="AD96" i="8"/>
  <c r="AB96" i="8"/>
  <c r="Z96" i="8"/>
  <c r="X96" i="8"/>
  <c r="V96" i="8"/>
  <c r="T96" i="8"/>
  <c r="D96" i="8"/>
  <c r="AV95" i="8"/>
  <c r="AV94" i="8"/>
  <c r="AV91" i="8"/>
  <c r="AV89" i="8"/>
  <c r="AV87" i="8"/>
  <c r="AJ87" i="8"/>
  <c r="AH87" i="8"/>
  <c r="AJ82" i="8"/>
  <c r="AH82" i="8"/>
  <c r="AF82" i="8"/>
  <c r="AD82" i="8"/>
  <c r="AB82" i="8"/>
  <c r="Z82" i="8"/>
  <c r="X82" i="8"/>
  <c r="V82" i="8"/>
  <c r="T82" i="8"/>
  <c r="R82" i="8"/>
  <c r="P82" i="8"/>
  <c r="N82" i="8"/>
  <c r="N205" i="8"/>
  <c r="O81" i="8"/>
  <c r="L82" i="8"/>
  <c r="J82" i="8"/>
  <c r="H82" i="8"/>
  <c r="F82" i="8"/>
  <c r="F10" i="8" s="1"/>
  <c r="D82" i="8"/>
  <c r="AV81" i="8"/>
  <c r="AV80" i="8"/>
  <c r="AJ77" i="8"/>
  <c r="AH77" i="8"/>
  <c r="AF77" i="8"/>
  <c r="AD77" i="8"/>
  <c r="AB77" i="8"/>
  <c r="Z77" i="8"/>
  <c r="X77" i="8"/>
  <c r="V77" i="8"/>
  <c r="T77" i="8"/>
  <c r="R77" i="8"/>
  <c r="P77" i="8"/>
  <c r="O77" i="8"/>
  <c r="L77" i="8"/>
  <c r="J77" i="8"/>
  <c r="H77" i="8"/>
  <c r="F77" i="8"/>
  <c r="D77" i="8"/>
  <c r="AV76" i="8"/>
  <c r="AV75" i="8"/>
  <c r="O75" i="8"/>
  <c r="AV74" i="8"/>
  <c r="AV73" i="8"/>
  <c r="AV72" i="8"/>
  <c r="AV71" i="8"/>
  <c r="AV70" i="8"/>
  <c r="AJ67" i="8"/>
  <c r="AH67" i="8"/>
  <c r="AF67" i="8"/>
  <c r="AB67" i="8"/>
  <c r="Z67" i="8"/>
  <c r="X67" i="8"/>
  <c r="X9" i="8" s="1"/>
  <c r="X59" i="8"/>
  <c r="V67" i="8"/>
  <c r="T67" i="8"/>
  <c r="R67" i="8"/>
  <c r="P67" i="8"/>
  <c r="O67" i="8"/>
  <c r="L67" i="8"/>
  <c r="J67" i="8"/>
  <c r="H67" i="8"/>
  <c r="H59" i="8"/>
  <c r="H9" i="8"/>
  <c r="F67" i="8"/>
  <c r="D67" i="8"/>
  <c r="AV66" i="8"/>
  <c r="O66" i="8"/>
  <c r="AV65" i="8"/>
  <c r="AV64" i="8"/>
  <c r="O64" i="8"/>
  <c r="AV63" i="8"/>
  <c r="AV62" i="8"/>
  <c r="O62" i="8"/>
  <c r="AJ59" i="8"/>
  <c r="AH59" i="8"/>
  <c r="AF59" i="8"/>
  <c r="AB59" i="8"/>
  <c r="Z59" i="8"/>
  <c r="V59" i="8"/>
  <c r="T59" i="8"/>
  <c r="T9" i="8" s="1"/>
  <c r="R59" i="8"/>
  <c r="P59" i="8"/>
  <c r="O59" i="8"/>
  <c r="L59" i="8"/>
  <c r="J59" i="8"/>
  <c r="J205" i="8" s="1"/>
  <c r="F59" i="8"/>
  <c r="D59" i="8"/>
  <c r="AV58" i="8"/>
  <c r="AV57" i="8"/>
  <c r="O57" i="8"/>
  <c r="AV56" i="8"/>
  <c r="AV55" i="8"/>
  <c r="O55" i="8"/>
  <c r="AV54" i="8"/>
  <c r="AP45" i="8"/>
  <c r="AN45" i="8"/>
  <c r="AL45" i="8"/>
  <c r="AJ45" i="8"/>
  <c r="AH45" i="8"/>
  <c r="AF45" i="8"/>
  <c r="AD45" i="8"/>
  <c r="AB45" i="8"/>
  <c r="Z45" i="8"/>
  <c r="AV44" i="8"/>
  <c r="X44" i="8"/>
  <c r="V44" i="8"/>
  <c r="T44" i="8"/>
  <c r="R44" i="8"/>
  <c r="P44" i="8"/>
  <c r="N44" i="8"/>
  <c r="L44" i="8"/>
  <c r="J44" i="8"/>
  <c r="H44" i="8"/>
  <c r="F44" i="8"/>
  <c r="D44" i="8"/>
  <c r="AV43" i="8"/>
  <c r="AV42" i="8"/>
  <c r="X42" i="8"/>
  <c r="V42" i="8"/>
  <c r="T42" i="8"/>
  <c r="T45" i="8" s="1"/>
  <c r="R42" i="8"/>
  <c r="P42" i="8"/>
  <c r="N42" i="8"/>
  <c r="N45" i="8" s="1"/>
  <c r="L42" i="8"/>
  <c r="J42" i="8"/>
  <c r="H42" i="8"/>
  <c r="F42" i="8"/>
  <c r="D42" i="8"/>
  <c r="D45" i="8" s="1"/>
  <c r="AV41" i="8"/>
  <c r="X41" i="8"/>
  <c r="V41" i="8"/>
  <c r="V45" i="8"/>
  <c r="T41" i="8"/>
  <c r="R41" i="8"/>
  <c r="P41" i="8"/>
  <c r="N41" i="8"/>
  <c r="L41" i="8"/>
  <c r="L45" i="8" s="1"/>
  <c r="J41" i="8"/>
  <c r="H41" i="8"/>
  <c r="H45" i="8"/>
  <c r="F41" i="8"/>
  <c r="D41" i="8"/>
  <c r="AV40" i="8"/>
  <c r="AV39" i="8"/>
  <c r="X39" i="8"/>
  <c r="X45" i="8"/>
  <c r="R39" i="8"/>
  <c r="R45" i="8" s="1"/>
  <c r="P39" i="8"/>
  <c r="P45" i="8"/>
  <c r="N39" i="8"/>
  <c r="L39" i="8"/>
  <c r="J39" i="8"/>
  <c r="H39" i="8"/>
  <c r="F39" i="8"/>
  <c r="D39" i="8"/>
  <c r="AP37" i="8"/>
  <c r="AN37" i="8"/>
  <c r="AL37" i="8"/>
  <c r="AJ37" i="8"/>
  <c r="AV37" i="8" s="1"/>
  <c r="AH37" i="8"/>
  <c r="AF37" i="8"/>
  <c r="AD37" i="8"/>
  <c r="AB37" i="8"/>
  <c r="Z37" i="8"/>
  <c r="AV36" i="8"/>
  <c r="X36" i="8"/>
  <c r="V36" i="8"/>
  <c r="T36" i="8"/>
  <c r="R36" i="8"/>
  <c r="P36" i="8"/>
  <c r="N36" i="8"/>
  <c r="L36" i="8"/>
  <c r="J36" i="8"/>
  <c r="H36" i="8"/>
  <c r="F36" i="8"/>
  <c r="D36" i="8"/>
  <c r="AV35" i="8"/>
  <c r="AV34" i="8"/>
  <c r="V34" i="8"/>
  <c r="T34" i="8"/>
  <c r="R34" i="8"/>
  <c r="N34" i="8"/>
  <c r="L34" i="8"/>
  <c r="J34" i="8"/>
  <c r="H34" i="8"/>
  <c r="D34" i="8"/>
  <c r="AV33" i="8"/>
  <c r="X33" i="8"/>
  <c r="V33" i="8"/>
  <c r="T33" i="8"/>
  <c r="R33" i="8"/>
  <c r="P33" i="8"/>
  <c r="N33" i="8"/>
  <c r="L33" i="8"/>
  <c r="J33" i="8"/>
  <c r="H33" i="8"/>
  <c r="F33" i="8"/>
  <c r="D33" i="8"/>
  <c r="AV32" i="8"/>
  <c r="X32" i="8"/>
  <c r="V32" i="8"/>
  <c r="T32" i="8"/>
  <c r="R32" i="8"/>
  <c r="P32" i="8"/>
  <c r="N32" i="8"/>
  <c r="L32" i="8"/>
  <c r="J32" i="8"/>
  <c r="H32" i="8"/>
  <c r="F32" i="8"/>
  <c r="D32" i="8"/>
  <c r="AV31" i="8"/>
  <c r="X31" i="8"/>
  <c r="V31" i="8"/>
  <c r="T31" i="8"/>
  <c r="R31" i="8"/>
  <c r="P31" i="8"/>
  <c r="N31" i="8"/>
  <c r="L31" i="8"/>
  <c r="J31" i="8"/>
  <c r="H31" i="8"/>
  <c r="F31" i="8"/>
  <c r="D31" i="8"/>
  <c r="AV30" i="8"/>
  <c r="X30" i="8"/>
  <c r="V30" i="8"/>
  <c r="T30" i="8"/>
  <c r="R30" i="8"/>
  <c r="P30" i="8"/>
  <c r="N30" i="8"/>
  <c r="L30" i="8"/>
  <c r="J30" i="8"/>
  <c r="H30" i="8"/>
  <c r="F30" i="8"/>
  <c r="D30" i="8"/>
  <c r="AV29" i="8"/>
  <c r="X29" i="8"/>
  <c r="T29" i="8"/>
  <c r="R29" i="8"/>
  <c r="P29" i="8"/>
  <c r="N29" i="8"/>
  <c r="J29" i="8"/>
  <c r="H29" i="8"/>
  <c r="F29" i="8"/>
  <c r="AV28" i="8"/>
  <c r="X28" i="8"/>
  <c r="T28" i="8"/>
  <c r="R28" i="8"/>
  <c r="N28" i="8"/>
  <c r="J28" i="8"/>
  <c r="H28" i="8"/>
  <c r="AP26" i="8"/>
  <c r="AN26" i="8"/>
  <c r="AL26" i="8"/>
  <c r="AJ26" i="8"/>
  <c r="AH26" i="8"/>
  <c r="AF26" i="8"/>
  <c r="AD26" i="8"/>
  <c r="AB26" i="8"/>
  <c r="Z26" i="8"/>
  <c r="AV25" i="8"/>
  <c r="X25" i="8"/>
  <c r="V25" i="8"/>
  <c r="T25" i="8"/>
  <c r="R25" i="8"/>
  <c r="P25" i="8"/>
  <c r="N25" i="8"/>
  <c r="L25" i="8"/>
  <c r="J25" i="8"/>
  <c r="H25" i="8"/>
  <c r="F25" i="8"/>
  <c r="D25" i="8"/>
  <c r="AV24" i="8"/>
  <c r="X24" i="8"/>
  <c r="V24" i="8"/>
  <c r="P24" i="8"/>
  <c r="N24" i="8"/>
  <c r="F24" i="8"/>
  <c r="D24" i="8"/>
  <c r="AV23" i="8"/>
  <c r="X23" i="8"/>
  <c r="V23" i="8"/>
  <c r="T23" i="8"/>
  <c r="R23" i="8"/>
  <c r="P23" i="8"/>
  <c r="N23" i="8"/>
  <c r="L23" i="8"/>
  <c r="J23" i="8"/>
  <c r="H23" i="8"/>
  <c r="F23" i="8"/>
  <c r="D23" i="8"/>
  <c r="AV22" i="8"/>
  <c r="V22" i="8"/>
  <c r="R22" i="8"/>
  <c r="P22" i="8"/>
  <c r="N22" i="8"/>
  <c r="L22" i="8"/>
  <c r="H22" i="8"/>
  <c r="F22" i="8"/>
  <c r="AV21" i="8"/>
  <c r="V21" i="8"/>
  <c r="AV20" i="8"/>
  <c r="V20" i="8"/>
  <c r="T20" i="8"/>
  <c r="R20" i="8"/>
  <c r="N20" i="8"/>
  <c r="L20" i="8"/>
  <c r="J20" i="8"/>
  <c r="H20" i="8"/>
  <c r="F20" i="8"/>
  <c r="D20" i="8"/>
  <c r="AV19" i="8"/>
  <c r="N19" i="8"/>
  <c r="L19" i="8"/>
  <c r="J19" i="8"/>
  <c r="H19" i="8"/>
  <c r="F19" i="8"/>
  <c r="F26" i="8" s="1"/>
  <c r="D19" i="8"/>
  <c r="AV18" i="8"/>
  <c r="V18" i="8"/>
  <c r="T18" i="8"/>
  <c r="R18" i="8"/>
  <c r="N18" i="8"/>
  <c r="L18" i="8"/>
  <c r="J18" i="8"/>
  <c r="H18" i="8"/>
  <c r="D18" i="8"/>
  <c r="AP16" i="8"/>
  <c r="AN16" i="8"/>
  <c r="AL16" i="8"/>
  <c r="AL48" i="8" s="1"/>
  <c r="AJ16" i="8"/>
  <c r="AH16" i="8"/>
  <c r="AF16" i="8"/>
  <c r="AD16" i="8"/>
  <c r="AB16" i="8"/>
  <c r="Z16" i="8"/>
  <c r="AV15" i="8"/>
  <c r="X15" i="8"/>
  <c r="T15" i="8"/>
  <c r="R15" i="8"/>
  <c r="P15" i="8"/>
  <c r="N15" i="8"/>
  <c r="L15" i="8"/>
  <c r="J15" i="8"/>
  <c r="H15" i="8"/>
  <c r="F15" i="8"/>
  <c r="D15" i="8"/>
  <c r="AV14" i="8"/>
  <c r="X14" i="8"/>
  <c r="V14" i="8"/>
  <c r="T14" i="8"/>
  <c r="R14" i="8"/>
  <c r="P14" i="8"/>
  <c r="N14" i="8"/>
  <c r="L14" i="8"/>
  <c r="J14" i="8"/>
  <c r="H14" i="8"/>
  <c r="F14" i="8"/>
  <c r="D14" i="8"/>
  <c r="AV13" i="8"/>
  <c r="X13" i="8"/>
  <c r="V13" i="8"/>
  <c r="T13" i="8"/>
  <c r="R13" i="8"/>
  <c r="P13" i="8"/>
  <c r="N13" i="8"/>
  <c r="L13" i="8"/>
  <c r="J13" i="8"/>
  <c r="H13" i="8"/>
  <c r="F13" i="8"/>
  <c r="D13" i="8"/>
  <c r="AV12" i="8"/>
  <c r="X12" i="8"/>
  <c r="V12" i="8"/>
  <c r="T12" i="8"/>
  <c r="R12" i="8"/>
  <c r="P12" i="8"/>
  <c r="N12" i="8"/>
  <c r="L12" i="8"/>
  <c r="J12" i="8"/>
  <c r="H12" i="8"/>
  <c r="F12" i="8"/>
  <c r="D12" i="8"/>
  <c r="AV11" i="8"/>
  <c r="AV10" i="8"/>
  <c r="X10" i="8"/>
  <c r="V10" i="8"/>
  <c r="T10" i="8"/>
  <c r="R10" i="8"/>
  <c r="P10" i="8"/>
  <c r="N10" i="8"/>
  <c r="L10" i="8"/>
  <c r="J10" i="8"/>
  <c r="H10" i="8"/>
  <c r="D10" i="8"/>
  <c r="AV9" i="8"/>
  <c r="V9" i="8"/>
  <c r="R9" i="8"/>
  <c r="N9" i="8"/>
  <c r="L9" i="8"/>
  <c r="J9" i="8"/>
  <c r="D9" i="8"/>
  <c r="AT201" i="3"/>
  <c r="AT199" i="3"/>
  <c r="AT197" i="3"/>
  <c r="AT195" i="3"/>
  <c r="AT191" i="3"/>
  <c r="AL187" i="3"/>
  <c r="AM185" i="3" s="1"/>
  <c r="AJ187" i="3"/>
  <c r="AH187" i="3"/>
  <c r="AF187" i="3"/>
  <c r="AD187" i="3"/>
  <c r="AB187" i="3"/>
  <c r="Z187" i="3"/>
  <c r="X187" i="3"/>
  <c r="V187" i="3"/>
  <c r="V34" i="3" s="1"/>
  <c r="T187" i="3"/>
  <c r="R187" i="3"/>
  <c r="R34" i="3" s="1"/>
  <c r="P187" i="3"/>
  <c r="L187" i="3"/>
  <c r="J187" i="3"/>
  <c r="J34" i="3" s="1"/>
  <c r="H187" i="3"/>
  <c r="H34" i="3"/>
  <c r="F187" i="3"/>
  <c r="D187" i="3"/>
  <c r="AT186" i="3"/>
  <c r="AM186" i="3"/>
  <c r="AT185" i="3"/>
  <c r="AT184" i="3"/>
  <c r="AM184" i="3"/>
  <c r="AT183" i="3"/>
  <c r="AT182" i="3"/>
  <c r="AM182" i="3"/>
  <c r="AT179" i="3"/>
  <c r="AL179" i="3"/>
  <c r="AJ179" i="3"/>
  <c r="AH179" i="3"/>
  <c r="AM178" i="3"/>
  <c r="AM177" i="3"/>
  <c r="AT174" i="3"/>
  <c r="AT172" i="3"/>
  <c r="AT170" i="3"/>
  <c r="AT168" i="3"/>
  <c r="AL166" i="3"/>
  <c r="AM164" i="3" s="1"/>
  <c r="AJ166" i="3"/>
  <c r="AH166" i="3"/>
  <c r="AF166" i="3"/>
  <c r="AB166" i="3"/>
  <c r="Z166" i="3"/>
  <c r="X166" i="3"/>
  <c r="V166" i="3"/>
  <c r="T166" i="3"/>
  <c r="R166" i="3"/>
  <c r="R29" i="3"/>
  <c r="R37" i="3" s="1"/>
  <c r="P166" i="3"/>
  <c r="L166" i="3"/>
  <c r="J166" i="3"/>
  <c r="H166" i="3"/>
  <c r="H29" i="3" s="1"/>
  <c r="H37" i="3" s="1"/>
  <c r="H47" i="3" s="1"/>
  <c r="I41" i="3" s="1"/>
  <c r="F166" i="3"/>
  <c r="D166" i="3"/>
  <c r="AT165" i="3"/>
  <c r="AM165" i="3"/>
  <c r="AT164" i="3"/>
  <c r="AL161" i="3"/>
  <c r="AJ161" i="3"/>
  <c r="AH161" i="3"/>
  <c r="AF161" i="3"/>
  <c r="AD161" i="3"/>
  <c r="AB161" i="3"/>
  <c r="Z161" i="3"/>
  <c r="X161" i="3"/>
  <c r="V161" i="3"/>
  <c r="V28" i="3" s="1"/>
  <c r="T161" i="3"/>
  <c r="T28" i="3" s="1"/>
  <c r="T37" i="3" s="1"/>
  <c r="R161" i="3"/>
  <c r="P161" i="3"/>
  <c r="P28" i="3" s="1"/>
  <c r="L161" i="3"/>
  <c r="J161" i="3"/>
  <c r="H161" i="3"/>
  <c r="F161" i="3"/>
  <c r="D161" i="3"/>
  <c r="AT160" i="3"/>
  <c r="AT159" i="3"/>
  <c r="AM159" i="3"/>
  <c r="AT158" i="3"/>
  <c r="AT157" i="3"/>
  <c r="AT154" i="3"/>
  <c r="AL152" i="3"/>
  <c r="AJ152" i="3"/>
  <c r="AH152" i="3"/>
  <c r="AF152" i="3"/>
  <c r="AD152" i="3"/>
  <c r="AB152" i="3"/>
  <c r="Z152" i="3"/>
  <c r="X152" i="3"/>
  <c r="X24" i="3"/>
  <c r="V152" i="3"/>
  <c r="V24" i="3" s="1"/>
  <c r="T152" i="3"/>
  <c r="T24" i="3" s="1"/>
  <c r="R152" i="3"/>
  <c r="P152" i="3"/>
  <c r="P24" i="3"/>
  <c r="L152" i="3"/>
  <c r="L24" i="3" s="1"/>
  <c r="J152" i="3"/>
  <c r="H152" i="3"/>
  <c r="F152" i="3"/>
  <c r="F24" i="3"/>
  <c r="D152" i="3"/>
  <c r="AT151" i="3"/>
  <c r="AM151" i="3"/>
  <c r="AT150" i="3"/>
  <c r="AT149" i="3"/>
  <c r="AM149" i="3"/>
  <c r="AT148" i="3"/>
  <c r="AT146" i="3"/>
  <c r="AJ144" i="3"/>
  <c r="AH144" i="3"/>
  <c r="AF144" i="3"/>
  <c r="AD144" i="3"/>
  <c r="AB144" i="3"/>
  <c r="Z144" i="3"/>
  <c r="X144" i="3"/>
  <c r="V144" i="3"/>
  <c r="V22" i="3" s="1"/>
  <c r="T144" i="3"/>
  <c r="R144" i="3"/>
  <c r="R22" i="3"/>
  <c r="P144" i="3"/>
  <c r="P22" i="3" s="1"/>
  <c r="L144" i="3"/>
  <c r="L22" i="3" s="1"/>
  <c r="J144" i="3"/>
  <c r="H144" i="3"/>
  <c r="H22" i="3"/>
  <c r="F144" i="3"/>
  <c r="D144" i="3"/>
  <c r="AT143" i="3"/>
  <c r="AT142" i="3"/>
  <c r="AT141" i="3"/>
  <c r="AT140" i="3"/>
  <c r="AL137" i="3"/>
  <c r="AM135" i="3" s="1"/>
  <c r="AJ137" i="3"/>
  <c r="AH137" i="3"/>
  <c r="AF137" i="3"/>
  <c r="AB137" i="3"/>
  <c r="Z137" i="3"/>
  <c r="X137" i="3"/>
  <c r="X21" i="3" s="1"/>
  <c r="V137" i="3"/>
  <c r="T137" i="3"/>
  <c r="R137" i="3"/>
  <c r="P137" i="3"/>
  <c r="N137" i="3"/>
  <c r="L137" i="3"/>
  <c r="K137" i="3"/>
  <c r="J137" i="3"/>
  <c r="AT136" i="3"/>
  <c r="AM136" i="3"/>
  <c r="AJ132" i="3"/>
  <c r="AH132" i="3"/>
  <c r="AF132" i="3"/>
  <c r="AT135" i="3" s="1"/>
  <c r="AD132" i="3"/>
  <c r="AB132" i="3"/>
  <c r="Z132" i="3"/>
  <c r="X132" i="3"/>
  <c r="V132" i="3"/>
  <c r="V20" i="3" s="1"/>
  <c r="AT20" i="3" s="1"/>
  <c r="X20" i="3"/>
  <c r="T132" i="3"/>
  <c r="R132" i="3"/>
  <c r="R20" i="3" s="1"/>
  <c r="P132" i="3"/>
  <c r="L132" i="3"/>
  <c r="J132" i="3"/>
  <c r="J20" i="3" s="1"/>
  <c r="H132" i="3"/>
  <c r="F132" i="3"/>
  <c r="D132" i="3"/>
  <c r="AT131" i="3"/>
  <c r="AT130" i="3"/>
  <c r="AT129" i="3"/>
  <c r="AT128" i="3"/>
  <c r="AT127" i="3"/>
  <c r="AT126" i="3"/>
  <c r="AT125" i="3"/>
  <c r="AT124" i="3"/>
  <c r="AT123" i="3"/>
  <c r="AT122" i="3"/>
  <c r="AT121" i="3"/>
  <c r="AT120" i="3"/>
  <c r="AT119" i="3"/>
  <c r="AT118" i="3"/>
  <c r="AT117" i="3"/>
  <c r="AT116" i="3"/>
  <c r="AT115" i="3"/>
  <c r="AT114" i="3"/>
  <c r="AT111" i="3"/>
  <c r="AL109" i="3"/>
  <c r="AJ109" i="3"/>
  <c r="AH109" i="3"/>
  <c r="AF109" i="3"/>
  <c r="AD109" i="3"/>
  <c r="AB109" i="3"/>
  <c r="AT109" i="3" s="1"/>
  <c r="Z109" i="3"/>
  <c r="X109" i="3"/>
  <c r="V109" i="3"/>
  <c r="V18" i="3"/>
  <c r="T109" i="3"/>
  <c r="T18" i="3" s="1"/>
  <c r="R109" i="3"/>
  <c r="P109" i="3"/>
  <c r="L109" i="3"/>
  <c r="J109" i="3"/>
  <c r="J18" i="3" s="1"/>
  <c r="H109" i="3"/>
  <c r="F109" i="3"/>
  <c r="F18" i="3" s="1"/>
  <c r="D109" i="3"/>
  <c r="D18" i="3"/>
  <c r="AT108" i="3"/>
  <c r="AT107" i="3"/>
  <c r="AT106" i="3"/>
  <c r="AT105" i="3"/>
  <c r="AT104" i="3"/>
  <c r="AT103" i="3"/>
  <c r="AM103" i="3"/>
  <c r="AT102" i="3"/>
  <c r="AT101" i="3"/>
  <c r="AM101" i="3"/>
  <c r="AT100" i="3"/>
  <c r="AT99" i="3"/>
  <c r="AT97" i="3"/>
  <c r="AJ95" i="3"/>
  <c r="AH95" i="3"/>
  <c r="AF95" i="3"/>
  <c r="AD95" i="3"/>
  <c r="AB95" i="3"/>
  <c r="Z95" i="3"/>
  <c r="X95" i="3"/>
  <c r="V95" i="3"/>
  <c r="T95" i="3"/>
  <c r="D95" i="3"/>
  <c r="AT94" i="3"/>
  <c r="AT93" i="3"/>
  <c r="AT90" i="3"/>
  <c r="AT88" i="3"/>
  <c r="AT86" i="3"/>
  <c r="AJ86" i="3"/>
  <c r="AH86" i="3"/>
  <c r="AJ81" i="3"/>
  <c r="AH81" i="3"/>
  <c r="AF81" i="3"/>
  <c r="AD81" i="3"/>
  <c r="AB81" i="3"/>
  <c r="Z81" i="3"/>
  <c r="X81" i="3"/>
  <c r="V81" i="3"/>
  <c r="V10" i="3" s="1"/>
  <c r="AT10" i="3" s="1"/>
  <c r="T81" i="3"/>
  <c r="R81" i="3"/>
  <c r="R10" i="3" s="1"/>
  <c r="P81" i="3"/>
  <c r="N81" i="3"/>
  <c r="N202" i="3" s="1"/>
  <c r="L81" i="3"/>
  <c r="J81" i="3"/>
  <c r="H81" i="3"/>
  <c r="H19" i="3" s="1"/>
  <c r="F81" i="3"/>
  <c r="D81" i="3"/>
  <c r="AT80" i="3"/>
  <c r="AT79" i="3"/>
  <c r="AJ76" i="3"/>
  <c r="AH76" i="3"/>
  <c r="AF76" i="3"/>
  <c r="AD76" i="3"/>
  <c r="AB76" i="3"/>
  <c r="Z76" i="3"/>
  <c r="X76" i="3"/>
  <c r="V76" i="3"/>
  <c r="T76" i="3"/>
  <c r="R76" i="3"/>
  <c r="P76" i="3"/>
  <c r="P9" i="3" s="1"/>
  <c r="L76" i="3"/>
  <c r="J76" i="3"/>
  <c r="J58" i="3"/>
  <c r="J66" i="3"/>
  <c r="H76" i="3"/>
  <c r="F76" i="3"/>
  <c r="D76" i="3"/>
  <c r="AT75" i="3"/>
  <c r="AT74" i="3"/>
  <c r="AT73" i="3"/>
  <c r="AT72" i="3"/>
  <c r="AT71" i="3"/>
  <c r="AT70" i="3"/>
  <c r="O70" i="3"/>
  <c r="AT69" i="3"/>
  <c r="AJ66" i="3"/>
  <c r="AH66" i="3"/>
  <c r="AF66" i="3"/>
  <c r="AB66" i="3"/>
  <c r="Z66" i="3"/>
  <c r="X66" i="3"/>
  <c r="X9" i="3" s="1"/>
  <c r="V66" i="3"/>
  <c r="V58" i="3"/>
  <c r="T66" i="3"/>
  <c r="R66" i="3"/>
  <c r="P66" i="3"/>
  <c r="L66" i="3"/>
  <c r="H66" i="3"/>
  <c r="F66" i="3"/>
  <c r="D66" i="3"/>
  <c r="AT65" i="3"/>
  <c r="AT64" i="3"/>
  <c r="AT63" i="3"/>
  <c r="AT62" i="3"/>
  <c r="AT61" i="3"/>
  <c r="AJ58" i="3"/>
  <c r="AH58" i="3"/>
  <c r="AF58" i="3"/>
  <c r="AB58" i="3"/>
  <c r="Z58" i="3"/>
  <c r="X58" i="3"/>
  <c r="T58" i="3"/>
  <c r="R58" i="3"/>
  <c r="R9" i="3" s="1"/>
  <c r="R16" i="3" s="1"/>
  <c r="P58" i="3"/>
  <c r="L58" i="3"/>
  <c r="L9" i="3" s="1"/>
  <c r="H58" i="3"/>
  <c r="F58" i="3"/>
  <c r="D58" i="3"/>
  <c r="AT57" i="3"/>
  <c r="AT56" i="3"/>
  <c r="AT55" i="3"/>
  <c r="AT54" i="3"/>
  <c r="O54" i="3"/>
  <c r="AT53" i="3"/>
  <c r="AR45" i="3"/>
  <c r="AP45" i="3"/>
  <c r="AP47" i="3" s="1"/>
  <c r="AN45" i="3"/>
  <c r="AL45" i="3"/>
  <c r="AJ45" i="3"/>
  <c r="AH45" i="3"/>
  <c r="AF45" i="3"/>
  <c r="AD45" i="3"/>
  <c r="AB45" i="3"/>
  <c r="Z45" i="3"/>
  <c r="X44" i="3"/>
  <c r="V44" i="3"/>
  <c r="AT44" i="3" s="1"/>
  <c r="T44" i="3"/>
  <c r="R44" i="3"/>
  <c r="P44" i="3"/>
  <c r="N44" i="3"/>
  <c r="L44" i="3"/>
  <c r="J44" i="3"/>
  <c r="J45" i="3" s="1"/>
  <c r="H44" i="3"/>
  <c r="F44" i="3"/>
  <c r="D44" i="3"/>
  <c r="AT43" i="3"/>
  <c r="X42" i="3"/>
  <c r="V42" i="3"/>
  <c r="AT42" i="3"/>
  <c r="T42" i="3"/>
  <c r="R42" i="3"/>
  <c r="P42" i="3"/>
  <c r="N42" i="3"/>
  <c r="L42" i="3"/>
  <c r="J42" i="3"/>
  <c r="H42" i="3"/>
  <c r="F42" i="3"/>
  <c r="D42" i="3"/>
  <c r="D45" i="3" s="1"/>
  <c r="X41" i="3"/>
  <c r="V41" i="3"/>
  <c r="T41" i="3"/>
  <c r="T45" i="3"/>
  <c r="R41" i="3"/>
  <c r="P41" i="3"/>
  <c r="N41" i="3"/>
  <c r="L41" i="3"/>
  <c r="L45" i="3" s="1"/>
  <c r="J41" i="3"/>
  <c r="H41" i="3"/>
  <c r="H45" i="3"/>
  <c r="F41" i="3"/>
  <c r="D41" i="3"/>
  <c r="AT40" i="3"/>
  <c r="X39" i="3"/>
  <c r="R39" i="3"/>
  <c r="P39" i="3"/>
  <c r="N39" i="3"/>
  <c r="L39" i="3"/>
  <c r="J39" i="3"/>
  <c r="H39" i="3"/>
  <c r="F39" i="3"/>
  <c r="D39" i="3"/>
  <c r="AR37" i="3"/>
  <c r="AP37" i="3"/>
  <c r="AN37" i="3"/>
  <c r="AL37" i="3"/>
  <c r="AJ37" i="3"/>
  <c r="AH37" i="3"/>
  <c r="AF37" i="3"/>
  <c r="AD37" i="3"/>
  <c r="AB37" i="3"/>
  <c r="Z37" i="3"/>
  <c r="X36" i="3"/>
  <c r="V36" i="3"/>
  <c r="T36" i="3"/>
  <c r="R36" i="3"/>
  <c r="P36" i="3"/>
  <c r="N36" i="3"/>
  <c r="L36" i="3"/>
  <c r="J36" i="3"/>
  <c r="H36" i="3"/>
  <c r="F36" i="3"/>
  <c r="D36" i="3"/>
  <c r="AT35" i="3"/>
  <c r="X34" i="3"/>
  <c r="T34" i="3"/>
  <c r="P34" i="3"/>
  <c r="N34" i="3"/>
  <c r="N37" i="3" s="1"/>
  <c r="L34" i="3"/>
  <c r="F34" i="3"/>
  <c r="D34" i="3"/>
  <c r="X33" i="3"/>
  <c r="AT33" i="3" s="1"/>
  <c r="V33" i="3"/>
  <c r="T33" i="3"/>
  <c r="R33" i="3"/>
  <c r="P33" i="3"/>
  <c r="P37" i="3" s="1"/>
  <c r="N33" i="3"/>
  <c r="L33" i="3"/>
  <c r="J33" i="3"/>
  <c r="H33" i="3"/>
  <c r="F33" i="3"/>
  <c r="D33" i="3"/>
  <c r="X32" i="3"/>
  <c r="V32" i="3"/>
  <c r="AT32" i="3" s="1"/>
  <c r="T32" i="3"/>
  <c r="R32" i="3"/>
  <c r="P32" i="3"/>
  <c r="N32" i="3"/>
  <c r="L32" i="3"/>
  <c r="J32" i="3"/>
  <c r="H32" i="3"/>
  <c r="F32" i="3"/>
  <c r="D32" i="3"/>
  <c r="X31" i="3"/>
  <c r="V31" i="3"/>
  <c r="T31" i="3"/>
  <c r="R31" i="3"/>
  <c r="P31" i="3"/>
  <c r="N31" i="3"/>
  <c r="L31" i="3"/>
  <c r="J31" i="3"/>
  <c r="H31" i="3"/>
  <c r="F31" i="3"/>
  <c r="D31" i="3"/>
  <c r="X30" i="3"/>
  <c r="V30" i="3"/>
  <c r="T30" i="3"/>
  <c r="R30" i="3"/>
  <c r="P30" i="3"/>
  <c r="N30" i="3"/>
  <c r="L30" i="3"/>
  <c r="J30" i="3"/>
  <c r="H30" i="3"/>
  <c r="F30" i="3"/>
  <c r="D30" i="3"/>
  <c r="V29" i="3"/>
  <c r="T29" i="3"/>
  <c r="P29" i="3"/>
  <c r="N29" i="3"/>
  <c r="L29" i="3"/>
  <c r="J29" i="3"/>
  <c r="F29" i="3"/>
  <c r="D29" i="3"/>
  <c r="X28" i="3"/>
  <c r="R28" i="3"/>
  <c r="N28" i="3"/>
  <c r="L28" i="3"/>
  <c r="J28" i="3"/>
  <c r="H28" i="3"/>
  <c r="F28" i="3"/>
  <c r="D28" i="3"/>
  <c r="AR26" i="3"/>
  <c r="AP26" i="3"/>
  <c r="AN26" i="3"/>
  <c r="AL26" i="3"/>
  <c r="AJ26" i="3"/>
  <c r="AH26" i="3"/>
  <c r="AF26" i="3"/>
  <c r="AD26" i="3"/>
  <c r="AB26" i="3"/>
  <c r="Z26" i="3"/>
  <c r="X25" i="3"/>
  <c r="V25" i="3"/>
  <c r="T25" i="3"/>
  <c r="R25" i="3"/>
  <c r="P25" i="3"/>
  <c r="N25" i="3"/>
  <c r="L25" i="3"/>
  <c r="J25" i="3"/>
  <c r="H25" i="3"/>
  <c r="F25" i="3"/>
  <c r="D25" i="3"/>
  <c r="R24" i="3"/>
  <c r="N24" i="3"/>
  <c r="J24" i="3"/>
  <c r="H24" i="3"/>
  <c r="D24" i="3"/>
  <c r="X23" i="3"/>
  <c r="V23" i="3"/>
  <c r="T23" i="3"/>
  <c r="R23" i="3"/>
  <c r="P23" i="3"/>
  <c r="N23" i="3"/>
  <c r="L23" i="3"/>
  <c r="J23" i="3"/>
  <c r="H23" i="3"/>
  <c r="F23" i="3"/>
  <c r="D23" i="3"/>
  <c r="X22" i="3"/>
  <c r="T22" i="3"/>
  <c r="N22" i="3"/>
  <c r="J22" i="3"/>
  <c r="F22" i="3"/>
  <c r="D22" i="3"/>
  <c r="V21" i="3"/>
  <c r="T21" i="3"/>
  <c r="P20" i="3"/>
  <c r="N20" i="3"/>
  <c r="L20" i="3"/>
  <c r="H20" i="3"/>
  <c r="F20" i="3"/>
  <c r="D20" i="3"/>
  <c r="AT19" i="3"/>
  <c r="L19" i="3"/>
  <c r="F19" i="3"/>
  <c r="D19" i="3"/>
  <c r="X18" i="3"/>
  <c r="R18" i="3"/>
  <c r="P18" i="3"/>
  <c r="N18" i="3"/>
  <c r="H18" i="3"/>
  <c r="AR16" i="3"/>
  <c r="AP16" i="3"/>
  <c r="AN16" i="3"/>
  <c r="AN47" i="3" s="1"/>
  <c r="AL16" i="3"/>
  <c r="AJ16" i="3"/>
  <c r="AH16" i="3"/>
  <c r="AF16" i="3"/>
  <c r="AD16" i="3"/>
  <c r="AB16" i="3"/>
  <c r="Z16" i="3"/>
  <c r="X15" i="3"/>
  <c r="T15" i="3"/>
  <c r="R15" i="3"/>
  <c r="P15" i="3"/>
  <c r="N15" i="3"/>
  <c r="L15" i="3"/>
  <c r="J15" i="3"/>
  <c r="H15" i="3"/>
  <c r="F15" i="3"/>
  <c r="D15" i="3"/>
  <c r="X14" i="3"/>
  <c r="V14" i="3"/>
  <c r="AT14" i="3"/>
  <c r="T14" i="3"/>
  <c r="R14" i="3"/>
  <c r="P14" i="3"/>
  <c r="N14" i="3"/>
  <c r="L14" i="3"/>
  <c r="J14" i="3"/>
  <c r="H14" i="3"/>
  <c r="F14" i="3"/>
  <c r="D14" i="3"/>
  <c r="X13" i="3"/>
  <c r="V13" i="3"/>
  <c r="AT13" i="3" s="1"/>
  <c r="T13" i="3"/>
  <c r="R13" i="3"/>
  <c r="P13" i="3"/>
  <c r="N13" i="3"/>
  <c r="L13" i="3"/>
  <c r="J13" i="3"/>
  <c r="H13" i="3"/>
  <c r="F13" i="3"/>
  <c r="D13" i="3"/>
  <c r="X12" i="3"/>
  <c r="AT12" i="3" s="1"/>
  <c r="V12" i="3"/>
  <c r="T12" i="3"/>
  <c r="R12" i="3"/>
  <c r="P12" i="3"/>
  <c r="N12" i="3"/>
  <c r="L12" i="3"/>
  <c r="J12" i="3"/>
  <c r="H12" i="3"/>
  <c r="F12" i="3"/>
  <c r="D12" i="3"/>
  <c r="AT11" i="3"/>
  <c r="X10" i="3"/>
  <c r="T10" i="3"/>
  <c r="P10" i="3"/>
  <c r="N10" i="3"/>
  <c r="N16" i="3" s="1"/>
  <c r="L10" i="3"/>
  <c r="H10" i="3"/>
  <c r="F10" i="3"/>
  <c r="D10" i="3"/>
  <c r="N9" i="3"/>
  <c r="H9" i="3"/>
  <c r="H16" i="3" s="1"/>
  <c r="O53" i="2"/>
  <c r="M53" i="2"/>
  <c r="M48" i="2"/>
  <c r="O47" i="2"/>
  <c r="M47" i="2"/>
  <c r="M45" i="2"/>
  <c r="M51" i="2" s="1"/>
  <c r="L23" i="2"/>
  <c r="K23" i="2"/>
  <c r="C23" i="2"/>
  <c r="O23" i="2"/>
  <c r="M12" i="2"/>
  <c r="N39" i="2"/>
  <c r="H39" i="2"/>
  <c r="F39" i="2"/>
  <c r="D39" i="2"/>
  <c r="B39" i="2"/>
  <c r="O39" i="2"/>
  <c r="N38" i="2"/>
  <c r="O37" i="2"/>
  <c r="M37" i="2"/>
  <c r="M36" i="2"/>
  <c r="O35" i="2"/>
  <c r="L33" i="2"/>
  <c r="J33" i="2"/>
  <c r="H33" i="2"/>
  <c r="G33" i="2"/>
  <c r="E33" i="2"/>
  <c r="D33" i="2"/>
  <c r="B33" i="2"/>
  <c r="M33" i="2"/>
  <c r="L32" i="2"/>
  <c r="J32" i="2"/>
  <c r="J34" i="2"/>
  <c r="J35" i="2"/>
  <c r="J36" i="2"/>
  <c r="J37" i="2"/>
  <c r="J38" i="2"/>
  <c r="J39" i="2"/>
  <c r="J40" i="2"/>
  <c r="F32" i="2"/>
  <c r="D32" i="2"/>
  <c r="B32" i="2"/>
  <c r="B34" i="2"/>
  <c r="B35" i="2"/>
  <c r="B36" i="2"/>
  <c r="B37" i="2"/>
  <c r="B38" i="2"/>
  <c r="B40" i="2"/>
  <c r="O27" i="2"/>
  <c r="N26" i="2"/>
  <c r="K26" i="2"/>
  <c r="I26" i="2"/>
  <c r="H26" i="2"/>
  <c r="G26" i="2"/>
  <c r="F26" i="2"/>
  <c r="C26" i="2"/>
  <c r="B26" i="2"/>
  <c r="O26" i="2"/>
  <c r="M25" i="2"/>
  <c r="L24" i="2"/>
  <c r="I24" i="2"/>
  <c r="H24" i="2"/>
  <c r="F24" i="2"/>
  <c r="D24" i="2"/>
  <c r="C24" i="2"/>
  <c r="B24" i="2"/>
  <c r="O24" i="2"/>
  <c r="M24" i="2"/>
  <c r="I22" i="2"/>
  <c r="E22" i="2"/>
  <c r="B22" i="2"/>
  <c r="L22" i="2"/>
  <c r="D22" i="2"/>
  <c r="D21" i="2"/>
  <c r="D25" i="2"/>
  <c r="D26" i="2"/>
  <c r="D27" i="2"/>
  <c r="N21" i="2"/>
  <c r="J21" i="2"/>
  <c r="H21" i="2"/>
  <c r="F21" i="2"/>
  <c r="B21" i="2"/>
  <c r="O21" i="2"/>
  <c r="M16" i="2"/>
  <c r="N15" i="2"/>
  <c r="K15" i="2"/>
  <c r="J15" i="2"/>
  <c r="H15" i="2"/>
  <c r="G15" i="2"/>
  <c r="C15" i="2"/>
  <c r="B15" i="2"/>
  <c r="M15" i="2"/>
  <c r="O14" i="2"/>
  <c r="L10" i="2"/>
  <c r="J10" i="2"/>
  <c r="I10" i="2"/>
  <c r="H10" i="2"/>
  <c r="F10" i="2"/>
  <c r="E10" i="2"/>
  <c r="D10" i="2"/>
  <c r="B10" i="2"/>
  <c r="O10" i="2"/>
  <c r="N9" i="2"/>
  <c r="K9" i="2"/>
  <c r="J9" i="2"/>
  <c r="I9" i="2"/>
  <c r="G9" i="2"/>
  <c r="F9" i="2"/>
  <c r="C9" i="2"/>
  <c r="B9" i="2"/>
  <c r="M9" i="2"/>
  <c r="N53" i="2"/>
  <c r="L53" i="2"/>
  <c r="K53" i="2"/>
  <c r="J53" i="2"/>
  <c r="I53" i="2"/>
  <c r="H53" i="2"/>
  <c r="G53" i="2"/>
  <c r="F53" i="2"/>
  <c r="E53" i="2"/>
  <c r="D53" i="2"/>
  <c r="Z51" i="2"/>
  <c r="X51" i="2"/>
  <c r="V51" i="2"/>
  <c r="T51" i="2"/>
  <c r="R51" i="2"/>
  <c r="P51" i="2"/>
  <c r="O49" i="2"/>
  <c r="N49" i="2"/>
  <c r="M49" i="2"/>
  <c r="L49" i="2"/>
  <c r="K49" i="2"/>
  <c r="J49" i="2"/>
  <c r="I49" i="2"/>
  <c r="H49" i="2"/>
  <c r="G49" i="2"/>
  <c r="F49" i="2"/>
  <c r="E49" i="2"/>
  <c r="D49" i="2"/>
  <c r="C49" i="2"/>
  <c r="B49" i="2"/>
  <c r="O48" i="2"/>
  <c r="N48" i="2"/>
  <c r="L48" i="2"/>
  <c r="K48" i="2"/>
  <c r="J48" i="2"/>
  <c r="I48" i="2"/>
  <c r="H48" i="2"/>
  <c r="G48" i="2"/>
  <c r="F48" i="2"/>
  <c r="E48" i="2"/>
  <c r="D48" i="2"/>
  <c r="C48" i="2"/>
  <c r="B48" i="2"/>
  <c r="N47" i="2"/>
  <c r="L47" i="2"/>
  <c r="K47" i="2"/>
  <c r="J47" i="2"/>
  <c r="J51" i="2" s="1"/>
  <c r="I47" i="2"/>
  <c r="H47" i="2"/>
  <c r="G47" i="2"/>
  <c r="F47" i="2"/>
  <c r="E47" i="2"/>
  <c r="D47" i="2"/>
  <c r="C47" i="2"/>
  <c r="B47" i="2"/>
  <c r="O45" i="2"/>
  <c r="N45" i="2"/>
  <c r="N51" i="2" s="1"/>
  <c r="L45" i="2"/>
  <c r="L51" i="2" s="1"/>
  <c r="K45" i="2"/>
  <c r="J45" i="2"/>
  <c r="I45" i="2"/>
  <c r="H45" i="2"/>
  <c r="G45" i="2"/>
  <c r="G51" i="2" s="1"/>
  <c r="F45" i="2"/>
  <c r="E45" i="2"/>
  <c r="E51" i="2" s="1"/>
  <c r="D45" i="2"/>
  <c r="D51" i="2" s="1"/>
  <c r="C45" i="2"/>
  <c r="B45" i="2"/>
  <c r="B51" i="2" s="1"/>
  <c r="Z42" i="2"/>
  <c r="X42" i="2"/>
  <c r="V42" i="2"/>
  <c r="T42" i="2"/>
  <c r="R42" i="2"/>
  <c r="P42" i="2"/>
  <c r="O40" i="2"/>
  <c r="M40" i="2"/>
  <c r="L40" i="2"/>
  <c r="K40" i="2"/>
  <c r="I40" i="2"/>
  <c r="H40" i="2"/>
  <c r="G40" i="2"/>
  <c r="F40" i="2"/>
  <c r="E40" i="2"/>
  <c r="D40" i="2"/>
  <c r="C40" i="2"/>
  <c r="K39" i="2"/>
  <c r="G39" i="2"/>
  <c r="C39" i="2"/>
  <c r="L38" i="2"/>
  <c r="K38" i="2"/>
  <c r="I38" i="2"/>
  <c r="H38" i="2"/>
  <c r="G38" i="2"/>
  <c r="F38" i="2"/>
  <c r="E38" i="2"/>
  <c r="D38" i="2"/>
  <c r="C38" i="2"/>
  <c r="N37" i="2"/>
  <c r="L37" i="2"/>
  <c r="K37" i="2"/>
  <c r="I37" i="2"/>
  <c r="H37" i="2"/>
  <c r="G37" i="2"/>
  <c r="F37" i="2"/>
  <c r="E37" i="2"/>
  <c r="D37" i="2"/>
  <c r="C37" i="2"/>
  <c r="O36" i="2"/>
  <c r="N36" i="2"/>
  <c r="L36" i="2"/>
  <c r="K36" i="2"/>
  <c r="I36" i="2"/>
  <c r="H36" i="2"/>
  <c r="G36" i="2"/>
  <c r="F36" i="2"/>
  <c r="E36" i="2"/>
  <c r="D36" i="2"/>
  <c r="C36" i="2"/>
  <c r="N35" i="2"/>
  <c r="M35" i="2"/>
  <c r="L35" i="2"/>
  <c r="K35" i="2"/>
  <c r="I35" i="2"/>
  <c r="H35" i="2"/>
  <c r="G35" i="2"/>
  <c r="F35" i="2"/>
  <c r="E35" i="2"/>
  <c r="D35" i="2"/>
  <c r="C35" i="2"/>
  <c r="O34" i="2"/>
  <c r="N34" i="2"/>
  <c r="M34" i="2"/>
  <c r="L34" i="2"/>
  <c r="K34" i="2"/>
  <c r="I34" i="2"/>
  <c r="H34" i="2"/>
  <c r="G34" i="2"/>
  <c r="F34" i="2"/>
  <c r="E34" i="2"/>
  <c r="D34" i="2"/>
  <c r="C34" i="2"/>
  <c r="N33" i="2"/>
  <c r="K33" i="2"/>
  <c r="I33" i="2"/>
  <c r="F33" i="2"/>
  <c r="C33" i="2"/>
  <c r="N32" i="2"/>
  <c r="H32" i="2"/>
  <c r="Z29" i="2"/>
  <c r="X29" i="2"/>
  <c r="V29" i="2"/>
  <c r="T29" i="2"/>
  <c r="R29" i="2"/>
  <c r="P29" i="2"/>
  <c r="N27" i="2"/>
  <c r="M27" i="2"/>
  <c r="L27" i="2"/>
  <c r="K27" i="2"/>
  <c r="J27" i="2"/>
  <c r="I27" i="2"/>
  <c r="H27" i="2"/>
  <c r="G27" i="2"/>
  <c r="F27" i="2"/>
  <c r="E27" i="2"/>
  <c r="C27" i="2"/>
  <c r="B27" i="2"/>
  <c r="L26" i="2"/>
  <c r="J26" i="2"/>
  <c r="E26" i="2"/>
  <c r="O25" i="2"/>
  <c r="N25" i="2"/>
  <c r="L25" i="2"/>
  <c r="K25" i="2"/>
  <c r="J25" i="2"/>
  <c r="I25" i="2"/>
  <c r="H25" i="2"/>
  <c r="G25" i="2"/>
  <c r="F25" i="2"/>
  <c r="E25" i="2"/>
  <c r="C25" i="2"/>
  <c r="B25" i="2"/>
  <c r="N24" i="2"/>
  <c r="K24" i="2"/>
  <c r="J24" i="2"/>
  <c r="G24" i="2"/>
  <c r="E24" i="2"/>
  <c r="N23" i="2"/>
  <c r="J23" i="2"/>
  <c r="I23" i="2"/>
  <c r="H23" i="2"/>
  <c r="F23" i="2"/>
  <c r="E23" i="2"/>
  <c r="K22" i="2"/>
  <c r="J22" i="2"/>
  <c r="H22" i="2"/>
  <c r="G22" i="2"/>
  <c r="F22" i="2"/>
  <c r="C22" i="2"/>
  <c r="L21" i="2"/>
  <c r="K21" i="2"/>
  <c r="I21" i="2"/>
  <c r="G21" i="2"/>
  <c r="E21" i="2"/>
  <c r="C21" i="2"/>
  <c r="C29" i="2" s="1"/>
  <c r="Z18" i="2"/>
  <c r="X18" i="2"/>
  <c r="V18" i="2"/>
  <c r="T18" i="2"/>
  <c r="R18" i="2"/>
  <c r="P18" i="2"/>
  <c r="O16" i="2"/>
  <c r="N16" i="2"/>
  <c r="L16" i="2"/>
  <c r="K16" i="2"/>
  <c r="J16" i="2"/>
  <c r="I16" i="2"/>
  <c r="H16" i="2"/>
  <c r="G16" i="2"/>
  <c r="F16" i="2"/>
  <c r="E16" i="2"/>
  <c r="D16" i="2"/>
  <c r="C16" i="2"/>
  <c r="B16" i="2"/>
  <c r="L15" i="2"/>
  <c r="I15" i="2"/>
  <c r="F15" i="2"/>
  <c r="E15" i="2"/>
  <c r="D15" i="2"/>
  <c r="N14" i="2"/>
  <c r="M14" i="2"/>
  <c r="L14" i="2"/>
  <c r="K14" i="2"/>
  <c r="J14" i="2"/>
  <c r="I14" i="2"/>
  <c r="H14" i="2"/>
  <c r="G14" i="2"/>
  <c r="F14" i="2"/>
  <c r="E14" i="2"/>
  <c r="D14" i="2"/>
  <c r="C14" i="2"/>
  <c r="B14" i="2"/>
  <c r="O13" i="2"/>
  <c r="N13" i="2"/>
  <c r="M13" i="2"/>
  <c r="L13" i="2"/>
  <c r="K13" i="2"/>
  <c r="J13" i="2"/>
  <c r="I13" i="2"/>
  <c r="H13" i="2"/>
  <c r="G13" i="2"/>
  <c r="F13" i="2"/>
  <c r="E13" i="2"/>
  <c r="D13" i="2"/>
  <c r="C13" i="2"/>
  <c r="B13" i="2"/>
  <c r="N12" i="2"/>
  <c r="L12" i="2"/>
  <c r="K12" i="2"/>
  <c r="J12" i="2"/>
  <c r="I12" i="2"/>
  <c r="H12" i="2"/>
  <c r="G12" i="2"/>
  <c r="F12" i="2"/>
  <c r="E12" i="2"/>
  <c r="D12" i="2"/>
  <c r="C12" i="2"/>
  <c r="B12" i="2"/>
  <c r="N10" i="2"/>
  <c r="K10" i="2"/>
  <c r="G10" i="2"/>
  <c r="C10" i="2"/>
  <c r="L9" i="2"/>
  <c r="H9" i="2"/>
  <c r="E9" i="2"/>
  <c r="D9" i="2"/>
  <c r="AO208" i="1"/>
  <c r="AM208" i="1"/>
  <c r="AK208" i="1"/>
  <c r="AI208" i="1"/>
  <c r="AN200" i="1"/>
  <c r="AL200" i="1"/>
  <c r="AJ200" i="1"/>
  <c r="AH200" i="1"/>
  <c r="AN182" i="1"/>
  <c r="AL182" i="1"/>
  <c r="AJ182" i="1"/>
  <c r="AH182" i="1"/>
  <c r="AN176" i="1"/>
  <c r="AL176" i="1"/>
  <c r="AJ176" i="1"/>
  <c r="AH176" i="1"/>
  <c r="AB176" i="1"/>
  <c r="AN166" i="1"/>
  <c r="AL166" i="1"/>
  <c r="AJ166" i="1"/>
  <c r="AH166" i="1"/>
  <c r="AB166" i="1"/>
  <c r="Z166" i="1"/>
  <c r="AN161" i="1"/>
  <c r="AL161" i="1"/>
  <c r="AJ161" i="1"/>
  <c r="AH161" i="1"/>
  <c r="AB161" i="1"/>
  <c r="Z161" i="1"/>
  <c r="AN153" i="1"/>
  <c r="AL153" i="1"/>
  <c r="AJ153" i="1"/>
  <c r="AH153" i="1"/>
  <c r="AB153" i="1"/>
  <c r="Z153" i="1"/>
  <c r="AN144" i="1"/>
  <c r="AL144" i="1"/>
  <c r="AJ144" i="1"/>
  <c r="AH144" i="1"/>
  <c r="AB144" i="1"/>
  <c r="Z144" i="1"/>
  <c r="AN137" i="1"/>
  <c r="AL137" i="1"/>
  <c r="AJ137" i="1"/>
  <c r="AH137" i="1"/>
  <c r="AB137" i="1"/>
  <c r="Z137" i="1"/>
  <c r="AN131" i="1"/>
  <c r="AL131" i="1"/>
  <c r="AJ131" i="1"/>
  <c r="AH131" i="1"/>
  <c r="AB131" i="1"/>
  <c r="Z131" i="1"/>
  <c r="AN113" i="1"/>
  <c r="AL113" i="1"/>
  <c r="AJ113" i="1"/>
  <c r="AH113" i="1"/>
  <c r="AB113" i="1"/>
  <c r="Z113" i="1"/>
  <c r="AN98" i="1"/>
  <c r="AL98" i="1"/>
  <c r="AJ98" i="1"/>
  <c r="AH98" i="1"/>
  <c r="AB98" i="1"/>
  <c r="Z98" i="1"/>
  <c r="X98" i="1"/>
  <c r="V98" i="1"/>
  <c r="T98" i="1"/>
  <c r="R98" i="1"/>
  <c r="P98" i="1"/>
  <c r="P213" i="1" s="1"/>
  <c r="N98" i="1"/>
  <c r="L98" i="1"/>
  <c r="J98" i="1"/>
  <c r="H98" i="1"/>
  <c r="H213" i="1" s="1"/>
  <c r="F98" i="1"/>
  <c r="D98" i="1"/>
  <c r="B98" i="1"/>
  <c r="AH82" i="1"/>
  <c r="AB82" i="1"/>
  <c r="Z82" i="1"/>
  <c r="X16" i="1"/>
  <c r="P16" i="1"/>
  <c r="H16" i="1"/>
  <c r="D213" i="1"/>
  <c r="E158" i="1" s="1"/>
  <c r="AC52" i="1"/>
  <c r="AC50" i="1"/>
  <c r="AC44" i="1"/>
  <c r="AC43" i="1"/>
  <c r="AC42" i="1"/>
  <c r="AC41" i="1"/>
  <c r="AB39" i="1"/>
  <c r="AC39" i="1" s="1"/>
  <c r="AC37" i="1"/>
  <c r="AC36" i="1"/>
  <c r="AC35" i="1"/>
  <c r="AC34" i="1"/>
  <c r="AC33" i="1"/>
  <c r="AC32" i="1"/>
  <c r="AC31" i="1"/>
  <c r="AC30" i="1"/>
  <c r="AC29" i="1"/>
  <c r="AB27" i="1"/>
  <c r="AC27" i="1"/>
  <c r="AC25" i="1"/>
  <c r="AC24" i="1"/>
  <c r="AC23" i="1"/>
  <c r="AC22" i="1"/>
  <c r="AC21" i="1"/>
  <c r="AC20" i="1"/>
  <c r="AC19" i="1"/>
  <c r="AC15" i="1"/>
  <c r="AC14" i="1"/>
  <c r="AC13" i="1"/>
  <c r="AC16" i="1"/>
  <c r="V16" i="1"/>
  <c r="T16" i="1"/>
  <c r="R16" i="1"/>
  <c r="N16" i="1"/>
  <c r="L16" i="1"/>
  <c r="J16" i="1"/>
  <c r="F16" i="1"/>
  <c r="D16" i="1"/>
  <c r="B16" i="1"/>
  <c r="AC10" i="1"/>
  <c r="AC9" i="1"/>
  <c r="B213" i="1"/>
  <c r="AM108" i="3"/>
  <c r="AM106" i="3"/>
  <c r="AM104" i="3"/>
  <c r="AM102" i="3"/>
  <c r="AM100" i="3"/>
  <c r="AV133" i="8"/>
  <c r="P20" i="8"/>
  <c r="AM99" i="3"/>
  <c r="AM107" i="3"/>
  <c r="AV67" i="8"/>
  <c r="P9" i="8"/>
  <c r="AM161" i="8"/>
  <c r="AM162" i="8" s="1"/>
  <c r="AM105" i="3"/>
  <c r="M38" i="2"/>
  <c r="AR47" i="3"/>
  <c r="D37" i="3"/>
  <c r="O72" i="3"/>
  <c r="AN48" i="8"/>
  <c r="N26" i="8"/>
  <c r="AV26" i="8"/>
  <c r="AV96" i="8"/>
  <c r="M10" i="2"/>
  <c r="O15" i="2"/>
  <c r="M21" i="2"/>
  <c r="O38" i="2"/>
  <c r="AL47" i="3"/>
  <c r="AM166" i="3"/>
  <c r="AP48" i="8"/>
  <c r="H205" i="8"/>
  <c r="AV59" i="8"/>
  <c r="O70" i="8"/>
  <c r="O72" i="8"/>
  <c r="O74" i="8"/>
  <c r="O76" i="8"/>
  <c r="AM153" i="8"/>
  <c r="F45" i="3"/>
  <c r="N45" i="3"/>
  <c r="AT41" i="3"/>
  <c r="O71" i="3"/>
  <c r="O73" i="3"/>
  <c r="AT189" i="3"/>
  <c r="J26" i="8"/>
  <c r="J45" i="8"/>
  <c r="AM180" i="8"/>
  <c r="AE27" i="1"/>
  <c r="AI27" i="1"/>
  <c r="AK27" i="1"/>
  <c r="E56" i="1"/>
  <c r="E57" i="1"/>
  <c r="E59" i="1"/>
  <c r="E60" i="1"/>
  <c r="E61" i="1"/>
  <c r="E62" i="1"/>
  <c r="E66" i="1"/>
  <c r="E68" i="1"/>
  <c r="E98" i="1"/>
  <c r="E113" i="1"/>
  <c r="E131" i="1"/>
  <c r="E67" i="1"/>
  <c r="E69" i="1"/>
  <c r="E71" i="1"/>
  <c r="C131" i="1"/>
  <c r="AL213" i="1"/>
  <c r="AM50" i="1"/>
  <c r="AM43" i="1"/>
  <c r="AM42" i="1"/>
  <c r="AM45" i="1"/>
  <c r="AM36" i="1"/>
  <c r="AM35" i="1"/>
  <c r="AM33" i="1"/>
  <c r="AM31" i="1"/>
  <c r="AM29" i="1"/>
  <c r="AM25" i="1"/>
  <c r="AM21" i="1"/>
  <c r="AM20" i="1"/>
  <c r="AM9" i="1"/>
  <c r="AM44" i="1"/>
  <c r="AM41" i="1"/>
  <c r="AM39" i="1"/>
  <c r="AM37" i="1"/>
  <c r="AM34" i="1"/>
  <c r="AM32" i="1"/>
  <c r="AM30" i="1"/>
  <c r="AM24" i="1"/>
  <c r="AM22" i="1"/>
  <c r="AM19" i="1"/>
  <c r="AM15" i="1"/>
  <c r="AM14" i="1"/>
  <c r="AM13" i="1"/>
  <c r="AM16" i="1"/>
  <c r="AM11" i="1"/>
  <c r="AM10" i="1"/>
  <c r="AE50" i="1"/>
  <c r="AE43" i="1"/>
  <c r="AE42" i="1"/>
  <c r="AE45" i="1"/>
  <c r="AE36" i="1"/>
  <c r="AE35" i="1"/>
  <c r="AE33" i="1"/>
  <c r="AE31" i="1"/>
  <c r="AE29" i="1"/>
  <c r="AE25" i="1"/>
  <c r="AE23" i="1"/>
  <c r="AE21" i="1"/>
  <c r="AE20" i="1"/>
  <c r="AE15" i="1"/>
  <c r="AE9" i="1"/>
  <c r="AE52" i="1"/>
  <c r="AE44" i="1"/>
  <c r="AE41" i="1"/>
  <c r="AE39" i="1"/>
  <c r="AE37" i="1"/>
  <c r="AE34" i="1"/>
  <c r="AE32" i="1"/>
  <c r="AE30" i="1"/>
  <c r="AE24" i="1"/>
  <c r="AE22" i="1"/>
  <c r="AE19" i="1"/>
  <c r="AE14" i="1"/>
  <c r="AE13" i="1"/>
  <c r="AE16" i="1"/>
  <c r="AE10" i="1"/>
  <c r="AH213" i="1"/>
  <c r="AI50" i="1"/>
  <c r="AI43" i="1"/>
  <c r="AI42" i="1"/>
  <c r="AI45" i="1"/>
  <c r="AI36" i="1"/>
  <c r="AI35" i="1"/>
  <c r="AI33" i="1"/>
  <c r="AI31" i="1"/>
  <c r="AI29" i="1"/>
  <c r="AI25" i="1"/>
  <c r="AI23" i="1"/>
  <c r="AI21" i="1"/>
  <c r="AI20" i="1"/>
  <c r="AI15" i="1"/>
  <c r="AI9" i="1"/>
  <c r="AI44" i="1"/>
  <c r="AI41" i="1"/>
  <c r="AI39" i="1"/>
  <c r="AI37" i="1"/>
  <c r="AI34" i="1"/>
  <c r="AI32" i="1"/>
  <c r="AI30" i="1"/>
  <c r="AI24" i="1"/>
  <c r="AI22" i="1"/>
  <c r="AI19" i="1"/>
  <c r="AI14" i="1"/>
  <c r="AI13" i="1"/>
  <c r="AI16" i="1"/>
  <c r="AI11" i="1"/>
  <c r="AI10" i="1"/>
  <c r="AM98" i="1"/>
  <c r="AI113" i="1"/>
  <c r="AM27" i="1"/>
  <c r="AJ213" i="1"/>
  <c r="AK44" i="1"/>
  <c r="AK41" i="1"/>
  <c r="AK37" i="1"/>
  <c r="AK34" i="1"/>
  <c r="AK32" i="1"/>
  <c r="AK30" i="1"/>
  <c r="AK24" i="1"/>
  <c r="AK22" i="1"/>
  <c r="AK19" i="1"/>
  <c r="AK14" i="1"/>
  <c r="AK13" i="1"/>
  <c r="AK16" i="1"/>
  <c r="AK11" i="1"/>
  <c r="AK10" i="1"/>
  <c r="AK50" i="1"/>
  <c r="AK43" i="1"/>
  <c r="AK42" i="1"/>
  <c r="AK45" i="1"/>
  <c r="AK39" i="1"/>
  <c r="AK36" i="1"/>
  <c r="AK35" i="1"/>
  <c r="AK33" i="1"/>
  <c r="AK31" i="1"/>
  <c r="AK29" i="1"/>
  <c r="AK25" i="1"/>
  <c r="AK23" i="1"/>
  <c r="AK21" i="1"/>
  <c r="AK20" i="1"/>
  <c r="AK9" i="1"/>
  <c r="AK98" i="1"/>
  <c r="AK113" i="1"/>
  <c r="AK131" i="1"/>
  <c r="E74" i="1"/>
  <c r="E75" i="1"/>
  <c r="E76" i="1"/>
  <c r="E77" i="1"/>
  <c r="E80" i="1"/>
  <c r="E81" i="1"/>
  <c r="E82" i="1"/>
  <c r="C84" i="1"/>
  <c r="C92" i="1"/>
  <c r="C95" i="1"/>
  <c r="C100" i="1"/>
  <c r="C103" i="1"/>
  <c r="E105" i="1"/>
  <c r="E107" i="1"/>
  <c r="E108" i="1"/>
  <c r="E109" i="1"/>
  <c r="E110" i="1"/>
  <c r="C116" i="1"/>
  <c r="C118" i="1"/>
  <c r="E137" i="1"/>
  <c r="E140" i="1"/>
  <c r="E141" i="1"/>
  <c r="E142" i="1"/>
  <c r="E143" i="1"/>
  <c r="E146" i="1"/>
  <c r="E149" i="1"/>
  <c r="E150" i="1"/>
  <c r="E151" i="1"/>
  <c r="E152" i="1"/>
  <c r="E155" i="1"/>
  <c r="F213" i="1"/>
  <c r="G113" i="1" s="1"/>
  <c r="J213" i="1"/>
  <c r="N213" i="1"/>
  <c r="O113" i="1" s="1"/>
  <c r="V213" i="1"/>
  <c r="W113" i="1"/>
  <c r="AK176" i="1"/>
  <c r="C213" i="1"/>
  <c r="C211" i="1"/>
  <c r="C204" i="1"/>
  <c r="C202" i="1"/>
  <c r="C190" i="1"/>
  <c r="C188" i="1"/>
  <c r="C174" i="1"/>
  <c r="C173" i="1"/>
  <c r="C168" i="1"/>
  <c r="C165" i="1"/>
  <c r="C159" i="1"/>
  <c r="C158" i="1"/>
  <c r="C151" i="1"/>
  <c r="C150" i="1"/>
  <c r="C143" i="1"/>
  <c r="C142" i="1"/>
  <c r="C137" i="1"/>
  <c r="C176" i="1"/>
  <c r="E213" i="1"/>
  <c r="E211" i="1"/>
  <c r="E208" i="1"/>
  <c r="E206" i="1"/>
  <c r="E204" i="1"/>
  <c r="E202" i="1"/>
  <c r="E196" i="1"/>
  <c r="E192" i="1"/>
  <c r="E190" i="1"/>
  <c r="E188" i="1"/>
  <c r="E184" i="1"/>
  <c r="E176" i="1"/>
  <c r="E175" i="1"/>
  <c r="E174" i="1"/>
  <c r="E173" i="1"/>
  <c r="E172" i="1"/>
  <c r="E171" i="1"/>
  <c r="E168" i="1"/>
  <c r="E166" i="1"/>
  <c r="E165" i="1"/>
  <c r="E164" i="1"/>
  <c r="E161" i="1"/>
  <c r="E160" i="1"/>
  <c r="E159" i="1"/>
  <c r="C65" i="1"/>
  <c r="C66" i="1"/>
  <c r="C69" i="1"/>
  <c r="C70" i="1"/>
  <c r="C76" i="1"/>
  <c r="C80" i="1"/>
  <c r="Z213" i="1"/>
  <c r="E84" i="1"/>
  <c r="E86" i="1"/>
  <c r="E88" i="1"/>
  <c r="E92" i="1"/>
  <c r="E95" i="1"/>
  <c r="E96" i="1"/>
  <c r="E97" i="1"/>
  <c r="E100" i="1"/>
  <c r="E103" i="1"/>
  <c r="C105" i="1"/>
  <c r="C109" i="1"/>
  <c r="C110" i="1"/>
  <c r="E112" i="1"/>
  <c r="E116" i="1"/>
  <c r="E118" i="1"/>
  <c r="E119" i="1"/>
  <c r="E120" i="1"/>
  <c r="E144" i="1"/>
  <c r="C153" i="1"/>
  <c r="E153" i="1"/>
  <c r="L213" i="1"/>
  <c r="M113" i="1"/>
  <c r="T213" i="1"/>
  <c r="U113" i="1"/>
  <c r="X213" i="1"/>
  <c r="AB213" i="1"/>
  <c r="AC113" i="1"/>
  <c r="T62" i="2"/>
  <c r="U62" i="2" s="1"/>
  <c r="V62" i="2"/>
  <c r="W42" i="2" s="1"/>
  <c r="AT15" i="3"/>
  <c r="L16" i="3"/>
  <c r="AM42" i="3"/>
  <c r="AM41" i="3"/>
  <c r="AO40" i="3"/>
  <c r="AQ45" i="3"/>
  <c r="AQ42" i="3"/>
  <c r="AQ43" i="3"/>
  <c r="AS45" i="3"/>
  <c r="AS42" i="3"/>
  <c r="AS41" i="3"/>
  <c r="AS36" i="3"/>
  <c r="AS35" i="3"/>
  <c r="AS32" i="3"/>
  <c r="AM18" i="3"/>
  <c r="AS19" i="3"/>
  <c r="AO20" i="3"/>
  <c r="AS20" i="3"/>
  <c r="AM21" i="3"/>
  <c r="AQ21" i="3"/>
  <c r="AT21" i="3"/>
  <c r="AM22" i="3"/>
  <c r="AQ22" i="3"/>
  <c r="AT22" i="3"/>
  <c r="AM23" i="3"/>
  <c r="AQ23" i="3"/>
  <c r="AT23" i="3"/>
  <c r="AM24" i="3"/>
  <c r="AQ24" i="3"/>
  <c r="AT24" i="3"/>
  <c r="AM25" i="3"/>
  <c r="AQ25" i="3"/>
  <c r="AT25" i="3"/>
  <c r="F26" i="3"/>
  <c r="H26" i="3"/>
  <c r="P26" i="3"/>
  <c r="X26" i="3"/>
  <c r="AM28" i="3"/>
  <c r="AQ28" i="3"/>
  <c r="AM29" i="3"/>
  <c r="AQ29" i="3"/>
  <c r="AM30" i="3"/>
  <c r="AQ30" i="3"/>
  <c r="AT30" i="3"/>
  <c r="AM31" i="3"/>
  <c r="AQ31" i="3"/>
  <c r="AT31" i="3"/>
  <c r="AQ32" i="3"/>
  <c r="AM33" i="3"/>
  <c r="AQ34" i="3"/>
  <c r="AQ35" i="3"/>
  <c r="AM36" i="3"/>
  <c r="AT36" i="3"/>
  <c r="F37" i="3"/>
  <c r="J37" i="3"/>
  <c r="V37" i="3"/>
  <c r="AQ37" i="3"/>
  <c r="R45" i="3"/>
  <c r="X45" i="3"/>
  <c r="AM39" i="3"/>
  <c r="AT39" i="3"/>
  <c r="AM40" i="3"/>
  <c r="AB47" i="3"/>
  <c r="AF47" i="3"/>
  <c r="AJ47" i="3"/>
  <c r="AS9" i="3"/>
  <c r="AO10" i="3"/>
  <c r="AS10" i="3"/>
  <c r="AS11" i="3"/>
  <c r="AM12" i="3"/>
  <c r="AQ12" i="3"/>
  <c r="AM13" i="3"/>
  <c r="AQ13" i="3"/>
  <c r="AM14" i="3"/>
  <c r="AQ14" i="3"/>
  <c r="AS15" i="3"/>
  <c r="AQ16" i="3"/>
  <c r="AS16" i="3"/>
  <c r="AS18" i="3"/>
  <c r="AM19" i="3"/>
  <c r="AQ19" i="3"/>
  <c r="AM20" i="3"/>
  <c r="AQ20" i="3"/>
  <c r="AS21" i="3"/>
  <c r="AO22" i="3"/>
  <c r="AS22" i="3"/>
  <c r="AS23" i="3"/>
  <c r="AO24" i="3"/>
  <c r="AS24" i="3"/>
  <c r="AS25" i="3"/>
  <c r="AS28" i="3"/>
  <c r="AS29" i="3"/>
  <c r="AS30" i="3"/>
  <c r="AS31" i="3"/>
  <c r="AM32" i="3"/>
  <c r="AQ33" i="3"/>
  <c r="AM34" i="3"/>
  <c r="AT34" i="3"/>
  <c r="AM35" i="3"/>
  <c r="AQ36" i="3"/>
  <c r="AO37" i="3"/>
  <c r="AS37" i="3"/>
  <c r="P45" i="3"/>
  <c r="AQ39" i="3"/>
  <c r="AQ40" i="3"/>
  <c r="I10" i="3"/>
  <c r="Z47" i="3"/>
  <c r="AD47" i="3"/>
  <c r="AH47" i="3"/>
  <c r="V45" i="3"/>
  <c r="AT66" i="3"/>
  <c r="AT76" i="3"/>
  <c r="O197" i="3"/>
  <c r="O189" i="3"/>
  <c r="O187" i="3"/>
  <c r="O179" i="3"/>
  <c r="O172" i="3"/>
  <c r="O168" i="3"/>
  <c r="O165" i="3"/>
  <c r="O164" i="3"/>
  <c r="O161" i="3"/>
  <c r="O154" i="3"/>
  <c r="O152" i="3"/>
  <c r="O146" i="3"/>
  <c r="O144" i="3"/>
  <c r="O143" i="3"/>
  <c r="O141" i="3"/>
  <c r="O130" i="3"/>
  <c r="O128" i="3"/>
  <c r="O127" i="3"/>
  <c r="O125" i="3"/>
  <c r="O201" i="3"/>
  <c r="O195" i="3"/>
  <c r="O191" i="3"/>
  <c r="O186" i="3"/>
  <c r="O185" i="3"/>
  <c r="O184" i="3"/>
  <c r="O183" i="3"/>
  <c r="O182" i="3"/>
  <c r="O174" i="3"/>
  <c r="O170" i="3"/>
  <c r="O166" i="3"/>
  <c r="O160" i="3"/>
  <c r="O158" i="3"/>
  <c r="O157" i="3"/>
  <c r="O151" i="3"/>
  <c r="O150" i="3"/>
  <c r="O149" i="3"/>
  <c r="O148" i="3"/>
  <c r="O142" i="3"/>
  <c r="O140" i="3"/>
  <c r="O132" i="3"/>
  <c r="O131" i="3"/>
  <c r="O129" i="3"/>
  <c r="O126" i="3"/>
  <c r="AT81" i="3"/>
  <c r="O88" i="3"/>
  <c r="O93" i="3"/>
  <c r="AT95" i="3"/>
  <c r="O99" i="3"/>
  <c r="O100" i="3"/>
  <c r="O101" i="3"/>
  <c r="O102" i="3"/>
  <c r="O104" i="3"/>
  <c r="O105" i="3"/>
  <c r="O106" i="3"/>
  <c r="O107" i="3"/>
  <c r="O108" i="3"/>
  <c r="O114" i="3"/>
  <c r="O116" i="3"/>
  <c r="O118" i="3"/>
  <c r="O120" i="3"/>
  <c r="O122" i="3"/>
  <c r="O124" i="3"/>
  <c r="AJ202" i="3"/>
  <c r="O79" i="3"/>
  <c r="O81" i="3"/>
  <c r="O86" i="3"/>
  <c r="O90" i="3"/>
  <c r="O94" i="3"/>
  <c r="O95" i="3"/>
  <c r="O97" i="3"/>
  <c r="O109" i="3"/>
  <c r="O111" i="3"/>
  <c r="O115" i="3"/>
  <c r="O117" i="3"/>
  <c r="O119" i="3"/>
  <c r="O123" i="3"/>
  <c r="AH202" i="3"/>
  <c r="AT144" i="3"/>
  <c r="AT152" i="3"/>
  <c r="AT161" i="3"/>
  <c r="AT187" i="3"/>
  <c r="P202" i="3"/>
  <c r="Q132" i="3" s="1"/>
  <c r="R202" i="3"/>
  <c r="S109" i="3"/>
  <c r="T202" i="3"/>
  <c r="V202" i="3"/>
  <c r="W95" i="3" s="1"/>
  <c r="X202" i="3"/>
  <c r="Z202" i="3"/>
  <c r="AA109" i="3" s="1"/>
  <c r="AD202" i="3"/>
  <c r="AE95" i="3"/>
  <c r="AF202" i="3"/>
  <c r="D16" i="8"/>
  <c r="H16" i="8"/>
  <c r="J16" i="8"/>
  <c r="L16" i="8"/>
  <c r="N16" i="8"/>
  <c r="P16" i="8"/>
  <c r="P48" i="8" s="1"/>
  <c r="R16" i="8"/>
  <c r="T16" i="8"/>
  <c r="V16" i="8"/>
  <c r="X16" i="8"/>
  <c r="AM42" i="8"/>
  <c r="AM41" i="8"/>
  <c r="AM40" i="8"/>
  <c r="AM39" i="8"/>
  <c r="AM25" i="8"/>
  <c r="AM24" i="8"/>
  <c r="AM23" i="8"/>
  <c r="AM22" i="8"/>
  <c r="AM44" i="8"/>
  <c r="AM43" i="8"/>
  <c r="AM36" i="8"/>
  <c r="AM35" i="8"/>
  <c r="AM34" i="8"/>
  <c r="AM33" i="8"/>
  <c r="AM32" i="8"/>
  <c r="AM31" i="8"/>
  <c r="AM30" i="8"/>
  <c r="AM29" i="8"/>
  <c r="AM28" i="8"/>
  <c r="AO44" i="8"/>
  <c r="AO43" i="8"/>
  <c r="AO36" i="8"/>
  <c r="AO35" i="8"/>
  <c r="AO34" i="8"/>
  <c r="AO33" i="8"/>
  <c r="AO32" i="8"/>
  <c r="AO31" i="8"/>
  <c r="AO30" i="8"/>
  <c r="AO29" i="8"/>
  <c r="AO28" i="8"/>
  <c r="AO45" i="8"/>
  <c r="AO42" i="8"/>
  <c r="AO41" i="8"/>
  <c r="AO40" i="8"/>
  <c r="AO39" i="8"/>
  <c r="AO37" i="8"/>
  <c r="AO48" i="8" s="1"/>
  <c r="AQ42" i="8"/>
  <c r="AQ41" i="8"/>
  <c r="AQ40" i="8"/>
  <c r="AQ39" i="8"/>
  <c r="AQ25" i="8"/>
  <c r="AQ24" i="8"/>
  <c r="AQ23" i="8"/>
  <c r="AQ22" i="8"/>
  <c r="AQ45" i="8"/>
  <c r="AQ44" i="8"/>
  <c r="AQ43" i="8"/>
  <c r="AQ37" i="8"/>
  <c r="AQ36" i="8"/>
  <c r="AQ35" i="8"/>
  <c r="AQ34" i="8"/>
  <c r="AQ33" i="8"/>
  <c r="AQ32" i="8"/>
  <c r="AQ31" i="8"/>
  <c r="AQ30" i="8"/>
  <c r="AQ29" i="8"/>
  <c r="AQ28" i="8"/>
  <c r="AS46" i="8"/>
  <c r="AS43" i="8"/>
  <c r="AS35" i="8"/>
  <c r="AS34" i="8"/>
  <c r="AS33" i="8"/>
  <c r="AS32" i="8"/>
  <c r="AS31" i="8"/>
  <c r="AS30" i="8"/>
  <c r="AS29" i="8"/>
  <c r="AS28" i="8"/>
  <c r="AS47" i="8"/>
  <c r="AS45" i="8"/>
  <c r="AS42" i="8"/>
  <c r="AS41" i="8"/>
  <c r="AS40" i="8"/>
  <c r="AS39" i="8"/>
  <c r="AS37" i="8"/>
  <c r="AM18" i="8"/>
  <c r="AQ18" i="8"/>
  <c r="AO19" i="8"/>
  <c r="AS19" i="8"/>
  <c r="AO20" i="8"/>
  <c r="AS20" i="8"/>
  <c r="AM21" i="8"/>
  <c r="AQ21" i="8"/>
  <c r="AS22" i="8"/>
  <c r="AO23" i="8"/>
  <c r="AS24" i="8"/>
  <c r="AO25" i="8"/>
  <c r="D26" i="8"/>
  <c r="H26" i="8"/>
  <c r="L26" i="8"/>
  <c r="P26" i="8"/>
  <c r="T26" i="8"/>
  <c r="X26" i="8"/>
  <c r="AO26" i="8"/>
  <c r="AS26" i="8"/>
  <c r="D37" i="8"/>
  <c r="D48" i="8" s="1"/>
  <c r="H37" i="8"/>
  <c r="H48" i="8" s="1"/>
  <c r="L37" i="8"/>
  <c r="P37" i="8"/>
  <c r="T37" i="8"/>
  <c r="X37" i="8"/>
  <c r="X48" i="8" s="1"/>
  <c r="Y9" i="8" s="1"/>
  <c r="Z48" i="8"/>
  <c r="AD48" i="8"/>
  <c r="AH48" i="8"/>
  <c r="Y187" i="3"/>
  <c r="AO15" i="8"/>
  <c r="AS15" i="8"/>
  <c r="AO16" i="8"/>
  <c r="AQ16" i="8"/>
  <c r="AS16" i="8"/>
  <c r="AO18" i="8"/>
  <c r="AS18" i="8"/>
  <c r="AM19" i="8"/>
  <c r="AQ19" i="8"/>
  <c r="AM20" i="8"/>
  <c r="AQ20" i="8"/>
  <c r="AO21" i="8"/>
  <c r="AS21" i="8"/>
  <c r="AO22" i="8"/>
  <c r="AS23" i="8"/>
  <c r="AO24" i="8"/>
  <c r="AQ26" i="8"/>
  <c r="F37" i="8"/>
  <c r="J37" i="8"/>
  <c r="N37" i="8"/>
  <c r="R37" i="8"/>
  <c r="V37" i="8"/>
  <c r="Y34" i="8"/>
  <c r="I45" i="8"/>
  <c r="L48" i="8"/>
  <c r="M30" i="8" s="1"/>
  <c r="T48" i="8"/>
  <c r="U34" i="8" s="1"/>
  <c r="U32" i="8"/>
  <c r="AB48" i="8"/>
  <c r="AF48" i="8"/>
  <c r="AJ48" i="8"/>
  <c r="I202" i="8"/>
  <c r="I196" i="8"/>
  <c r="I192" i="8"/>
  <c r="I198" i="8"/>
  <c r="I190" i="8"/>
  <c r="I180" i="8"/>
  <c r="I173" i="8"/>
  <c r="I188" i="8"/>
  <c r="I187" i="8"/>
  <c r="I186" i="8"/>
  <c r="I185" i="8"/>
  <c r="I184" i="8"/>
  <c r="I183" i="8"/>
  <c r="I175" i="8"/>
  <c r="I171" i="8"/>
  <c r="I161" i="8"/>
  <c r="I159" i="8"/>
  <c r="I158" i="8"/>
  <c r="I152" i="8"/>
  <c r="I151" i="8"/>
  <c r="I150" i="8"/>
  <c r="I149" i="8"/>
  <c r="I169" i="8"/>
  <c r="I166" i="8"/>
  <c r="I165" i="8"/>
  <c r="I162" i="8"/>
  <c r="I155" i="8"/>
  <c r="I153" i="8"/>
  <c r="I147" i="8"/>
  <c r="I143" i="8"/>
  <c r="I141" i="8"/>
  <c r="I138" i="8"/>
  <c r="I133" i="8"/>
  <c r="I132" i="8"/>
  <c r="I130" i="8"/>
  <c r="I127" i="8"/>
  <c r="I125" i="8"/>
  <c r="I144" i="8"/>
  <c r="I142" i="8"/>
  <c r="I131" i="8"/>
  <c r="I126" i="8"/>
  <c r="I124" i="8"/>
  <c r="I123" i="8"/>
  <c r="I121" i="8"/>
  <c r="I119" i="8"/>
  <c r="I117" i="8"/>
  <c r="I115" i="8"/>
  <c r="I109" i="8"/>
  <c r="I108" i="8"/>
  <c r="I107" i="8"/>
  <c r="I106" i="8"/>
  <c r="I105" i="8"/>
  <c r="I103" i="8"/>
  <c r="I102" i="8"/>
  <c r="I101" i="8"/>
  <c r="I100" i="8"/>
  <c r="I94" i="8"/>
  <c r="I89" i="8"/>
  <c r="I81" i="8"/>
  <c r="I75" i="8"/>
  <c r="I73" i="8"/>
  <c r="I120" i="8"/>
  <c r="I118" i="8"/>
  <c r="I116" i="8"/>
  <c r="I112" i="8"/>
  <c r="I110" i="8"/>
  <c r="I98" i="8"/>
  <c r="I96" i="8"/>
  <c r="I95" i="8"/>
  <c r="I91" i="8"/>
  <c r="I87" i="8"/>
  <c r="I80" i="8"/>
  <c r="I77" i="8"/>
  <c r="K198" i="8"/>
  <c r="K190" i="8"/>
  <c r="K202" i="8"/>
  <c r="K196" i="8"/>
  <c r="K192" i="8"/>
  <c r="K187" i="8"/>
  <c r="K186" i="8"/>
  <c r="K185" i="8"/>
  <c r="K184" i="8"/>
  <c r="K183" i="8"/>
  <c r="K175" i="8"/>
  <c r="K188" i="8"/>
  <c r="K180" i="8"/>
  <c r="K173" i="8"/>
  <c r="K169" i="8"/>
  <c r="K166" i="8"/>
  <c r="K165" i="8"/>
  <c r="K155" i="8"/>
  <c r="K147" i="8"/>
  <c r="K171" i="8"/>
  <c r="K162" i="8"/>
  <c r="K161" i="8"/>
  <c r="K159" i="8"/>
  <c r="K158" i="8"/>
  <c r="K153" i="8"/>
  <c r="K152" i="8"/>
  <c r="K151" i="8"/>
  <c r="K150" i="8"/>
  <c r="K149" i="8"/>
  <c r="K144" i="8"/>
  <c r="K142" i="8"/>
  <c r="K133" i="8"/>
  <c r="K131" i="8"/>
  <c r="K126" i="8"/>
  <c r="K124" i="8"/>
  <c r="K145" i="8"/>
  <c r="K143" i="8"/>
  <c r="K141" i="8"/>
  <c r="K132" i="8"/>
  <c r="K130" i="8"/>
  <c r="K129" i="8"/>
  <c r="K128" i="8"/>
  <c r="K127" i="8"/>
  <c r="K125" i="8"/>
  <c r="K120" i="8"/>
  <c r="K118" i="8"/>
  <c r="K116" i="8"/>
  <c r="K112" i="8"/>
  <c r="K98" i="8"/>
  <c r="K96" i="8"/>
  <c r="K95" i="8"/>
  <c r="K91" i="8"/>
  <c r="K87" i="8"/>
  <c r="K80" i="8"/>
  <c r="K76" i="8"/>
  <c r="K74" i="8"/>
  <c r="K123" i="8"/>
  <c r="K121" i="8"/>
  <c r="K119" i="8"/>
  <c r="K117" i="8"/>
  <c r="K115" i="8"/>
  <c r="K110" i="8"/>
  <c r="K109" i="8"/>
  <c r="K108" i="8"/>
  <c r="K107" i="8"/>
  <c r="K106" i="8"/>
  <c r="K105" i="8"/>
  <c r="K103" i="8"/>
  <c r="K102" i="8"/>
  <c r="K101" i="8"/>
  <c r="K100" i="8"/>
  <c r="K94" i="8"/>
  <c r="K89" i="8"/>
  <c r="K81" i="8"/>
  <c r="K77" i="8"/>
  <c r="I62" i="8"/>
  <c r="K63" i="8"/>
  <c r="I64" i="8"/>
  <c r="K65" i="8"/>
  <c r="I66" i="8"/>
  <c r="I67" i="8"/>
  <c r="K67" i="8"/>
  <c r="K70" i="8"/>
  <c r="I71" i="8"/>
  <c r="K72" i="8"/>
  <c r="K73" i="8"/>
  <c r="I76" i="8"/>
  <c r="K82" i="8"/>
  <c r="AV45" i="8"/>
  <c r="I54" i="8"/>
  <c r="I56" i="8"/>
  <c r="K57" i="8"/>
  <c r="I58" i="8"/>
  <c r="I59" i="8"/>
  <c r="K59" i="8"/>
  <c r="K62" i="8"/>
  <c r="I63" i="8"/>
  <c r="K64" i="8"/>
  <c r="I65" i="8"/>
  <c r="K66" i="8"/>
  <c r="I70" i="8"/>
  <c r="K71" i="8"/>
  <c r="I72" i="8"/>
  <c r="I74" i="8"/>
  <c r="K75" i="8"/>
  <c r="I82" i="8"/>
  <c r="AV77" i="8"/>
  <c r="O198" i="8"/>
  <c r="O190" i="8"/>
  <c r="O188" i="8"/>
  <c r="O202" i="8"/>
  <c r="O196" i="8"/>
  <c r="O192" i="8"/>
  <c r="O187" i="8"/>
  <c r="O186" i="8"/>
  <c r="O185" i="8"/>
  <c r="O184" i="8"/>
  <c r="O183" i="8"/>
  <c r="O175" i="8"/>
  <c r="O171" i="8"/>
  <c r="O180" i="8"/>
  <c r="O173" i="8"/>
  <c r="O169" i="8"/>
  <c r="O166" i="8"/>
  <c r="O165" i="8"/>
  <c r="O162" i="8"/>
  <c r="O155" i="8"/>
  <c r="O153" i="8"/>
  <c r="O147" i="8"/>
  <c r="O167" i="8"/>
  <c r="O161" i="8"/>
  <c r="O159" i="8"/>
  <c r="O158" i="8"/>
  <c r="O152" i="8"/>
  <c r="O151" i="8"/>
  <c r="O150" i="8"/>
  <c r="O149" i="8"/>
  <c r="O145" i="8"/>
  <c r="O144" i="8"/>
  <c r="O142" i="8"/>
  <c r="O131" i="8"/>
  <c r="O129" i="8"/>
  <c r="O128" i="8"/>
  <c r="O126" i="8"/>
  <c r="O124" i="8"/>
  <c r="O143" i="8"/>
  <c r="O141" i="8"/>
  <c r="O133" i="8"/>
  <c r="O132" i="8"/>
  <c r="O130" i="8"/>
  <c r="O127" i="8"/>
  <c r="O125" i="8"/>
  <c r="AV82" i="8"/>
  <c r="O89" i="8"/>
  <c r="O94" i="8"/>
  <c r="O100" i="8"/>
  <c r="O101" i="8"/>
  <c r="O102" i="8"/>
  <c r="O103" i="8"/>
  <c r="O105" i="8"/>
  <c r="O106" i="8"/>
  <c r="O107" i="8"/>
  <c r="O108" i="8"/>
  <c r="O109" i="8"/>
  <c r="AV110" i="8"/>
  <c r="O115" i="8"/>
  <c r="O117" i="8"/>
  <c r="O119" i="8"/>
  <c r="O121" i="8"/>
  <c r="O123" i="8"/>
  <c r="I145" i="8"/>
  <c r="O80" i="8"/>
  <c r="O82" i="8"/>
  <c r="O87" i="8"/>
  <c r="O91" i="8"/>
  <c r="O95" i="8"/>
  <c r="O205" i="8" s="1"/>
  <c r="O96" i="8"/>
  <c r="O98" i="8"/>
  <c r="O110" i="8"/>
  <c r="O112" i="8"/>
  <c r="O116" i="8"/>
  <c r="O118" i="8"/>
  <c r="O120" i="8"/>
  <c r="K167" i="8"/>
  <c r="I167" i="8"/>
  <c r="AV153" i="8"/>
  <c r="AV162" i="8"/>
  <c r="AV167" i="8"/>
  <c r="R205" i="8"/>
  <c r="S145" i="8"/>
  <c r="AH205" i="8"/>
  <c r="AI194" i="8" s="1"/>
  <c r="P205" i="8"/>
  <c r="Q59" i="8" s="1"/>
  <c r="AV188" i="8"/>
  <c r="T205" i="8"/>
  <c r="AV190" i="8"/>
  <c r="AJ205" i="8"/>
  <c r="V205" i="8"/>
  <c r="X205" i="8"/>
  <c r="Y77" i="8" s="1"/>
  <c r="Z205" i="8"/>
  <c r="AA202" i="8" s="1"/>
  <c r="AB205" i="8"/>
  <c r="AC67" i="8" s="1"/>
  <c r="AD205" i="8"/>
  <c r="AF205" i="8"/>
  <c r="AG77" i="8" s="1"/>
  <c r="S162" i="8"/>
  <c r="U45" i="8"/>
  <c r="U31" i="8"/>
  <c r="E30" i="8"/>
  <c r="C120" i="1"/>
  <c r="C60" i="1"/>
  <c r="C56" i="1"/>
  <c r="C59" i="1"/>
  <c r="C61" i="1"/>
  <c r="C58" i="1"/>
  <c r="C57" i="1"/>
  <c r="S188" i="8"/>
  <c r="S153" i="8"/>
  <c r="M32" i="8"/>
  <c r="U30" i="8"/>
  <c r="I55" i="8"/>
  <c r="I57" i="8"/>
  <c r="AS14" i="3"/>
  <c r="AS13" i="3"/>
  <c r="AS12" i="3"/>
  <c r="M45" i="8"/>
  <c r="E32" i="8"/>
  <c r="M31" i="8"/>
  <c r="AQ14" i="8"/>
  <c r="AQ13" i="8"/>
  <c r="AQ12" i="8"/>
  <c r="AQ11" i="8"/>
  <c r="AQ10" i="8"/>
  <c r="AQ9" i="8"/>
  <c r="AQ15" i="8"/>
  <c r="AM9" i="3"/>
  <c r="AM15" i="3"/>
  <c r="AM11" i="3"/>
  <c r="AM10" i="3"/>
  <c r="AO14" i="8"/>
  <c r="AO13" i="8"/>
  <c r="AO12" i="8"/>
  <c r="AO11" i="8"/>
  <c r="AO10" i="8"/>
  <c r="AO9" i="8"/>
  <c r="AQ15" i="3"/>
  <c r="AQ11" i="3"/>
  <c r="AQ10" i="3"/>
  <c r="AQ9" i="3"/>
  <c r="AM109" i="3"/>
  <c r="M34" i="8"/>
  <c r="K56" i="8"/>
  <c r="K55" i="8"/>
  <c r="K58" i="8"/>
  <c r="K54" i="8"/>
  <c r="AS14" i="8"/>
  <c r="AS13" i="8"/>
  <c r="AS12" i="8"/>
  <c r="AS11" i="8"/>
  <c r="AS10" i="8"/>
  <c r="Y188" i="8"/>
  <c r="AE200" i="8"/>
  <c r="AE198" i="8"/>
  <c r="AE190" i="8"/>
  <c r="AE202" i="8"/>
  <c r="AE196" i="8"/>
  <c r="AE192" i="8"/>
  <c r="AE187" i="8"/>
  <c r="AE186" i="8"/>
  <c r="AE185" i="8"/>
  <c r="AE184" i="8"/>
  <c r="AE183" i="8"/>
  <c r="AE175" i="8"/>
  <c r="AE171" i="8"/>
  <c r="AE180" i="8"/>
  <c r="AE173" i="8"/>
  <c r="AE169" i="8"/>
  <c r="AE167" i="8"/>
  <c r="AE166" i="8"/>
  <c r="AE165" i="8"/>
  <c r="AE155" i="8"/>
  <c r="AE147" i="8"/>
  <c r="AE161" i="8"/>
  <c r="AE160" i="8"/>
  <c r="AE159" i="8"/>
  <c r="AE158" i="8"/>
  <c r="AE152" i="8"/>
  <c r="AE151" i="8"/>
  <c r="AE150" i="8"/>
  <c r="AE149" i="8"/>
  <c r="AE144" i="8"/>
  <c r="AE142" i="8"/>
  <c r="AE136" i="8"/>
  <c r="AE131" i="8"/>
  <c r="AE129" i="8"/>
  <c r="AE126" i="8"/>
  <c r="AE124" i="8"/>
  <c r="AE143" i="8"/>
  <c r="AE141" i="8"/>
  <c r="AE138" i="8"/>
  <c r="AE137" i="8"/>
  <c r="AE132" i="8"/>
  <c r="AE130" i="8"/>
  <c r="AE128" i="8"/>
  <c r="AE127" i="8"/>
  <c r="AE125" i="8"/>
  <c r="AE123" i="8"/>
  <c r="AE120" i="8"/>
  <c r="AE118" i="8"/>
  <c r="AE116" i="8"/>
  <c r="AE112" i="8"/>
  <c r="AE98" i="8"/>
  <c r="AE96" i="8"/>
  <c r="AE95" i="8"/>
  <c r="AE91" i="8"/>
  <c r="AE87" i="8"/>
  <c r="AE82" i="8"/>
  <c r="AE80" i="8"/>
  <c r="AE76" i="8"/>
  <c r="AE74" i="8"/>
  <c r="AE121" i="8"/>
  <c r="AE119" i="8"/>
  <c r="AE117" i="8"/>
  <c r="AE115" i="8"/>
  <c r="AE109" i="8"/>
  <c r="AE108" i="8"/>
  <c r="AE107" i="8"/>
  <c r="AE106" i="8"/>
  <c r="AE105" i="8"/>
  <c r="AE104" i="8"/>
  <c r="AE103" i="8"/>
  <c r="AE102" i="8"/>
  <c r="AE101" i="8"/>
  <c r="AE100" i="8"/>
  <c r="AE94" i="8"/>
  <c r="AE89" i="8"/>
  <c r="AE81" i="8"/>
  <c r="AE73" i="8"/>
  <c r="AE71" i="8"/>
  <c r="AE66" i="8"/>
  <c r="AE64" i="8"/>
  <c r="AE62" i="8"/>
  <c r="AE59" i="8"/>
  <c r="AE57" i="8"/>
  <c r="AE55" i="8"/>
  <c r="AE75" i="8"/>
  <c r="AE72" i="8"/>
  <c r="AE70" i="8"/>
  <c r="AE67" i="8"/>
  <c r="AE65" i="8"/>
  <c r="AE63" i="8"/>
  <c r="AE58" i="8"/>
  <c r="AE56" i="8"/>
  <c r="AE54" i="8"/>
  <c r="AA198" i="8"/>
  <c r="AA190" i="8"/>
  <c r="AA187" i="8"/>
  <c r="AA186" i="8"/>
  <c r="AA175" i="8"/>
  <c r="AA180" i="8"/>
  <c r="AA165" i="8"/>
  <c r="AA155" i="8"/>
  <c r="AA160" i="8"/>
  <c r="AA159" i="8"/>
  <c r="AA150" i="8"/>
  <c r="AA144" i="8"/>
  <c r="AA131" i="8"/>
  <c r="AA129" i="8"/>
  <c r="AA141" i="8"/>
  <c r="AA137" i="8"/>
  <c r="AA127" i="8"/>
  <c r="AA120" i="8"/>
  <c r="AA98" i="8"/>
  <c r="AA96" i="8"/>
  <c r="AA82" i="8"/>
  <c r="AA80" i="8"/>
  <c r="AA121" i="8"/>
  <c r="AA117" i="8"/>
  <c r="AA107" i="8"/>
  <c r="AA106" i="8"/>
  <c r="AA102" i="8"/>
  <c r="AA101" i="8"/>
  <c r="AA81" i="8"/>
  <c r="AA71" i="8"/>
  <c r="AA57" i="8"/>
  <c r="AA55" i="8"/>
  <c r="AA65" i="8"/>
  <c r="AA63" i="8"/>
  <c r="AA54" i="8"/>
  <c r="W190" i="8"/>
  <c r="W202" i="8"/>
  <c r="W196" i="8"/>
  <c r="W187" i="8"/>
  <c r="W186" i="8"/>
  <c r="W185" i="8"/>
  <c r="W183" i="8"/>
  <c r="W175" i="8"/>
  <c r="W171" i="8"/>
  <c r="W173" i="8"/>
  <c r="W169" i="8"/>
  <c r="W166" i="8"/>
  <c r="W155" i="8"/>
  <c r="W147" i="8"/>
  <c r="W167" i="8"/>
  <c r="W159" i="8"/>
  <c r="W158" i="8"/>
  <c r="W152" i="8"/>
  <c r="W150" i="8"/>
  <c r="W149" i="8"/>
  <c r="W144" i="8"/>
  <c r="W138" i="8"/>
  <c r="W136" i="8"/>
  <c r="W131" i="8"/>
  <c r="W124" i="8"/>
  <c r="W143" i="8"/>
  <c r="W141" i="8"/>
  <c r="W132" i="8"/>
  <c r="W130" i="8"/>
  <c r="W127" i="8"/>
  <c r="W120" i="8"/>
  <c r="W118" i="8"/>
  <c r="W116" i="8"/>
  <c r="W98" i="8"/>
  <c r="W96" i="8"/>
  <c r="W95" i="8"/>
  <c r="W87" i="8"/>
  <c r="W82" i="8"/>
  <c r="W80" i="8"/>
  <c r="W74" i="8"/>
  <c r="W123" i="8"/>
  <c r="W121" i="8"/>
  <c r="W117" i="8"/>
  <c r="W115" i="8"/>
  <c r="W109" i="8"/>
  <c r="W107" i="8"/>
  <c r="W106" i="8"/>
  <c r="W105" i="8"/>
  <c r="W103" i="8"/>
  <c r="W102" i="8"/>
  <c r="W101" i="8"/>
  <c r="W94" i="8"/>
  <c r="W89" i="8"/>
  <c r="W81" i="8"/>
  <c r="W71" i="8"/>
  <c r="W66" i="8"/>
  <c r="W64" i="8"/>
  <c r="W57" i="8"/>
  <c r="W55" i="8"/>
  <c r="W75" i="8"/>
  <c r="W70" i="8"/>
  <c r="W65" i="8"/>
  <c r="W63" i="8"/>
  <c r="W58" i="8"/>
  <c r="W56" i="8"/>
  <c r="W54" i="8"/>
  <c r="AK196" i="8"/>
  <c r="AK192" i="8"/>
  <c r="AK187" i="8"/>
  <c r="AK198" i="8"/>
  <c r="AK194" i="8"/>
  <c r="AK190" i="8"/>
  <c r="AK173" i="8"/>
  <c r="AK186" i="8"/>
  <c r="AK185" i="8"/>
  <c r="AK183" i="8"/>
  <c r="AK178" i="8"/>
  <c r="AK175" i="8"/>
  <c r="AK161" i="8"/>
  <c r="AK160" i="8"/>
  <c r="AK159" i="8"/>
  <c r="AK152" i="8"/>
  <c r="AK151" i="8"/>
  <c r="AK149" i="8"/>
  <c r="AK169" i="8"/>
  <c r="AK165" i="8"/>
  <c r="AK155" i="8"/>
  <c r="AK147" i="8"/>
  <c r="AK141" i="8"/>
  <c r="AK137" i="8"/>
  <c r="AK132" i="8"/>
  <c r="AK128" i="8"/>
  <c r="AK127" i="8"/>
  <c r="AK125" i="8"/>
  <c r="AK144" i="8"/>
  <c r="AK142" i="8"/>
  <c r="AK136" i="8"/>
  <c r="AK129" i="8"/>
  <c r="AK126" i="8"/>
  <c r="AK124" i="8"/>
  <c r="AK119" i="8"/>
  <c r="AK117" i="8"/>
  <c r="AK115" i="8"/>
  <c r="AK108" i="8"/>
  <c r="AK107" i="8"/>
  <c r="AK106" i="8"/>
  <c r="AK104" i="8"/>
  <c r="AK103" i="8"/>
  <c r="AK102" i="8"/>
  <c r="AK100" i="8"/>
  <c r="AK94" i="8"/>
  <c r="AK89" i="8"/>
  <c r="AK85" i="8"/>
  <c r="AK82" i="8"/>
  <c r="AK81" i="8"/>
  <c r="AK73" i="8"/>
  <c r="AK122" i="8"/>
  <c r="AK120" i="8"/>
  <c r="AK116" i="8"/>
  <c r="AK112" i="8"/>
  <c r="AK98" i="8"/>
  <c r="AK91" i="8"/>
  <c r="AK80" i="8"/>
  <c r="AK74" i="8"/>
  <c r="AK70" i="8"/>
  <c r="AK65" i="8"/>
  <c r="AK63" i="8"/>
  <c r="AK56" i="8"/>
  <c r="AK54" i="8"/>
  <c r="AK76" i="8"/>
  <c r="AK66" i="8"/>
  <c r="AK64" i="8"/>
  <c r="AK62" i="8"/>
  <c r="AK55" i="8"/>
  <c r="AC188" i="8"/>
  <c r="U198" i="8"/>
  <c r="U186" i="8"/>
  <c r="U161" i="8"/>
  <c r="U150" i="8"/>
  <c r="U165" i="8"/>
  <c r="U132" i="8"/>
  <c r="U147" i="8"/>
  <c r="U128" i="8"/>
  <c r="U117" i="8"/>
  <c r="U106" i="8"/>
  <c r="U101" i="8"/>
  <c r="U75" i="8"/>
  <c r="U112" i="8"/>
  <c r="U80" i="8"/>
  <c r="U58" i="8"/>
  <c r="U66" i="8"/>
  <c r="U55" i="8"/>
  <c r="AI200" i="8"/>
  <c r="AI198" i="8"/>
  <c r="AI202" i="8"/>
  <c r="AI196" i="8"/>
  <c r="AI192" i="8"/>
  <c r="AI185" i="8"/>
  <c r="AI184" i="8"/>
  <c r="AI178" i="8"/>
  <c r="AI171" i="8"/>
  <c r="AI173" i="8"/>
  <c r="AI169" i="8"/>
  <c r="AI155" i="8"/>
  <c r="AI147" i="8"/>
  <c r="AI161" i="8"/>
  <c r="AI158" i="8"/>
  <c r="AI151" i="8"/>
  <c r="AI149" i="8"/>
  <c r="AI144" i="8"/>
  <c r="AI142" i="8"/>
  <c r="AI129" i="8"/>
  <c r="AI126" i="8"/>
  <c r="AI124" i="8"/>
  <c r="AI137" i="8"/>
  <c r="AI132" i="8"/>
  <c r="AI128" i="8"/>
  <c r="AI125" i="8"/>
  <c r="AI122" i="8"/>
  <c r="AI120" i="8"/>
  <c r="AI112" i="8"/>
  <c r="AI98" i="8"/>
  <c r="AI95" i="8"/>
  <c r="AI80" i="8"/>
  <c r="AI76" i="8"/>
  <c r="AI121" i="8"/>
  <c r="AI117" i="8"/>
  <c r="AI109" i="8"/>
  <c r="AI106" i="8"/>
  <c r="AI105" i="8"/>
  <c r="AI104" i="8"/>
  <c r="AI101" i="8"/>
  <c r="AI100" i="8"/>
  <c r="AI86" i="8"/>
  <c r="AI81" i="8"/>
  <c r="AI75" i="8"/>
  <c r="AI64" i="8"/>
  <c r="AI62" i="8"/>
  <c r="AI57" i="8"/>
  <c r="AI73" i="8"/>
  <c r="AI72" i="8"/>
  <c r="AI70" i="8"/>
  <c r="AI63" i="8"/>
  <c r="AI58" i="8"/>
  <c r="AI56" i="8"/>
  <c r="AA188" i="8"/>
  <c r="S200" i="8"/>
  <c r="S198" i="8"/>
  <c r="S190" i="8"/>
  <c r="S202" i="8"/>
  <c r="S196" i="8"/>
  <c r="S194" i="8"/>
  <c r="S192" i="8"/>
  <c r="S187" i="8"/>
  <c r="S186" i="8"/>
  <c r="S185" i="8"/>
  <c r="S184" i="8"/>
  <c r="S183" i="8"/>
  <c r="S175" i="8"/>
  <c r="S171" i="8"/>
  <c r="S180" i="8"/>
  <c r="S173" i="8"/>
  <c r="S169" i="8"/>
  <c r="S166" i="8"/>
  <c r="S165" i="8"/>
  <c r="S155" i="8"/>
  <c r="S147" i="8"/>
  <c r="S167" i="8"/>
  <c r="S161" i="8"/>
  <c r="S159" i="8"/>
  <c r="S158" i="8"/>
  <c r="S152" i="8"/>
  <c r="S151" i="8"/>
  <c r="S150" i="8"/>
  <c r="S149" i="8"/>
  <c r="S144" i="8"/>
  <c r="S142" i="8"/>
  <c r="S138" i="8"/>
  <c r="S136" i="8"/>
  <c r="S131" i="8"/>
  <c r="S128" i="8"/>
  <c r="S126" i="8"/>
  <c r="S124" i="8"/>
  <c r="S143" i="8"/>
  <c r="S141" i="8"/>
  <c r="S137" i="8"/>
  <c r="S132" i="8"/>
  <c r="S130" i="8"/>
  <c r="S127" i="8"/>
  <c r="S125" i="8"/>
  <c r="S120" i="8"/>
  <c r="S118" i="8"/>
  <c r="S116" i="8"/>
  <c r="S112" i="8"/>
  <c r="S98" i="8"/>
  <c r="S96" i="8"/>
  <c r="S95" i="8"/>
  <c r="S91" i="8"/>
  <c r="S87" i="8"/>
  <c r="S80" i="8"/>
  <c r="S76" i="8"/>
  <c r="S74" i="8"/>
  <c r="S123" i="8"/>
  <c r="S121" i="8"/>
  <c r="S119" i="8"/>
  <c r="S117" i="8"/>
  <c r="S115" i="8"/>
  <c r="S109" i="8"/>
  <c r="S108" i="8"/>
  <c r="S107" i="8"/>
  <c r="S106" i="8"/>
  <c r="S105" i="8"/>
  <c r="S104" i="8"/>
  <c r="S103" i="8"/>
  <c r="S102" i="8"/>
  <c r="S101" i="8"/>
  <c r="S100" i="8"/>
  <c r="S94" i="8"/>
  <c r="S89" i="8"/>
  <c r="S81" i="8"/>
  <c r="S75" i="8"/>
  <c r="S71" i="8"/>
  <c r="S66" i="8"/>
  <c r="S64" i="8"/>
  <c r="S62" i="8"/>
  <c r="S57" i="8"/>
  <c r="S55" i="8"/>
  <c r="S73" i="8"/>
  <c r="S72" i="8"/>
  <c r="S70" i="8"/>
  <c r="S65" i="8"/>
  <c r="S63" i="8"/>
  <c r="S58" i="8"/>
  <c r="S56" i="8"/>
  <c r="S54" i="8"/>
  <c r="AE162" i="8"/>
  <c r="AE153" i="8"/>
  <c r="W153" i="8"/>
  <c r="AE145" i="8"/>
  <c r="AC162" i="8"/>
  <c r="U162" i="8"/>
  <c r="Q153" i="8"/>
  <c r="AC145" i="8"/>
  <c r="U145" i="8"/>
  <c r="Q133" i="8"/>
  <c r="Y133" i="8"/>
  <c r="AA133" i="8"/>
  <c r="S133" i="8"/>
  <c r="AC110" i="8"/>
  <c r="U82" i="8"/>
  <c r="Q77" i="8"/>
  <c r="I205" i="8"/>
  <c r="AE110" i="8"/>
  <c r="W110" i="8"/>
  <c r="AI87" i="8"/>
  <c r="AE77" i="8"/>
  <c r="AV48" i="8"/>
  <c r="AK44" i="8"/>
  <c r="AK43" i="8"/>
  <c r="AK36" i="8"/>
  <c r="AK35" i="8"/>
  <c r="AK34" i="8"/>
  <c r="AK33" i="8"/>
  <c r="AK32" i="8"/>
  <c r="AK31" i="8"/>
  <c r="AK30" i="8"/>
  <c r="AK29" i="8"/>
  <c r="AK28" i="8"/>
  <c r="AK42" i="8"/>
  <c r="AK41" i="8"/>
  <c r="AK40" i="8"/>
  <c r="AK39" i="8"/>
  <c r="AK25" i="8"/>
  <c r="AK23" i="8"/>
  <c r="AK21" i="8"/>
  <c r="AK18" i="8"/>
  <c r="AK15" i="8"/>
  <c r="AK11" i="8"/>
  <c r="AK10" i="8"/>
  <c r="AK9" i="8"/>
  <c r="AK24" i="8"/>
  <c r="AK22" i="8"/>
  <c r="AK20" i="8"/>
  <c r="AK19" i="8"/>
  <c r="AK14" i="8"/>
  <c r="AK13" i="8"/>
  <c r="AK12" i="8"/>
  <c r="AC44" i="8"/>
  <c r="AC43" i="8"/>
  <c r="AC36" i="8"/>
  <c r="AC35" i="8"/>
  <c r="AC34" i="8"/>
  <c r="AC33" i="8"/>
  <c r="AC32" i="8"/>
  <c r="AC31" i="8"/>
  <c r="AC30" i="8"/>
  <c r="AC29" i="8"/>
  <c r="AC28" i="8"/>
  <c r="AC42" i="8"/>
  <c r="AC41" i="8"/>
  <c r="AC40" i="8"/>
  <c r="AC39" i="8"/>
  <c r="AC25" i="8"/>
  <c r="AC23" i="8"/>
  <c r="AC21" i="8"/>
  <c r="AC18" i="8"/>
  <c r="AC15" i="8"/>
  <c r="AC10" i="8"/>
  <c r="AC9" i="8"/>
  <c r="AC24" i="8"/>
  <c r="AC22" i="8"/>
  <c r="AC20" i="8"/>
  <c r="AC19" i="8"/>
  <c r="AC14" i="8"/>
  <c r="AC13" i="8"/>
  <c r="AC12" i="8"/>
  <c r="U40" i="8"/>
  <c r="U39" i="8"/>
  <c r="U42" i="8"/>
  <c r="U41" i="8"/>
  <c r="U24" i="8"/>
  <c r="U22" i="8"/>
  <c r="U11" i="8"/>
  <c r="U25" i="8"/>
  <c r="U23" i="8"/>
  <c r="U20" i="8"/>
  <c r="U19" i="8"/>
  <c r="U15" i="8"/>
  <c r="U14" i="8"/>
  <c r="U13" i="8"/>
  <c r="U12" i="8"/>
  <c r="M42" i="8"/>
  <c r="M41" i="8"/>
  <c r="M39" i="8"/>
  <c r="M24" i="8"/>
  <c r="M21" i="8"/>
  <c r="M19" i="8"/>
  <c r="M11" i="8"/>
  <c r="M25" i="8"/>
  <c r="M23" i="8"/>
  <c r="M20" i="8"/>
  <c r="M15" i="8"/>
  <c r="M14" i="8"/>
  <c r="M13" i="8"/>
  <c r="M12" i="8"/>
  <c r="I42" i="8"/>
  <c r="I39" i="8"/>
  <c r="I24" i="8"/>
  <c r="I21" i="8"/>
  <c r="I11" i="8"/>
  <c r="I25" i="8"/>
  <c r="I23" i="8"/>
  <c r="I15" i="8"/>
  <c r="I14" i="8"/>
  <c r="I13" i="8"/>
  <c r="E21" i="8"/>
  <c r="E15" i="8"/>
  <c r="I34" i="8"/>
  <c r="I32" i="8"/>
  <c r="I31" i="8"/>
  <c r="I30" i="8"/>
  <c r="AA67" i="8"/>
  <c r="S67" i="8"/>
  <c r="S59" i="8"/>
  <c r="AE42" i="8"/>
  <c r="AE41" i="8"/>
  <c r="AE40" i="8"/>
  <c r="AE39" i="8"/>
  <c r="AE25" i="8"/>
  <c r="AE24" i="8"/>
  <c r="AE23" i="8"/>
  <c r="AE22" i="8"/>
  <c r="AE44" i="8"/>
  <c r="AE43" i="8"/>
  <c r="AE36" i="8"/>
  <c r="AE35" i="8"/>
  <c r="AE34" i="8"/>
  <c r="AE33" i="8"/>
  <c r="AE32" i="8"/>
  <c r="AE31" i="8"/>
  <c r="AE30" i="8"/>
  <c r="AE29" i="8"/>
  <c r="AE28" i="8"/>
  <c r="AE20" i="8"/>
  <c r="AE19" i="8"/>
  <c r="AE14" i="8"/>
  <c r="AE13" i="8"/>
  <c r="AE12" i="8"/>
  <c r="AE21" i="8"/>
  <c r="AE18" i="8"/>
  <c r="AE15" i="8"/>
  <c r="AE10" i="8"/>
  <c r="AE9" i="8"/>
  <c r="Y44" i="8"/>
  <c r="Q44" i="8"/>
  <c r="I44" i="8"/>
  <c r="Q45" i="8"/>
  <c r="Y36" i="8"/>
  <c r="Q36" i="8"/>
  <c r="Y37" i="8"/>
  <c r="U37" i="8"/>
  <c r="Q37" i="8"/>
  <c r="M37" i="8"/>
  <c r="I37" i="8"/>
  <c r="U26" i="8"/>
  <c r="U48" i="8" s="1"/>
  <c r="M26" i="8"/>
  <c r="AM26" i="8"/>
  <c r="AM37" i="8"/>
  <c r="AG202" i="3"/>
  <c r="AG201" i="3"/>
  <c r="AG195" i="3"/>
  <c r="AG191" i="3"/>
  <c r="AG186" i="3"/>
  <c r="AG185" i="3"/>
  <c r="AG184" i="3"/>
  <c r="AG183" i="3"/>
  <c r="AG182" i="3"/>
  <c r="AG174" i="3"/>
  <c r="AG170" i="3"/>
  <c r="AG160" i="3"/>
  <c r="AG159" i="3"/>
  <c r="AG158" i="3"/>
  <c r="AG157" i="3"/>
  <c r="AG151" i="3"/>
  <c r="AG150" i="3"/>
  <c r="AG149" i="3"/>
  <c r="AG148" i="3"/>
  <c r="AG142" i="3"/>
  <c r="AG140" i="3"/>
  <c r="AG136" i="3"/>
  <c r="AG131" i="3"/>
  <c r="AG129" i="3"/>
  <c r="AG127" i="3"/>
  <c r="AG126" i="3"/>
  <c r="AG124" i="3"/>
  <c r="AG199" i="3"/>
  <c r="AG197" i="3"/>
  <c r="AG189" i="3"/>
  <c r="AG179" i="3"/>
  <c r="AG172" i="3"/>
  <c r="AG168" i="3"/>
  <c r="AG165" i="3"/>
  <c r="AG164" i="3"/>
  <c r="AG154" i="3"/>
  <c r="AG146" i="3"/>
  <c r="AG143" i="3"/>
  <c r="AG141" i="3"/>
  <c r="AG135" i="3"/>
  <c r="AG130" i="3"/>
  <c r="AG128" i="3"/>
  <c r="AG125" i="3"/>
  <c r="AG122" i="3"/>
  <c r="AG120" i="3"/>
  <c r="AG118" i="3"/>
  <c r="AG116" i="3"/>
  <c r="AG114" i="3"/>
  <c r="AG108" i="3"/>
  <c r="AG107" i="3"/>
  <c r="AG106" i="3"/>
  <c r="AG105" i="3"/>
  <c r="AG104" i="3"/>
  <c r="AG103" i="3"/>
  <c r="AG102" i="3"/>
  <c r="AG101" i="3"/>
  <c r="AG100" i="3"/>
  <c r="AG99" i="3"/>
  <c r="AG93" i="3"/>
  <c r="AG88" i="3"/>
  <c r="AG80" i="3"/>
  <c r="AG74" i="3"/>
  <c r="AG72" i="3"/>
  <c r="AG70" i="3"/>
  <c r="AG65" i="3"/>
  <c r="AG63" i="3"/>
  <c r="AG61" i="3"/>
  <c r="AG56" i="3"/>
  <c r="AG54" i="3"/>
  <c r="AG123" i="3"/>
  <c r="AG121" i="3"/>
  <c r="AG119" i="3"/>
  <c r="AG117" i="3"/>
  <c r="AG115" i="3"/>
  <c r="AG111" i="3"/>
  <c r="AG97" i="3"/>
  <c r="AG94" i="3"/>
  <c r="AG90" i="3"/>
  <c r="AG86" i="3"/>
  <c r="AG79" i="3"/>
  <c r="AG75" i="3"/>
  <c r="AG73" i="3"/>
  <c r="AG71" i="3"/>
  <c r="AG69" i="3"/>
  <c r="AG64" i="3"/>
  <c r="AG62" i="3"/>
  <c r="AG58" i="3"/>
  <c r="AG57" i="3"/>
  <c r="AG55" i="3"/>
  <c r="AG53" i="3"/>
  <c r="Y201" i="3"/>
  <c r="Y195" i="3"/>
  <c r="Y191" i="3"/>
  <c r="Y186" i="3"/>
  <c r="Y185" i="3"/>
  <c r="Y184" i="3"/>
  <c r="Y183" i="3"/>
  <c r="Y182" i="3"/>
  <c r="Y174" i="3"/>
  <c r="Y170" i="3"/>
  <c r="Y160" i="3"/>
  <c r="Y159" i="3"/>
  <c r="Y158" i="3"/>
  <c r="Y157" i="3"/>
  <c r="Y151" i="3"/>
  <c r="Y150" i="3"/>
  <c r="Y149" i="3"/>
  <c r="Y148" i="3"/>
  <c r="Y142" i="3"/>
  <c r="Y140" i="3"/>
  <c r="Y137" i="3"/>
  <c r="Y136" i="3"/>
  <c r="Y131" i="3"/>
  <c r="Y129" i="3"/>
  <c r="Y127" i="3"/>
  <c r="Y126" i="3"/>
  <c r="Y124" i="3"/>
  <c r="Y199" i="3"/>
  <c r="Y197" i="3"/>
  <c r="Y189" i="3"/>
  <c r="Y179" i="3"/>
  <c r="Y172" i="3"/>
  <c r="Y168" i="3"/>
  <c r="Y166" i="3"/>
  <c r="Y165" i="3"/>
  <c r="Y164" i="3"/>
  <c r="Y154" i="3"/>
  <c r="Y146" i="3"/>
  <c r="Y143" i="3"/>
  <c r="Y141" i="3"/>
  <c r="Y135" i="3"/>
  <c r="Y130" i="3"/>
  <c r="Y128" i="3"/>
  <c r="Y125" i="3"/>
  <c r="Y122" i="3"/>
  <c r="Y120" i="3"/>
  <c r="Y118" i="3"/>
  <c r="Y116" i="3"/>
  <c r="Y114" i="3"/>
  <c r="Y108" i="3"/>
  <c r="Y107" i="3"/>
  <c r="Y106" i="3"/>
  <c r="Y105" i="3"/>
  <c r="Y104" i="3"/>
  <c r="Y103" i="3"/>
  <c r="Y102" i="3"/>
  <c r="Y101" i="3"/>
  <c r="Y100" i="3"/>
  <c r="Y99" i="3"/>
  <c r="Y93" i="3"/>
  <c r="Y88" i="3"/>
  <c r="Y80" i="3"/>
  <c r="Y74" i="3"/>
  <c r="Y72" i="3"/>
  <c r="Y70" i="3"/>
  <c r="Y65" i="3"/>
  <c r="Y63" i="3"/>
  <c r="Y61" i="3"/>
  <c r="Y56" i="3"/>
  <c r="Y54" i="3"/>
  <c r="Y43" i="3"/>
  <c r="Y123" i="3"/>
  <c r="Y119" i="3"/>
  <c r="Y117" i="3"/>
  <c r="Y115" i="3"/>
  <c r="Y111" i="3"/>
  <c r="Y97" i="3"/>
  <c r="Y94" i="3"/>
  <c r="Y90" i="3"/>
  <c r="Y86" i="3"/>
  <c r="Y79" i="3"/>
  <c r="Y75" i="3"/>
  <c r="Y73" i="3"/>
  <c r="Y71" i="3"/>
  <c r="Y69" i="3"/>
  <c r="Y66" i="3"/>
  <c r="Y64" i="3"/>
  <c r="Y62" i="3"/>
  <c r="Y57" i="3"/>
  <c r="Y55" i="3"/>
  <c r="Y53" i="3"/>
  <c r="U201" i="3"/>
  <c r="U195" i="3"/>
  <c r="U191" i="3"/>
  <c r="U186" i="3"/>
  <c r="U185" i="3"/>
  <c r="U184" i="3"/>
  <c r="U183" i="3"/>
  <c r="U182" i="3"/>
  <c r="U174" i="3"/>
  <c r="U170" i="3"/>
  <c r="U160" i="3"/>
  <c r="U158" i="3"/>
  <c r="U157" i="3"/>
  <c r="U151" i="3"/>
  <c r="U150" i="3"/>
  <c r="U149" i="3"/>
  <c r="U148" i="3"/>
  <c r="U142" i="3"/>
  <c r="U140" i="3"/>
  <c r="U136" i="3"/>
  <c r="U131" i="3"/>
  <c r="U129" i="3"/>
  <c r="U128" i="3"/>
  <c r="U126" i="3"/>
  <c r="U124" i="3"/>
  <c r="U197" i="3"/>
  <c r="U189" i="3"/>
  <c r="U179" i="3"/>
  <c r="U172" i="3"/>
  <c r="U168" i="3"/>
  <c r="U166" i="3"/>
  <c r="U165" i="3"/>
  <c r="U164" i="3"/>
  <c r="U154" i="3"/>
  <c r="U146" i="3"/>
  <c r="U143" i="3"/>
  <c r="U141" i="3"/>
  <c r="U135" i="3"/>
  <c r="U130" i="3"/>
  <c r="U127" i="3"/>
  <c r="U125" i="3"/>
  <c r="U122" i="3"/>
  <c r="U120" i="3"/>
  <c r="U118" i="3"/>
  <c r="U116" i="3"/>
  <c r="U114" i="3"/>
  <c r="U108" i="3"/>
  <c r="U107" i="3"/>
  <c r="U106" i="3"/>
  <c r="U105" i="3"/>
  <c r="U104" i="3"/>
  <c r="U103" i="3"/>
  <c r="U102" i="3"/>
  <c r="U101" i="3"/>
  <c r="U100" i="3"/>
  <c r="U99" i="3"/>
  <c r="U93" i="3"/>
  <c r="U88" i="3"/>
  <c r="U80" i="3"/>
  <c r="U74" i="3"/>
  <c r="U72" i="3"/>
  <c r="U70" i="3"/>
  <c r="U65" i="3"/>
  <c r="U63" i="3"/>
  <c r="U61" i="3"/>
  <c r="U56" i="3"/>
  <c r="U54" i="3"/>
  <c r="U123" i="3"/>
  <c r="U119" i="3"/>
  <c r="U117" i="3"/>
  <c r="U115" i="3"/>
  <c r="U111" i="3"/>
  <c r="U97" i="3"/>
  <c r="U94" i="3"/>
  <c r="U90" i="3"/>
  <c r="U86" i="3"/>
  <c r="U79" i="3"/>
  <c r="U75" i="3"/>
  <c r="U73" i="3"/>
  <c r="U71" i="3"/>
  <c r="U69" i="3"/>
  <c r="U66" i="3"/>
  <c r="U64" i="3"/>
  <c r="U62" i="3"/>
  <c r="U57" i="3"/>
  <c r="U55" i="3"/>
  <c r="U53" i="3"/>
  <c r="Q201" i="3"/>
  <c r="Q195" i="3"/>
  <c r="Q191" i="3"/>
  <c r="Q186" i="3"/>
  <c r="Q185" i="3"/>
  <c r="Q184" i="3"/>
  <c r="Q183" i="3"/>
  <c r="Q182" i="3"/>
  <c r="Q174" i="3"/>
  <c r="Q170" i="3"/>
  <c r="Q160" i="3"/>
  <c r="Q158" i="3"/>
  <c r="Q157" i="3"/>
  <c r="Q151" i="3"/>
  <c r="Q150" i="3"/>
  <c r="Q149" i="3"/>
  <c r="Q148" i="3"/>
  <c r="Q142" i="3"/>
  <c r="Q140" i="3"/>
  <c r="Q131" i="3"/>
  <c r="Q129" i="3"/>
  <c r="Q126" i="3"/>
  <c r="Q124" i="3"/>
  <c r="Q197" i="3"/>
  <c r="Q189" i="3"/>
  <c r="Q179" i="3"/>
  <c r="Q172" i="3"/>
  <c r="Q168" i="3"/>
  <c r="Q165" i="3"/>
  <c r="Q164" i="3"/>
  <c r="Q154" i="3"/>
  <c r="Q146" i="3"/>
  <c r="Q143" i="3"/>
  <c r="Q141" i="3"/>
  <c r="Q130" i="3"/>
  <c r="Q128" i="3"/>
  <c r="Q127" i="3"/>
  <c r="Q125" i="3"/>
  <c r="Q122" i="3"/>
  <c r="Q120" i="3"/>
  <c r="Q118" i="3"/>
  <c r="Q116" i="3"/>
  <c r="Q114" i="3"/>
  <c r="Q108" i="3"/>
  <c r="Q107" i="3"/>
  <c r="Q106" i="3"/>
  <c r="Q105" i="3"/>
  <c r="Q104" i="3"/>
  <c r="Q103" i="3"/>
  <c r="Q102" i="3"/>
  <c r="Q101" i="3"/>
  <c r="Q100" i="3"/>
  <c r="Q99" i="3"/>
  <c r="Q93" i="3"/>
  <c r="Q88" i="3"/>
  <c r="Q80" i="3"/>
  <c r="Q74" i="3"/>
  <c r="Q72" i="3"/>
  <c r="Q70" i="3"/>
  <c r="Q65" i="3"/>
  <c r="Q63" i="3"/>
  <c r="Q61" i="3"/>
  <c r="Q56" i="3"/>
  <c r="Q54" i="3"/>
  <c r="Q123" i="3"/>
  <c r="Q119" i="3"/>
  <c r="Q117" i="3"/>
  <c r="Q115" i="3"/>
  <c r="Q111" i="3"/>
  <c r="Q97" i="3"/>
  <c r="Q95" i="3"/>
  <c r="Q94" i="3"/>
  <c r="Q90" i="3"/>
  <c r="Q86" i="3"/>
  <c r="Q79" i="3"/>
  <c r="Q75" i="3"/>
  <c r="Q73" i="3"/>
  <c r="Q71" i="3"/>
  <c r="Q69" i="3"/>
  <c r="Q66" i="3"/>
  <c r="Q64" i="3"/>
  <c r="Q62" i="3"/>
  <c r="Q57" i="3"/>
  <c r="Q55" i="3"/>
  <c r="Q53" i="3"/>
  <c r="Q166" i="3"/>
  <c r="AG132" i="3"/>
  <c r="Q22" i="8"/>
  <c r="I22" i="8"/>
  <c r="Y21" i="8"/>
  <c r="U18" i="8"/>
  <c r="M18" i="8"/>
  <c r="Y10" i="8"/>
  <c r="Q10" i="8"/>
  <c r="I10" i="8"/>
  <c r="I9" i="8"/>
  <c r="AE187" i="3"/>
  <c r="W187" i="3"/>
  <c r="AG166" i="3"/>
  <c r="AG161" i="3"/>
  <c r="Y161" i="3"/>
  <c r="Q161" i="3"/>
  <c r="AG152" i="3"/>
  <c r="Y152" i="3"/>
  <c r="Q152" i="3"/>
  <c r="AE144" i="3"/>
  <c r="W144" i="3"/>
  <c r="AG137" i="3"/>
  <c r="S137" i="3"/>
  <c r="AA132" i="3"/>
  <c r="S132" i="3"/>
  <c r="Q58" i="3"/>
  <c r="AG187" i="3"/>
  <c r="Q187" i="3"/>
  <c r="AE161" i="3"/>
  <c r="W161" i="3"/>
  <c r="AE152" i="3"/>
  <c r="W152" i="3"/>
  <c r="AG144" i="3"/>
  <c r="Y144" i="3"/>
  <c r="Q144" i="3"/>
  <c r="U132" i="3"/>
  <c r="AT45" i="3"/>
  <c r="U95" i="3"/>
  <c r="AE81" i="3"/>
  <c r="W81" i="3"/>
  <c r="AE76" i="3"/>
  <c r="W76" i="3"/>
  <c r="W58" i="3"/>
  <c r="AI42" i="3"/>
  <c r="AI41" i="3"/>
  <c r="AI44" i="3"/>
  <c r="AI43" i="3"/>
  <c r="AI40" i="3"/>
  <c r="AI39" i="3"/>
  <c r="AI36" i="3"/>
  <c r="AI33" i="3"/>
  <c r="AI20" i="3"/>
  <c r="AI19" i="3"/>
  <c r="AI14" i="3"/>
  <c r="AI13" i="3"/>
  <c r="AI12" i="3"/>
  <c r="AI35" i="3"/>
  <c r="AI34" i="3"/>
  <c r="AI32" i="3"/>
  <c r="AI31" i="3"/>
  <c r="AI30" i="3"/>
  <c r="AI29" i="3"/>
  <c r="AI28" i="3"/>
  <c r="AI37" i="3"/>
  <c r="AI25" i="3"/>
  <c r="AI24" i="3"/>
  <c r="AI23" i="3"/>
  <c r="AI22" i="3"/>
  <c r="AI21" i="3"/>
  <c r="AI18" i="3"/>
  <c r="AI15" i="3"/>
  <c r="AI11" i="3"/>
  <c r="AI10" i="3"/>
  <c r="AI9" i="3"/>
  <c r="AA42" i="3"/>
  <c r="AA41" i="3"/>
  <c r="AA44" i="3"/>
  <c r="AA43" i="3"/>
  <c r="AA40" i="3"/>
  <c r="AA39" i="3"/>
  <c r="AA45" i="3" s="1"/>
  <c r="AA36" i="3"/>
  <c r="AA33" i="3"/>
  <c r="AA20" i="3"/>
  <c r="AA19" i="3"/>
  <c r="AA14" i="3"/>
  <c r="AA13" i="3"/>
  <c r="AA12" i="3"/>
  <c r="AA35" i="3"/>
  <c r="AA34" i="3"/>
  <c r="AA32" i="3"/>
  <c r="AA31" i="3"/>
  <c r="AA30" i="3"/>
  <c r="AA29" i="3"/>
  <c r="AA28" i="3"/>
  <c r="AA25" i="3"/>
  <c r="AA24" i="3"/>
  <c r="AA23" i="3"/>
  <c r="AA22" i="3"/>
  <c r="AA21" i="3"/>
  <c r="AA18" i="3"/>
  <c r="AA26" i="3" s="1"/>
  <c r="AA15" i="3"/>
  <c r="AA10" i="3"/>
  <c r="AA9" i="3"/>
  <c r="I45" i="3"/>
  <c r="I39" i="3"/>
  <c r="I34" i="3"/>
  <c r="I28" i="3"/>
  <c r="U109" i="3"/>
  <c r="AG81" i="3"/>
  <c r="Y81" i="3"/>
  <c r="Q81" i="3"/>
  <c r="AG76" i="3"/>
  <c r="Y76" i="3"/>
  <c r="Q76" i="3"/>
  <c r="Y58" i="3"/>
  <c r="AK44" i="3"/>
  <c r="AK43" i="3"/>
  <c r="AK42" i="3"/>
  <c r="AK41" i="3"/>
  <c r="AK40" i="3"/>
  <c r="AK39" i="3"/>
  <c r="AK36" i="3"/>
  <c r="AK35" i="3"/>
  <c r="AK34" i="3"/>
  <c r="AK33" i="3"/>
  <c r="AK32" i="3"/>
  <c r="AK31" i="3"/>
  <c r="AK30" i="3"/>
  <c r="AK29" i="3"/>
  <c r="AK28" i="3"/>
  <c r="AK25" i="3"/>
  <c r="AK24" i="3"/>
  <c r="AK23" i="3"/>
  <c r="AK22" i="3"/>
  <c r="AK21" i="3"/>
  <c r="AK18" i="3"/>
  <c r="AK15" i="3"/>
  <c r="AK11" i="3"/>
  <c r="AK10" i="3"/>
  <c r="AK9" i="3"/>
  <c r="AK20" i="3"/>
  <c r="AK19" i="3"/>
  <c r="AK14" i="3"/>
  <c r="AK13" i="3"/>
  <c r="AK12" i="3"/>
  <c r="AC44" i="3"/>
  <c r="AC43" i="3"/>
  <c r="AC42" i="3"/>
  <c r="AC41" i="3"/>
  <c r="AC40" i="3"/>
  <c r="AC39" i="3"/>
  <c r="AC36" i="3"/>
  <c r="AC35" i="3"/>
  <c r="AC34" i="3"/>
  <c r="AC33" i="3"/>
  <c r="AC32" i="3"/>
  <c r="AC31" i="3"/>
  <c r="AC30" i="3"/>
  <c r="AC29" i="3"/>
  <c r="AC28" i="3"/>
  <c r="AC37" i="3"/>
  <c r="AC25" i="3"/>
  <c r="AC24" i="3"/>
  <c r="AC23" i="3"/>
  <c r="AC22" i="3"/>
  <c r="AC21" i="3"/>
  <c r="AC18" i="3"/>
  <c r="AC15" i="3"/>
  <c r="AC10" i="3"/>
  <c r="AC9" i="3"/>
  <c r="AC20" i="3"/>
  <c r="AC19" i="3"/>
  <c r="AC14" i="3"/>
  <c r="AC13" i="3"/>
  <c r="AC12" i="3"/>
  <c r="I36" i="3"/>
  <c r="I26" i="3"/>
  <c r="AM26" i="3"/>
  <c r="I16" i="3"/>
  <c r="U40" i="2"/>
  <c r="AE213" i="1"/>
  <c r="AE208" i="1"/>
  <c r="AE206" i="1"/>
  <c r="AE204" i="1"/>
  <c r="AE202" i="1"/>
  <c r="AE46" i="1"/>
  <c r="AE196" i="1"/>
  <c r="AE192" i="1"/>
  <c r="AE190" i="1"/>
  <c r="AE188" i="1"/>
  <c r="AE184" i="1"/>
  <c r="AE175" i="1"/>
  <c r="AE174" i="1"/>
  <c r="AE173" i="1"/>
  <c r="AE172" i="1"/>
  <c r="AE171" i="1"/>
  <c r="AE168" i="1"/>
  <c r="AE165" i="1"/>
  <c r="AE164" i="1"/>
  <c r="AE160" i="1"/>
  <c r="AE159" i="1"/>
  <c r="AE158" i="1"/>
  <c r="AE155" i="1"/>
  <c r="AE152" i="1"/>
  <c r="AE151" i="1"/>
  <c r="AE150" i="1"/>
  <c r="AE149" i="1"/>
  <c r="AE146" i="1"/>
  <c r="AE143" i="1"/>
  <c r="AE142" i="1"/>
  <c r="AE141" i="1"/>
  <c r="AE140" i="1"/>
  <c r="AE211" i="1"/>
  <c r="AE182" i="1"/>
  <c r="AE181" i="1"/>
  <c r="AE180" i="1"/>
  <c r="AE179" i="1"/>
  <c r="AE166" i="1"/>
  <c r="AE161" i="1"/>
  <c r="AE153" i="1"/>
  <c r="AE144" i="1"/>
  <c r="AE137" i="1"/>
  <c r="AE110" i="1"/>
  <c r="AE109" i="1"/>
  <c r="AE108" i="1"/>
  <c r="AE107" i="1"/>
  <c r="AE106" i="1"/>
  <c r="AE105" i="1"/>
  <c r="AE104" i="1"/>
  <c r="AE81" i="1"/>
  <c r="AE80" i="1"/>
  <c r="AE77" i="1"/>
  <c r="AE135" i="1"/>
  <c r="AE134" i="1"/>
  <c r="AE130" i="1"/>
  <c r="AE129" i="1"/>
  <c r="AE127" i="1"/>
  <c r="AE126" i="1"/>
  <c r="AE125" i="1"/>
  <c r="AE124" i="1"/>
  <c r="AE123" i="1"/>
  <c r="AE122" i="1"/>
  <c r="AE121" i="1"/>
  <c r="AE120" i="1"/>
  <c r="AE119" i="1"/>
  <c r="AE118" i="1"/>
  <c r="AE117" i="1"/>
  <c r="AE116" i="1"/>
  <c r="AE112" i="1"/>
  <c r="AE111" i="1"/>
  <c r="AE103" i="1"/>
  <c r="AE100" i="1"/>
  <c r="AE97" i="1"/>
  <c r="AE96" i="1"/>
  <c r="AE95" i="1"/>
  <c r="AE92" i="1"/>
  <c r="AE88" i="1"/>
  <c r="AE86" i="1"/>
  <c r="AE84" i="1"/>
  <c r="AE82" i="1"/>
  <c r="I29" i="3"/>
  <c r="I23" i="3"/>
  <c r="I18" i="3"/>
  <c r="Y213" i="1"/>
  <c r="Y211" i="1"/>
  <c r="Y208" i="1"/>
  <c r="Y206" i="1"/>
  <c r="Y204" i="1"/>
  <c r="Y202" i="1"/>
  <c r="Y196" i="1"/>
  <c r="Y192" i="1"/>
  <c r="Y190" i="1"/>
  <c r="Y188" i="1"/>
  <c r="Y184" i="1"/>
  <c r="Y182" i="1"/>
  <c r="Y176" i="1"/>
  <c r="Y175" i="1"/>
  <c r="Y174" i="1"/>
  <c r="Y173" i="1"/>
  <c r="Y172" i="1"/>
  <c r="Y171" i="1"/>
  <c r="Y168" i="1"/>
  <c r="Y166" i="1"/>
  <c r="Y165" i="1"/>
  <c r="Y164" i="1"/>
  <c r="Y161" i="1"/>
  <c r="Y160" i="1"/>
  <c r="Y159" i="1"/>
  <c r="Y158" i="1"/>
  <c r="Y155" i="1"/>
  <c r="Y153" i="1"/>
  <c r="Y152" i="1"/>
  <c r="Y151" i="1"/>
  <c r="Y150" i="1"/>
  <c r="Y149" i="1"/>
  <c r="Y146" i="1"/>
  <c r="Y144" i="1"/>
  <c r="Y143" i="1"/>
  <c r="Y142" i="1"/>
  <c r="Y141" i="1"/>
  <c r="Y140" i="1"/>
  <c r="Y135" i="1"/>
  <c r="Y134" i="1"/>
  <c r="Y129" i="1"/>
  <c r="Y127" i="1"/>
  <c r="Y126" i="1"/>
  <c r="Y125" i="1"/>
  <c r="Y124" i="1"/>
  <c r="Y123" i="1"/>
  <c r="Y122" i="1"/>
  <c r="Y121" i="1"/>
  <c r="Y120" i="1"/>
  <c r="Y119" i="1"/>
  <c r="Y118" i="1"/>
  <c r="Y116" i="1"/>
  <c r="Y112" i="1"/>
  <c r="Y111" i="1"/>
  <c r="Y103" i="1"/>
  <c r="Y100" i="1"/>
  <c r="Y97" i="1"/>
  <c r="Y96" i="1"/>
  <c r="Y95" i="1"/>
  <c r="Y92" i="1"/>
  <c r="Y88" i="1"/>
  <c r="Y86" i="1"/>
  <c r="Y84" i="1"/>
  <c r="Y110" i="1"/>
  <c r="Y109" i="1"/>
  <c r="Y108" i="1"/>
  <c r="Y107" i="1"/>
  <c r="Y105" i="1"/>
  <c r="Y104" i="1"/>
  <c r="Y82" i="1"/>
  <c r="Y81" i="1"/>
  <c r="Y80" i="1"/>
  <c r="Y77" i="1"/>
  <c r="Y76" i="1"/>
  <c r="Y75" i="1"/>
  <c r="Y74" i="1"/>
  <c r="Y71" i="1"/>
  <c r="Y70" i="1"/>
  <c r="Y69" i="1"/>
  <c r="Y68" i="1"/>
  <c r="Y67" i="1"/>
  <c r="Y66" i="1"/>
  <c r="Y65" i="1"/>
  <c r="Y62" i="1"/>
  <c r="Y61" i="1"/>
  <c r="Y60" i="1"/>
  <c r="Y59" i="1"/>
  <c r="Y58" i="1"/>
  <c r="Y57" i="1"/>
  <c r="Y56" i="1"/>
  <c r="Y43" i="1"/>
  <c r="Q213" i="1"/>
  <c r="Q211" i="1"/>
  <c r="Q208" i="1"/>
  <c r="Q206" i="1"/>
  <c r="Q204" i="1"/>
  <c r="Q202" i="1"/>
  <c r="Q196" i="1"/>
  <c r="Q192" i="1"/>
  <c r="Q190" i="1"/>
  <c r="Q188" i="1"/>
  <c r="Q184" i="1"/>
  <c r="Q182" i="1"/>
  <c r="Q176" i="1"/>
  <c r="Q175" i="1"/>
  <c r="Q174" i="1"/>
  <c r="Q173" i="1"/>
  <c r="Q172" i="1"/>
  <c r="Q171" i="1"/>
  <c r="Q168" i="1"/>
  <c r="Q166" i="1"/>
  <c r="Q165" i="1"/>
  <c r="Q164" i="1"/>
  <c r="Q161" i="1"/>
  <c r="Q160" i="1"/>
  <c r="Q159" i="1"/>
  <c r="Q158" i="1"/>
  <c r="Q155" i="1"/>
  <c r="Q153" i="1"/>
  <c r="Q152" i="1"/>
  <c r="Q151" i="1"/>
  <c r="Q150" i="1"/>
  <c r="Q149" i="1"/>
  <c r="Q146" i="1"/>
  <c r="Q144" i="1"/>
  <c r="Q143" i="1"/>
  <c r="Q142" i="1"/>
  <c r="Q141" i="1"/>
  <c r="Q140" i="1"/>
  <c r="Q137" i="1"/>
  <c r="Q120" i="1"/>
  <c r="Q119" i="1"/>
  <c r="Q118" i="1"/>
  <c r="Q116" i="1"/>
  <c r="Q112" i="1"/>
  <c r="Q111" i="1"/>
  <c r="Q103" i="1"/>
  <c r="Q100" i="1"/>
  <c r="Q97" i="1"/>
  <c r="Q96" i="1"/>
  <c r="Q95" i="1"/>
  <c r="Q92" i="1"/>
  <c r="Q88" i="1"/>
  <c r="Q86" i="1"/>
  <c r="Q84" i="1"/>
  <c r="Q110" i="1"/>
  <c r="Q109" i="1"/>
  <c r="Q108" i="1"/>
  <c r="Q107" i="1"/>
  <c r="Q105" i="1"/>
  <c r="Q104" i="1"/>
  <c r="Q82" i="1"/>
  <c r="Q81" i="1"/>
  <c r="Q80" i="1"/>
  <c r="Q77" i="1"/>
  <c r="Q76" i="1"/>
  <c r="Q75" i="1"/>
  <c r="Q74" i="1"/>
  <c r="Q71" i="1"/>
  <c r="Q70" i="1"/>
  <c r="Q69" i="1"/>
  <c r="Q68" i="1"/>
  <c r="Q67" i="1"/>
  <c r="Q66" i="1"/>
  <c r="Q65" i="1"/>
  <c r="Q62" i="1"/>
  <c r="Q61" i="1"/>
  <c r="Q60" i="1"/>
  <c r="Q59" i="1"/>
  <c r="Q58" i="1"/>
  <c r="Q57" i="1"/>
  <c r="Q56" i="1"/>
  <c r="I213" i="1"/>
  <c r="I211" i="1"/>
  <c r="I208" i="1"/>
  <c r="I206" i="1"/>
  <c r="I204" i="1"/>
  <c r="I202" i="1"/>
  <c r="I196" i="1"/>
  <c r="I192" i="1"/>
  <c r="I190" i="1"/>
  <c r="I188" i="1"/>
  <c r="I184" i="1"/>
  <c r="I176" i="1"/>
  <c r="I175" i="1"/>
  <c r="I174" i="1"/>
  <c r="I173" i="1"/>
  <c r="I172" i="1"/>
  <c r="I171" i="1"/>
  <c r="I168" i="1"/>
  <c r="I166" i="1"/>
  <c r="I165" i="1"/>
  <c r="I164" i="1"/>
  <c r="I161" i="1"/>
  <c r="I160" i="1"/>
  <c r="I159" i="1"/>
  <c r="I158" i="1"/>
  <c r="I155" i="1"/>
  <c r="I153" i="1"/>
  <c r="I152" i="1"/>
  <c r="I151" i="1"/>
  <c r="I150" i="1"/>
  <c r="I149" i="1"/>
  <c r="I146" i="1"/>
  <c r="I144" i="1"/>
  <c r="I143" i="1"/>
  <c r="I142" i="1"/>
  <c r="I141" i="1"/>
  <c r="I140" i="1"/>
  <c r="I137" i="1"/>
  <c r="I120" i="1"/>
  <c r="I119" i="1"/>
  <c r="I118" i="1"/>
  <c r="I116" i="1"/>
  <c r="I112" i="1"/>
  <c r="I103" i="1"/>
  <c r="I100" i="1"/>
  <c r="I97" i="1"/>
  <c r="I96" i="1"/>
  <c r="I95" i="1"/>
  <c r="I92" i="1"/>
  <c r="I88" i="1"/>
  <c r="I86" i="1"/>
  <c r="I84" i="1"/>
  <c r="I110" i="1"/>
  <c r="I109" i="1"/>
  <c r="I108" i="1"/>
  <c r="I107" i="1"/>
  <c r="I105" i="1"/>
  <c r="I82" i="1"/>
  <c r="I81" i="1"/>
  <c r="I80" i="1"/>
  <c r="I77" i="1"/>
  <c r="I76" i="1"/>
  <c r="I75" i="1"/>
  <c r="I74" i="1"/>
  <c r="I71" i="1"/>
  <c r="I70" i="1"/>
  <c r="I69" i="1"/>
  <c r="I68" i="1"/>
  <c r="I67" i="1"/>
  <c r="I66" i="1"/>
  <c r="I65" i="1"/>
  <c r="I62" i="1"/>
  <c r="I61" i="1"/>
  <c r="I60" i="1"/>
  <c r="I59" i="1"/>
  <c r="I58" i="1"/>
  <c r="I57" i="1"/>
  <c r="I56" i="1"/>
  <c r="AA213" i="1"/>
  <c r="AA208" i="1"/>
  <c r="AA206" i="1"/>
  <c r="AA204" i="1"/>
  <c r="AA202" i="1"/>
  <c r="AA196" i="1"/>
  <c r="AA192" i="1"/>
  <c r="AA190" i="1"/>
  <c r="AA188" i="1"/>
  <c r="AA184" i="1"/>
  <c r="AA182" i="1"/>
  <c r="AA176" i="1"/>
  <c r="AA175" i="1"/>
  <c r="AA174" i="1"/>
  <c r="AA173" i="1"/>
  <c r="AA172" i="1"/>
  <c r="AA171" i="1"/>
  <c r="AA168" i="1"/>
  <c r="AA165" i="1"/>
  <c r="AA164" i="1"/>
  <c r="AA160" i="1"/>
  <c r="AA159" i="1"/>
  <c r="AA158" i="1"/>
  <c r="AA155" i="1"/>
  <c r="AA152" i="1"/>
  <c r="AA151" i="1"/>
  <c r="AA150" i="1"/>
  <c r="AA149" i="1"/>
  <c r="AA146" i="1"/>
  <c r="AA143" i="1"/>
  <c r="AA142" i="1"/>
  <c r="AA141" i="1"/>
  <c r="AA140" i="1"/>
  <c r="AA211" i="1"/>
  <c r="AA166" i="1"/>
  <c r="AA161" i="1"/>
  <c r="AA153" i="1"/>
  <c r="AA144" i="1"/>
  <c r="AA137" i="1"/>
  <c r="AA110" i="1"/>
  <c r="AA109" i="1"/>
  <c r="AA108" i="1"/>
  <c r="AA107" i="1"/>
  <c r="AA105" i="1"/>
  <c r="AA104" i="1"/>
  <c r="AA81" i="1"/>
  <c r="AA80" i="1"/>
  <c r="AA77" i="1"/>
  <c r="AA135" i="1"/>
  <c r="AA134" i="1"/>
  <c r="AA130" i="1"/>
  <c r="AA129" i="1"/>
  <c r="AA127" i="1"/>
  <c r="AA126" i="1"/>
  <c r="AA125" i="1"/>
  <c r="AA124" i="1"/>
  <c r="AA123" i="1"/>
  <c r="AA122" i="1"/>
  <c r="AA121" i="1"/>
  <c r="AA120" i="1"/>
  <c r="AA119" i="1"/>
  <c r="AA118" i="1"/>
  <c r="AA116" i="1"/>
  <c r="AA112" i="1"/>
  <c r="AA111" i="1"/>
  <c r="AA103" i="1"/>
  <c r="AA100" i="1"/>
  <c r="AA97" i="1"/>
  <c r="AA96" i="1"/>
  <c r="AA95" i="1"/>
  <c r="AA92" i="1"/>
  <c r="AA88" i="1"/>
  <c r="AA86" i="1"/>
  <c r="AA84" i="1"/>
  <c r="AA82" i="1"/>
  <c r="I30" i="3"/>
  <c r="I24" i="3"/>
  <c r="AC176" i="1"/>
  <c r="K213" i="1"/>
  <c r="K211" i="1"/>
  <c r="K208" i="1"/>
  <c r="K206" i="1"/>
  <c r="K204" i="1"/>
  <c r="K202" i="1"/>
  <c r="K196" i="1"/>
  <c r="K192" i="1"/>
  <c r="K190" i="1"/>
  <c r="K188" i="1"/>
  <c r="K184" i="1"/>
  <c r="K175" i="1"/>
  <c r="K174" i="1"/>
  <c r="K173" i="1"/>
  <c r="K172" i="1"/>
  <c r="K171" i="1"/>
  <c r="K168" i="1"/>
  <c r="K165" i="1"/>
  <c r="K164" i="1"/>
  <c r="K160" i="1"/>
  <c r="K159" i="1"/>
  <c r="K158" i="1"/>
  <c r="K155" i="1"/>
  <c r="K152" i="1"/>
  <c r="K151" i="1"/>
  <c r="K150" i="1"/>
  <c r="K149" i="1"/>
  <c r="K146" i="1"/>
  <c r="K143" i="1"/>
  <c r="K142" i="1"/>
  <c r="K141" i="1"/>
  <c r="K140" i="1"/>
  <c r="K137" i="1"/>
  <c r="K176" i="1"/>
  <c r="K166" i="1"/>
  <c r="K161" i="1"/>
  <c r="K153" i="1"/>
  <c r="K144" i="1"/>
  <c r="K110" i="1"/>
  <c r="K109" i="1"/>
  <c r="K108" i="1"/>
  <c r="K107" i="1"/>
  <c r="K105" i="1"/>
  <c r="K81" i="1"/>
  <c r="K80" i="1"/>
  <c r="K76" i="1"/>
  <c r="K75" i="1"/>
  <c r="K74" i="1"/>
  <c r="K70" i="1"/>
  <c r="K69" i="1"/>
  <c r="K68" i="1"/>
  <c r="K67" i="1"/>
  <c r="K66" i="1"/>
  <c r="K65" i="1"/>
  <c r="K61" i="1"/>
  <c r="K60" i="1"/>
  <c r="K59" i="1"/>
  <c r="K58" i="1"/>
  <c r="K57" i="1"/>
  <c r="K56" i="1"/>
  <c r="K120" i="1"/>
  <c r="K119" i="1"/>
  <c r="K118" i="1"/>
  <c r="K116" i="1"/>
  <c r="K112" i="1"/>
  <c r="K103" i="1"/>
  <c r="K100" i="1"/>
  <c r="K97" i="1"/>
  <c r="K96" i="1"/>
  <c r="K95" i="1"/>
  <c r="K92" i="1"/>
  <c r="K88" i="1"/>
  <c r="K86" i="1"/>
  <c r="K84" i="1"/>
  <c r="K82" i="1"/>
  <c r="K77" i="1"/>
  <c r="K71" i="1"/>
  <c r="K62" i="1"/>
  <c r="Y131" i="1"/>
  <c r="Q131" i="1"/>
  <c r="I131" i="1"/>
  <c r="Y98" i="1"/>
  <c r="Q98" i="1"/>
  <c r="I98" i="1"/>
  <c r="AK52" i="1"/>
  <c r="AA131" i="1"/>
  <c r="K131" i="1"/>
  <c r="AE113" i="1"/>
  <c r="AA98" i="1"/>
  <c r="K98" i="1"/>
  <c r="AI52" i="1"/>
  <c r="AG192" i="8"/>
  <c r="AG180" i="8"/>
  <c r="AG185" i="8"/>
  <c r="AG171" i="8"/>
  <c r="AG158" i="8"/>
  <c r="AG149" i="8"/>
  <c r="AG155" i="8"/>
  <c r="AG137" i="8"/>
  <c r="AG127" i="8"/>
  <c r="AG142" i="8"/>
  <c r="AG126" i="8"/>
  <c r="AG117" i="8"/>
  <c r="AG107" i="8"/>
  <c r="AG103" i="8"/>
  <c r="AG96" i="8"/>
  <c r="AG81" i="8"/>
  <c r="AG120" i="8"/>
  <c r="AG98" i="8"/>
  <c r="AG80" i="8"/>
  <c r="AG65" i="8"/>
  <c r="AG54" i="8"/>
  <c r="AG66" i="8"/>
  <c r="AG55" i="8"/>
  <c r="AC202" i="8"/>
  <c r="AC196" i="8"/>
  <c r="AC192" i="8"/>
  <c r="AC200" i="8"/>
  <c r="AC198" i="8"/>
  <c r="AC190" i="8"/>
  <c r="AC180" i="8"/>
  <c r="AC173" i="8"/>
  <c r="AC187" i="8"/>
  <c r="AC186" i="8"/>
  <c r="AC185" i="8"/>
  <c r="AC184" i="8"/>
  <c r="AC183" i="8"/>
  <c r="AC175" i="8"/>
  <c r="AC171" i="8"/>
  <c r="AC161" i="8"/>
  <c r="AC160" i="8"/>
  <c r="AC159" i="8"/>
  <c r="AC158" i="8"/>
  <c r="AC152" i="8"/>
  <c r="AC151" i="8"/>
  <c r="AC150" i="8"/>
  <c r="AC149" i="8"/>
  <c r="AC169" i="8"/>
  <c r="AC167" i="8"/>
  <c r="AC166" i="8"/>
  <c r="AC165" i="8"/>
  <c r="AC155" i="8"/>
  <c r="AC143" i="8"/>
  <c r="AC141" i="8"/>
  <c r="AC138" i="8"/>
  <c r="AC137" i="8"/>
  <c r="AC132" i="8"/>
  <c r="AC130" i="8"/>
  <c r="AC128" i="8"/>
  <c r="AC127" i="8"/>
  <c r="AC125" i="8"/>
  <c r="AC147" i="8"/>
  <c r="AC144" i="8"/>
  <c r="AC142" i="8"/>
  <c r="AC136" i="8"/>
  <c r="AC131" i="8"/>
  <c r="AC129" i="8"/>
  <c r="AC126" i="8"/>
  <c r="AC124" i="8"/>
  <c r="AC123" i="8"/>
  <c r="AC121" i="8"/>
  <c r="AC119" i="8"/>
  <c r="AC117" i="8"/>
  <c r="AC115" i="8"/>
  <c r="AC109" i="8"/>
  <c r="AC108" i="8"/>
  <c r="AC107" i="8"/>
  <c r="AC106" i="8"/>
  <c r="AC105" i="8"/>
  <c r="AC104" i="8"/>
  <c r="AC103" i="8"/>
  <c r="AC102" i="8"/>
  <c r="AC101" i="8"/>
  <c r="AC100" i="8"/>
  <c r="AC96" i="8"/>
  <c r="AC94" i="8"/>
  <c r="AC89" i="8"/>
  <c r="AC82" i="8"/>
  <c r="AC81" i="8"/>
  <c r="AC75" i="8"/>
  <c r="AC73" i="8"/>
  <c r="AC120" i="8"/>
  <c r="AC118" i="8"/>
  <c r="AC116" i="8"/>
  <c r="AC112" i="8"/>
  <c r="AC98" i="8"/>
  <c r="AC95" i="8"/>
  <c r="AC91" i="8"/>
  <c r="AC87" i="8"/>
  <c r="AC80" i="8"/>
  <c r="AC74" i="8"/>
  <c r="AC72" i="8"/>
  <c r="AC70" i="8"/>
  <c r="AC65" i="8"/>
  <c r="AC63" i="8"/>
  <c r="AC58" i="8"/>
  <c r="AC56" i="8"/>
  <c r="AC54" i="8"/>
  <c r="AC76" i="8"/>
  <c r="AC71" i="8"/>
  <c r="AC66" i="8"/>
  <c r="AC64" i="8"/>
  <c r="AC62" i="8"/>
  <c r="AC59" i="8"/>
  <c r="AC57" i="8"/>
  <c r="AC55" i="8"/>
  <c r="Y202" i="8"/>
  <c r="Y196" i="8"/>
  <c r="Y192" i="8"/>
  <c r="Y200" i="8"/>
  <c r="Y198" i="8"/>
  <c r="Y190" i="8"/>
  <c r="Y180" i="8"/>
  <c r="Y173" i="8"/>
  <c r="Y187" i="8"/>
  <c r="Y186" i="8"/>
  <c r="Y185" i="8"/>
  <c r="Y184" i="8"/>
  <c r="Y183" i="8"/>
  <c r="Y175" i="8"/>
  <c r="Y161" i="8"/>
  <c r="Y160" i="8"/>
  <c r="Y159" i="8"/>
  <c r="Y158" i="8"/>
  <c r="Y152" i="8"/>
  <c r="Y151" i="8"/>
  <c r="Y150" i="8"/>
  <c r="Y149" i="8"/>
  <c r="Y171" i="8"/>
  <c r="Y169" i="8"/>
  <c r="Y167" i="8"/>
  <c r="Y166" i="8"/>
  <c r="Y165" i="8"/>
  <c r="Y155" i="8"/>
  <c r="Y147" i="8"/>
  <c r="Y143" i="8"/>
  <c r="Y141" i="8"/>
  <c r="Y138" i="8"/>
  <c r="Y137" i="8"/>
  <c r="Y132" i="8"/>
  <c r="Y130" i="8"/>
  <c r="Y128" i="8"/>
  <c r="Y127" i="8"/>
  <c r="Y125" i="8"/>
  <c r="Y144" i="8"/>
  <c r="Y142" i="8"/>
  <c r="Y136" i="8"/>
  <c r="Y131" i="8"/>
  <c r="Y129" i="8"/>
  <c r="Y126" i="8"/>
  <c r="Y124" i="8"/>
  <c r="Y123" i="8"/>
  <c r="Y121" i="8"/>
  <c r="Y119" i="8"/>
  <c r="Y117" i="8"/>
  <c r="Y115" i="8"/>
  <c r="Y109" i="8"/>
  <c r="Y108" i="8"/>
  <c r="Y107" i="8"/>
  <c r="Y106" i="8"/>
  <c r="Y105" i="8"/>
  <c r="Y104" i="8"/>
  <c r="Y103" i="8"/>
  <c r="Y102" i="8"/>
  <c r="Y101" i="8"/>
  <c r="Y100" i="8"/>
  <c r="Y96" i="8"/>
  <c r="Y94" i="8"/>
  <c r="Y89" i="8"/>
  <c r="Y82" i="8"/>
  <c r="Y81" i="8"/>
  <c r="Y75" i="8"/>
  <c r="Y73" i="8"/>
  <c r="Y120" i="8"/>
  <c r="Y118" i="8"/>
  <c r="Y116" i="8"/>
  <c r="Y112" i="8"/>
  <c r="Y98" i="8"/>
  <c r="Y95" i="8"/>
  <c r="Y91" i="8"/>
  <c r="Y87" i="8"/>
  <c r="Y80" i="8"/>
  <c r="Y76" i="8"/>
  <c r="Y72" i="8"/>
  <c r="Y70" i="8"/>
  <c r="Y65" i="8"/>
  <c r="Y63" i="8"/>
  <c r="Y58" i="8"/>
  <c r="Y56" i="8"/>
  <c r="Y54" i="8"/>
  <c r="Y43" i="8"/>
  <c r="Y74" i="8"/>
  <c r="Y71" i="8"/>
  <c r="Y66" i="8"/>
  <c r="Y64" i="8"/>
  <c r="Y62" i="8"/>
  <c r="Y59" i="8"/>
  <c r="Y57" i="8"/>
  <c r="Y55" i="8"/>
  <c r="Q202" i="8"/>
  <c r="Q196" i="8"/>
  <c r="Q192" i="8"/>
  <c r="Q198" i="8"/>
  <c r="Q190" i="8"/>
  <c r="Q180" i="8"/>
  <c r="Q173" i="8"/>
  <c r="Q187" i="8"/>
  <c r="Q186" i="8"/>
  <c r="Q185" i="8"/>
  <c r="Q184" i="8"/>
  <c r="Q183" i="8"/>
  <c r="Q175" i="8"/>
  <c r="Q161" i="8"/>
  <c r="Q159" i="8"/>
  <c r="Q158" i="8"/>
  <c r="Q152" i="8"/>
  <c r="Q151" i="8"/>
  <c r="Q150" i="8"/>
  <c r="Q149" i="8"/>
  <c r="Q171" i="8"/>
  <c r="Q169" i="8"/>
  <c r="Q167" i="8"/>
  <c r="Q166" i="8"/>
  <c r="Q165" i="8"/>
  <c r="Q155" i="8"/>
  <c r="Q147" i="8"/>
  <c r="Q143" i="8"/>
  <c r="Q141" i="8"/>
  <c r="Q132" i="8"/>
  <c r="Q130" i="8"/>
  <c r="Q127" i="8"/>
  <c r="Q125" i="8"/>
  <c r="Q144" i="8"/>
  <c r="Q142" i="8"/>
  <c r="Q131" i="8"/>
  <c r="Q129" i="8"/>
  <c r="Q128" i="8"/>
  <c r="Q126" i="8"/>
  <c r="Q124" i="8"/>
  <c r="Q123" i="8"/>
  <c r="Q121" i="8"/>
  <c r="Q119" i="8"/>
  <c r="Q117" i="8"/>
  <c r="Q115" i="8"/>
  <c r="Q109" i="8"/>
  <c r="Q108" i="8"/>
  <c r="Q107" i="8"/>
  <c r="Q106" i="8"/>
  <c r="Q105" i="8"/>
  <c r="Q104" i="8"/>
  <c r="Q103" i="8"/>
  <c r="Q102" i="8"/>
  <c r="Q101" i="8"/>
  <c r="Q100" i="8"/>
  <c r="Q94" i="8"/>
  <c r="Q89" i="8"/>
  <c r="Q81" i="8"/>
  <c r="Q75" i="8"/>
  <c r="Q73" i="8"/>
  <c r="Q120" i="8"/>
  <c r="Q118" i="8"/>
  <c r="Q116" i="8"/>
  <c r="Q112" i="8"/>
  <c r="Q98" i="8"/>
  <c r="Q96" i="8"/>
  <c r="Q95" i="8"/>
  <c r="Q91" i="8"/>
  <c r="Q87" i="8"/>
  <c r="Q80" i="8"/>
  <c r="Q76" i="8"/>
  <c r="Q72" i="8"/>
  <c r="Q70" i="8"/>
  <c r="Q65" i="8"/>
  <c r="Q63" i="8"/>
  <c r="Q58" i="8"/>
  <c r="Q56" i="8"/>
  <c r="Q54" i="8"/>
  <c r="Q74" i="8"/>
  <c r="Q71" i="8"/>
  <c r="Q66" i="8"/>
  <c r="Q64" i="8"/>
  <c r="Q62" i="8"/>
  <c r="Q57" i="8"/>
  <c r="Q55" i="8"/>
  <c r="AE188" i="8"/>
  <c r="W188" i="8"/>
  <c r="AG167" i="8"/>
  <c r="AA162" i="8"/>
  <c r="AA153" i="8"/>
  <c r="AA145" i="8"/>
  <c r="Q145" i="8"/>
  <c r="Y162" i="8"/>
  <c r="Q162" i="8"/>
  <c r="AC153" i="8"/>
  <c r="U153" i="8"/>
  <c r="Y145" i="8"/>
  <c r="AG133" i="8"/>
  <c r="AC133" i="8"/>
  <c r="AE133" i="8"/>
  <c r="W133" i="8"/>
  <c r="AG110" i="8"/>
  <c r="Y110" i="8"/>
  <c r="Q110" i="8"/>
  <c r="AK87" i="8"/>
  <c r="Q82" i="8"/>
  <c r="AK77" i="8"/>
  <c r="AC77" i="8"/>
  <c r="U77" i="8"/>
  <c r="Q67" i="8"/>
  <c r="AW45" i="8"/>
  <c r="AA110" i="8"/>
  <c r="S110" i="8"/>
  <c r="S82" i="8"/>
  <c r="AI77" i="8"/>
  <c r="AA77" i="8"/>
  <c r="S77" i="8"/>
  <c r="Y67" i="8"/>
  <c r="AG44" i="8"/>
  <c r="AG43" i="8"/>
  <c r="AG36" i="8"/>
  <c r="AG35" i="8"/>
  <c r="AG34" i="8"/>
  <c r="AG33" i="8"/>
  <c r="AG32" i="8"/>
  <c r="AG31" i="8"/>
  <c r="AG30" i="8"/>
  <c r="AG29" i="8"/>
  <c r="AG28" i="8"/>
  <c r="AG42" i="8"/>
  <c r="AG41" i="8"/>
  <c r="AG40" i="8"/>
  <c r="AG39" i="8"/>
  <c r="AG24" i="8"/>
  <c r="AG22" i="8"/>
  <c r="AG21" i="8"/>
  <c r="AG18" i="8"/>
  <c r="AG15" i="8"/>
  <c r="AG10" i="8"/>
  <c r="AG9" i="8"/>
  <c r="AG25" i="8"/>
  <c r="AG23" i="8"/>
  <c r="AG20" i="8"/>
  <c r="AG19" i="8"/>
  <c r="AG14" i="8"/>
  <c r="AG13" i="8"/>
  <c r="AG12" i="8"/>
  <c r="U29" i="8"/>
  <c r="M29" i="8"/>
  <c r="W67" i="8"/>
  <c r="AG59" i="8"/>
  <c r="AI42" i="8"/>
  <c r="AI41" i="8"/>
  <c r="AI40" i="8"/>
  <c r="AI39" i="8"/>
  <c r="AI25" i="8"/>
  <c r="AI24" i="8"/>
  <c r="AI23" i="8"/>
  <c r="AI22" i="8"/>
  <c r="AI44" i="8"/>
  <c r="AI43" i="8"/>
  <c r="AI36" i="8"/>
  <c r="AI35" i="8"/>
  <c r="AI34" i="8"/>
  <c r="AI33" i="8"/>
  <c r="AI32" i="8"/>
  <c r="AI31" i="8"/>
  <c r="AI30" i="8"/>
  <c r="AI29" i="8"/>
  <c r="AI28" i="8"/>
  <c r="AI20" i="8"/>
  <c r="AI19" i="8"/>
  <c r="AI14" i="8"/>
  <c r="AI13" i="8"/>
  <c r="AI12" i="8"/>
  <c r="AI21" i="8"/>
  <c r="AI18" i="8"/>
  <c r="AI26" i="8" s="1"/>
  <c r="AI15" i="8"/>
  <c r="AI11" i="8"/>
  <c r="AI10" i="8"/>
  <c r="AI9" i="8"/>
  <c r="AI16" i="8" s="1"/>
  <c r="AA42" i="8"/>
  <c r="AA41" i="8"/>
  <c r="AA40" i="8"/>
  <c r="AA39" i="8"/>
  <c r="AA25" i="8"/>
  <c r="AA24" i="8"/>
  <c r="AA23" i="8"/>
  <c r="AA22" i="8"/>
  <c r="AA44" i="8"/>
  <c r="AA43" i="8"/>
  <c r="AA36" i="8"/>
  <c r="AA35" i="8"/>
  <c r="AA34" i="8"/>
  <c r="AA33" i="8"/>
  <c r="AA32" i="8"/>
  <c r="AA31" i="8"/>
  <c r="AA30" i="8"/>
  <c r="AA29" i="8"/>
  <c r="AA28" i="8"/>
  <c r="AA20" i="8"/>
  <c r="AA19" i="8"/>
  <c r="AA14" i="8"/>
  <c r="AA13" i="8"/>
  <c r="AA12" i="8"/>
  <c r="AA21" i="8"/>
  <c r="AA18" i="8"/>
  <c r="AA15" i="8"/>
  <c r="AA10" i="8"/>
  <c r="AA9" i="8"/>
  <c r="U44" i="8"/>
  <c r="M44" i="8"/>
  <c r="E44" i="8"/>
  <c r="N48" i="8"/>
  <c r="O16" i="8" s="1"/>
  <c r="J48" i="8"/>
  <c r="Y42" i="8"/>
  <c r="Y41" i="8"/>
  <c r="Y39" i="8"/>
  <c r="Y24" i="8"/>
  <c r="Y22" i="8"/>
  <c r="Y11" i="8"/>
  <c r="Y25" i="8"/>
  <c r="Y23" i="8"/>
  <c r="Y20" i="8"/>
  <c r="Y19" i="8"/>
  <c r="Y14" i="8"/>
  <c r="Y13" i="8"/>
  <c r="Y12" i="8"/>
  <c r="Q40" i="8"/>
  <c r="Q42" i="8"/>
  <c r="Q41" i="8"/>
  <c r="Q39" i="8"/>
  <c r="Q24" i="8"/>
  <c r="Q21" i="8"/>
  <c r="Q11" i="8"/>
  <c r="Q25" i="8"/>
  <c r="Q23" i="8"/>
  <c r="Q20" i="8"/>
  <c r="Q19" i="8"/>
  <c r="Q15" i="8"/>
  <c r="Q14" i="8"/>
  <c r="Q13" i="8"/>
  <c r="Q12" i="8"/>
  <c r="U36" i="8"/>
  <c r="M36" i="8"/>
  <c r="E36" i="8"/>
  <c r="Y28" i="8"/>
  <c r="U28" i="8"/>
  <c r="Q28" i="8"/>
  <c r="M28" i="8"/>
  <c r="I28" i="8"/>
  <c r="E28" i="8"/>
  <c r="Y26" i="8"/>
  <c r="Q26" i="8"/>
  <c r="I26" i="8"/>
  <c r="I48" i="8" s="1"/>
  <c r="I16" i="8"/>
  <c r="AM45" i="8"/>
  <c r="Y16" i="8"/>
  <c r="U16" i="8"/>
  <c r="Q16" i="8"/>
  <c r="M16" i="8"/>
  <c r="M48" i="8" s="1"/>
  <c r="E16" i="8"/>
  <c r="AE199" i="3"/>
  <c r="AE197" i="3"/>
  <c r="AE189" i="3"/>
  <c r="AE179" i="3"/>
  <c r="AE172" i="3"/>
  <c r="AE168" i="3"/>
  <c r="AE166" i="3"/>
  <c r="AE165" i="3"/>
  <c r="AE164" i="3"/>
  <c r="AE154" i="3"/>
  <c r="AE146" i="3"/>
  <c r="AE143" i="3"/>
  <c r="AE141" i="3"/>
  <c r="AE135" i="3"/>
  <c r="AE130" i="3"/>
  <c r="AE128" i="3"/>
  <c r="AE125" i="3"/>
  <c r="AE201" i="3"/>
  <c r="AE195" i="3"/>
  <c r="AE191" i="3"/>
  <c r="AE186" i="3"/>
  <c r="AE185" i="3"/>
  <c r="AE184" i="3"/>
  <c r="AE183" i="3"/>
  <c r="AE182" i="3"/>
  <c r="AE174" i="3"/>
  <c r="AE170" i="3"/>
  <c r="AE160" i="3"/>
  <c r="AE159" i="3"/>
  <c r="AE158" i="3"/>
  <c r="AE157" i="3"/>
  <c r="AE151" i="3"/>
  <c r="AE150" i="3"/>
  <c r="AE149" i="3"/>
  <c r="AE148" i="3"/>
  <c r="AE142" i="3"/>
  <c r="AE140" i="3"/>
  <c r="AE137" i="3"/>
  <c r="AE136" i="3"/>
  <c r="AE131" i="3"/>
  <c r="AE129" i="3"/>
  <c r="AE127" i="3"/>
  <c r="AE126" i="3"/>
  <c r="AE124" i="3"/>
  <c r="AE123" i="3"/>
  <c r="AE119" i="3"/>
  <c r="AE117" i="3"/>
  <c r="AE115" i="3"/>
  <c r="AE111" i="3"/>
  <c r="AE97" i="3"/>
  <c r="AE94" i="3"/>
  <c r="AE90" i="3"/>
  <c r="AE86" i="3"/>
  <c r="AE79" i="3"/>
  <c r="AE75" i="3"/>
  <c r="AE73" i="3"/>
  <c r="AE71" i="3"/>
  <c r="AE69" i="3"/>
  <c r="AE66" i="3"/>
  <c r="AE64" i="3"/>
  <c r="AE62" i="3"/>
  <c r="AE57" i="3"/>
  <c r="AE55" i="3"/>
  <c r="AE53" i="3"/>
  <c r="AE122" i="3"/>
  <c r="AE120" i="3"/>
  <c r="AE118" i="3"/>
  <c r="AE116" i="3"/>
  <c r="AE114" i="3"/>
  <c r="AE108" i="3"/>
  <c r="AE107" i="3"/>
  <c r="AE106" i="3"/>
  <c r="AE105" i="3"/>
  <c r="AE104" i="3"/>
  <c r="AE103" i="3"/>
  <c r="AE102" i="3"/>
  <c r="AE101" i="3"/>
  <c r="AE100" i="3"/>
  <c r="AE99" i="3"/>
  <c r="AE93" i="3"/>
  <c r="AE88" i="3"/>
  <c r="AE80" i="3"/>
  <c r="AE74" i="3"/>
  <c r="AE72" i="3"/>
  <c r="AE70" i="3"/>
  <c r="AE65" i="3"/>
  <c r="AE63" i="3"/>
  <c r="AE61" i="3"/>
  <c r="AE58" i="3"/>
  <c r="AE56" i="3"/>
  <c r="AE54" i="3"/>
  <c r="AA199" i="3"/>
  <c r="AA197" i="3"/>
  <c r="AA189" i="3"/>
  <c r="AA179" i="3"/>
  <c r="AA172" i="3"/>
  <c r="AA168" i="3"/>
  <c r="AA165" i="3"/>
  <c r="AA164" i="3"/>
  <c r="AA154" i="3"/>
  <c r="AA146" i="3"/>
  <c r="AA143" i="3"/>
  <c r="AA141" i="3"/>
  <c r="AA137" i="3"/>
  <c r="AA135" i="3"/>
  <c r="AA130" i="3"/>
  <c r="AA128" i="3"/>
  <c r="AA125" i="3"/>
  <c r="AA201" i="3"/>
  <c r="AA195" i="3"/>
  <c r="AA191" i="3"/>
  <c r="AA186" i="3"/>
  <c r="AA185" i="3"/>
  <c r="AA184" i="3"/>
  <c r="AA183" i="3"/>
  <c r="AA182" i="3"/>
  <c r="AA174" i="3"/>
  <c r="AA170" i="3"/>
  <c r="AA166" i="3"/>
  <c r="AA160" i="3"/>
  <c r="AA159" i="3"/>
  <c r="AA158" i="3"/>
  <c r="AA157" i="3"/>
  <c r="AA151" i="3"/>
  <c r="AA150" i="3"/>
  <c r="AA149" i="3"/>
  <c r="AA148" i="3"/>
  <c r="AA142" i="3"/>
  <c r="AA140" i="3"/>
  <c r="AA136" i="3"/>
  <c r="AA131" i="3"/>
  <c r="AA129" i="3"/>
  <c r="AA127" i="3"/>
  <c r="AA126" i="3"/>
  <c r="AA124" i="3"/>
  <c r="AA123" i="3"/>
  <c r="AA119" i="3"/>
  <c r="AA117" i="3"/>
  <c r="AA115" i="3"/>
  <c r="AA111" i="3"/>
  <c r="AA97" i="3"/>
  <c r="AA94" i="3"/>
  <c r="AA90" i="3"/>
  <c r="AA86" i="3"/>
  <c r="AA79" i="3"/>
  <c r="AA75" i="3"/>
  <c r="AA73" i="3"/>
  <c r="AA71" i="3"/>
  <c r="AA69" i="3"/>
  <c r="AA64" i="3"/>
  <c r="AA62" i="3"/>
  <c r="AA57" i="3"/>
  <c r="AA55" i="3"/>
  <c r="AA53" i="3"/>
  <c r="AA122" i="3"/>
  <c r="AA120" i="3"/>
  <c r="AA118" i="3"/>
  <c r="AA116" i="3"/>
  <c r="AA114" i="3"/>
  <c r="AA108" i="3"/>
  <c r="AA107" i="3"/>
  <c r="AA106" i="3"/>
  <c r="AA105" i="3"/>
  <c r="AA104" i="3"/>
  <c r="AA103" i="3"/>
  <c r="AA102" i="3"/>
  <c r="AA101" i="3"/>
  <c r="AA100" i="3"/>
  <c r="AA99" i="3"/>
  <c r="AA93" i="3"/>
  <c r="AA88" i="3"/>
  <c r="AA80" i="3"/>
  <c r="AA74" i="3"/>
  <c r="AA72" i="3"/>
  <c r="AA70" i="3"/>
  <c r="AA66" i="3"/>
  <c r="AA65" i="3"/>
  <c r="AA63" i="3"/>
  <c r="AA61" i="3"/>
  <c r="AA56" i="3"/>
  <c r="AA54" i="3"/>
  <c r="W197" i="3"/>
  <c r="W189" i="3"/>
  <c r="W179" i="3"/>
  <c r="W172" i="3"/>
  <c r="W168" i="3"/>
  <c r="W165" i="3"/>
  <c r="W164" i="3"/>
  <c r="W154" i="3"/>
  <c r="W146" i="3"/>
  <c r="W143" i="3"/>
  <c r="W141" i="3"/>
  <c r="W135" i="3"/>
  <c r="W130" i="3"/>
  <c r="W125" i="3"/>
  <c r="W201" i="3"/>
  <c r="W195" i="3"/>
  <c r="W191" i="3"/>
  <c r="W186" i="3"/>
  <c r="W185" i="3"/>
  <c r="W184" i="3"/>
  <c r="W183" i="3"/>
  <c r="W182" i="3"/>
  <c r="W174" i="3"/>
  <c r="W170" i="3"/>
  <c r="W166" i="3"/>
  <c r="W160" i="3"/>
  <c r="W158" i="3"/>
  <c r="W157" i="3"/>
  <c r="W151" i="3"/>
  <c r="W150" i="3"/>
  <c r="W149" i="3"/>
  <c r="W148" i="3"/>
  <c r="W142" i="3"/>
  <c r="W140" i="3"/>
  <c r="W136" i="3"/>
  <c r="W131" i="3"/>
  <c r="W129" i="3"/>
  <c r="W126" i="3"/>
  <c r="W123" i="3"/>
  <c r="W119" i="3"/>
  <c r="W117" i="3"/>
  <c r="W115" i="3"/>
  <c r="W111" i="3"/>
  <c r="W97" i="3"/>
  <c r="W94" i="3"/>
  <c r="W90" i="3"/>
  <c r="W86" i="3"/>
  <c r="W79" i="3"/>
  <c r="W75" i="3"/>
  <c r="W73" i="3"/>
  <c r="W71" i="3"/>
  <c r="W69" i="3"/>
  <c r="W64" i="3"/>
  <c r="W62" i="3"/>
  <c r="W57" i="3"/>
  <c r="W55" i="3"/>
  <c r="W53" i="3"/>
  <c r="W124" i="3"/>
  <c r="W122" i="3"/>
  <c r="W120" i="3"/>
  <c r="W118" i="3"/>
  <c r="W116" i="3"/>
  <c r="W114" i="3"/>
  <c r="W108" i="3"/>
  <c r="W107" i="3"/>
  <c r="W106" i="3"/>
  <c r="W105" i="3"/>
  <c r="W104" i="3"/>
  <c r="W103" i="3"/>
  <c r="W102" i="3"/>
  <c r="W101" i="3"/>
  <c r="W100" i="3"/>
  <c r="W99" i="3"/>
  <c r="W93" i="3"/>
  <c r="W88" i="3"/>
  <c r="W80" i="3"/>
  <c r="W74" i="3"/>
  <c r="W72" i="3"/>
  <c r="W70" i="3"/>
  <c r="W66" i="3"/>
  <c r="W65" i="3"/>
  <c r="W63" i="3"/>
  <c r="W61" i="3"/>
  <c r="W56" i="3"/>
  <c r="W54" i="3"/>
  <c r="S199" i="3"/>
  <c r="S197" i="3"/>
  <c r="S189" i="3"/>
  <c r="S179" i="3"/>
  <c r="S172" i="3"/>
  <c r="S168" i="3"/>
  <c r="S165" i="3"/>
  <c r="S164" i="3"/>
  <c r="S154" i="3"/>
  <c r="S146" i="3"/>
  <c r="S143" i="3"/>
  <c r="S141" i="3"/>
  <c r="S135" i="3"/>
  <c r="S130" i="3"/>
  <c r="S127" i="3"/>
  <c r="S125" i="3"/>
  <c r="S201" i="3"/>
  <c r="S195" i="3"/>
  <c r="S193" i="3"/>
  <c r="S191" i="3"/>
  <c r="S186" i="3"/>
  <c r="S185" i="3"/>
  <c r="S184" i="3"/>
  <c r="S183" i="3"/>
  <c r="S182" i="3"/>
  <c r="S174" i="3"/>
  <c r="S170" i="3"/>
  <c r="S166" i="3"/>
  <c r="S160" i="3"/>
  <c r="S158" i="3"/>
  <c r="S157" i="3"/>
  <c r="S151" i="3"/>
  <c r="S150" i="3"/>
  <c r="S149" i="3"/>
  <c r="S148" i="3"/>
  <c r="S142" i="3"/>
  <c r="S140" i="3"/>
  <c r="S136" i="3"/>
  <c r="S131" i="3"/>
  <c r="S129" i="3"/>
  <c r="S126" i="3"/>
  <c r="S124" i="3"/>
  <c r="S123" i="3"/>
  <c r="S119" i="3"/>
  <c r="S117" i="3"/>
  <c r="S115" i="3"/>
  <c r="S111" i="3"/>
  <c r="S97" i="3"/>
  <c r="S95" i="3"/>
  <c r="S94" i="3"/>
  <c r="S90" i="3"/>
  <c r="S86" i="3"/>
  <c r="S79" i="3"/>
  <c r="S75" i="3"/>
  <c r="S73" i="3"/>
  <c r="S71" i="3"/>
  <c r="S69" i="3"/>
  <c r="S64" i="3"/>
  <c r="S62" i="3"/>
  <c r="S57" i="3"/>
  <c r="S55" i="3"/>
  <c r="S53" i="3"/>
  <c r="S122" i="3"/>
  <c r="S120" i="3"/>
  <c r="S118" i="3"/>
  <c r="S116" i="3"/>
  <c r="S114" i="3"/>
  <c r="S108" i="3"/>
  <c r="S107" i="3"/>
  <c r="S106" i="3"/>
  <c r="S105" i="3"/>
  <c r="S104" i="3"/>
  <c r="S103" i="3"/>
  <c r="S102" i="3"/>
  <c r="S101" i="3"/>
  <c r="S100" i="3"/>
  <c r="S99" i="3"/>
  <c r="S93" i="3"/>
  <c r="S88" i="3"/>
  <c r="S80" i="3"/>
  <c r="S74" i="3"/>
  <c r="S72" i="3"/>
  <c r="S70" i="3"/>
  <c r="S66" i="3"/>
  <c r="S65" i="3"/>
  <c r="S63" i="3"/>
  <c r="S61" i="3"/>
  <c r="S56" i="3"/>
  <c r="S54" i="3"/>
  <c r="M22" i="8"/>
  <c r="E22" i="8"/>
  <c r="U21" i="8"/>
  <c r="Y18" i="8"/>
  <c r="Q18" i="8"/>
  <c r="I18" i="8"/>
  <c r="Y15" i="8"/>
  <c r="U10" i="8"/>
  <c r="M10" i="8"/>
  <c r="E10" i="8"/>
  <c r="U9" i="8"/>
  <c r="M9" i="8"/>
  <c r="E9" i="8"/>
  <c r="AI199" i="3"/>
  <c r="AI197" i="3"/>
  <c r="AI193" i="3"/>
  <c r="AI189" i="3"/>
  <c r="AI178" i="3"/>
  <c r="AI172" i="3"/>
  <c r="AI168" i="3"/>
  <c r="AI165" i="3"/>
  <c r="AI164" i="3"/>
  <c r="AI154" i="3"/>
  <c r="AI146" i="3"/>
  <c r="AI143" i="3"/>
  <c r="AI141" i="3"/>
  <c r="AI135" i="3"/>
  <c r="AI130" i="3"/>
  <c r="AI128" i="3"/>
  <c r="AI125" i="3"/>
  <c r="AI201" i="3"/>
  <c r="AI195" i="3"/>
  <c r="AI191" i="3"/>
  <c r="AI186" i="3"/>
  <c r="AI185" i="3"/>
  <c r="AI184" i="3"/>
  <c r="AI183" i="3"/>
  <c r="AI182" i="3"/>
  <c r="AI177" i="3"/>
  <c r="AI179" i="3" s="1"/>
  <c r="AI174" i="3"/>
  <c r="AI170" i="3"/>
  <c r="AI160" i="3"/>
  <c r="AI159" i="3"/>
  <c r="AI158" i="3"/>
  <c r="AI157" i="3"/>
  <c r="AI151" i="3"/>
  <c r="AI150" i="3"/>
  <c r="AI149" i="3"/>
  <c r="AI148" i="3"/>
  <c r="AI142" i="3"/>
  <c r="AI140" i="3"/>
  <c r="AI144" i="3" s="1"/>
  <c r="AI136" i="3"/>
  <c r="AI131" i="3"/>
  <c r="AI129" i="3"/>
  <c r="AI127" i="3"/>
  <c r="AI126" i="3"/>
  <c r="AI124" i="3"/>
  <c r="AI123" i="3"/>
  <c r="AI121" i="3"/>
  <c r="AI119" i="3"/>
  <c r="AI117" i="3"/>
  <c r="AI115" i="3"/>
  <c r="AI111" i="3"/>
  <c r="AI97" i="3"/>
  <c r="AI94" i="3"/>
  <c r="AI90" i="3"/>
  <c r="AI79" i="3"/>
  <c r="AI75" i="3"/>
  <c r="AI73" i="3"/>
  <c r="AI71" i="3"/>
  <c r="AI69" i="3"/>
  <c r="AI64" i="3"/>
  <c r="AI62" i="3"/>
  <c r="AI57" i="3"/>
  <c r="AI55" i="3"/>
  <c r="AI53" i="3"/>
  <c r="AI122" i="3"/>
  <c r="AI120" i="3"/>
  <c r="AI118" i="3"/>
  <c r="AI116" i="3"/>
  <c r="AI114" i="3"/>
  <c r="AI108" i="3"/>
  <c r="AI107" i="3"/>
  <c r="AI106" i="3"/>
  <c r="AI105" i="3"/>
  <c r="AI104" i="3"/>
  <c r="AI103" i="3"/>
  <c r="AI102" i="3"/>
  <c r="AI101" i="3"/>
  <c r="AI100" i="3"/>
  <c r="AI99" i="3"/>
  <c r="AI109" i="3" s="1"/>
  <c r="AI93" i="3"/>
  <c r="AI88" i="3"/>
  <c r="AI86" i="3"/>
  <c r="AI85" i="3"/>
  <c r="AI84" i="3"/>
  <c r="AI80" i="3"/>
  <c r="AI74" i="3"/>
  <c r="AI72" i="3"/>
  <c r="AI70" i="3"/>
  <c r="AI65" i="3"/>
  <c r="AI63" i="3"/>
  <c r="AI61" i="3"/>
  <c r="AI66" i="3"/>
  <c r="AI56" i="3"/>
  <c r="AI54" i="3"/>
  <c r="AA187" i="3"/>
  <c r="S187" i="3"/>
  <c r="U161" i="3"/>
  <c r="U152" i="3"/>
  <c r="AA144" i="3"/>
  <c r="S144" i="3"/>
  <c r="W137" i="3"/>
  <c r="AE132" i="3"/>
  <c r="W132" i="3"/>
  <c r="AK201" i="3"/>
  <c r="AK195" i="3"/>
  <c r="AK191" i="3"/>
  <c r="AK186" i="3"/>
  <c r="AK185" i="3"/>
  <c r="AK184" i="3"/>
  <c r="AK183" i="3"/>
  <c r="AK182" i="3"/>
  <c r="AK177" i="3"/>
  <c r="AK174" i="3"/>
  <c r="AK170" i="3"/>
  <c r="AK160" i="3"/>
  <c r="AK159" i="3"/>
  <c r="AK158" i="3"/>
  <c r="AK157" i="3"/>
  <c r="AK161" i="3" s="1"/>
  <c r="AK151" i="3"/>
  <c r="AK150" i="3"/>
  <c r="AK149" i="3"/>
  <c r="AK148" i="3"/>
  <c r="AK152" i="3" s="1"/>
  <c r="AK142" i="3"/>
  <c r="AK140" i="3"/>
  <c r="AK136" i="3"/>
  <c r="AK131" i="3"/>
  <c r="AK129" i="3"/>
  <c r="AK127" i="3"/>
  <c r="AK126" i="3"/>
  <c r="AK124" i="3"/>
  <c r="AK199" i="3"/>
  <c r="AK197" i="3"/>
  <c r="AK193" i="3"/>
  <c r="AK189" i="3"/>
  <c r="AK178" i="3"/>
  <c r="AK172" i="3"/>
  <c r="AK168" i="3"/>
  <c r="AK165" i="3"/>
  <c r="AK164" i="3"/>
  <c r="AK154" i="3"/>
  <c r="AK146" i="3"/>
  <c r="AK143" i="3"/>
  <c r="AK141" i="3"/>
  <c r="AK135" i="3"/>
  <c r="AK130" i="3"/>
  <c r="AK128" i="3"/>
  <c r="AK125" i="3"/>
  <c r="AK122" i="3"/>
  <c r="AK120" i="3"/>
  <c r="AK118" i="3"/>
  <c r="AK116" i="3"/>
  <c r="AK114" i="3"/>
  <c r="AK108" i="3"/>
  <c r="AK107" i="3"/>
  <c r="AK106" i="3"/>
  <c r="AK105" i="3"/>
  <c r="AK104" i="3"/>
  <c r="AK103" i="3"/>
  <c r="AK102" i="3"/>
  <c r="AK101" i="3"/>
  <c r="AK100" i="3"/>
  <c r="AK99" i="3"/>
  <c r="AK109" i="3" s="1"/>
  <c r="AK93" i="3"/>
  <c r="AK88" i="3"/>
  <c r="AK85" i="3"/>
  <c r="AK84" i="3"/>
  <c r="AK80" i="3"/>
  <c r="AK74" i="3"/>
  <c r="AK72" i="3"/>
  <c r="AK70" i="3"/>
  <c r="AK65" i="3"/>
  <c r="AK63" i="3"/>
  <c r="AK61" i="3"/>
  <c r="AK56" i="3"/>
  <c r="AK54" i="3"/>
  <c r="AK123" i="3"/>
  <c r="AK121" i="3"/>
  <c r="AK119" i="3"/>
  <c r="AK117" i="3"/>
  <c r="AK115" i="3"/>
  <c r="AK111" i="3"/>
  <c r="AK97" i="3"/>
  <c r="AK94" i="3"/>
  <c r="AK90" i="3"/>
  <c r="AK86" i="3"/>
  <c r="AK79" i="3"/>
  <c r="AK75" i="3"/>
  <c r="AK73" i="3"/>
  <c r="AK71" i="3"/>
  <c r="AK69" i="3"/>
  <c r="AK64" i="3"/>
  <c r="AK62" i="3"/>
  <c r="AK57" i="3"/>
  <c r="AK55" i="3"/>
  <c r="AK53" i="3"/>
  <c r="U187" i="3"/>
  <c r="AA161" i="3"/>
  <c r="S161" i="3"/>
  <c r="AA152" i="3"/>
  <c r="S152" i="3"/>
  <c r="U144" i="3"/>
  <c r="U137" i="3"/>
  <c r="Y132" i="3"/>
  <c r="AE109" i="3"/>
  <c r="W109" i="3"/>
  <c r="AG95" i="3"/>
  <c r="Y95" i="3"/>
  <c r="AI81" i="3"/>
  <c r="AA81" i="3"/>
  <c r="S81" i="3"/>
  <c r="AI76" i="3"/>
  <c r="AA76" i="3"/>
  <c r="S76" i="3"/>
  <c r="AG66" i="3"/>
  <c r="AA58" i="3"/>
  <c r="S58" i="3"/>
  <c r="AE42" i="3"/>
  <c r="AE41" i="3"/>
  <c r="AE44" i="3"/>
  <c r="AE43" i="3"/>
  <c r="AE35" i="3"/>
  <c r="AE34" i="3"/>
  <c r="AE20" i="3"/>
  <c r="AE19" i="3"/>
  <c r="AE14" i="3"/>
  <c r="AE13" i="3"/>
  <c r="AE12" i="3"/>
  <c r="AE40" i="3"/>
  <c r="AE39" i="3"/>
  <c r="AE36" i="3"/>
  <c r="AE33" i="3"/>
  <c r="AE32" i="3"/>
  <c r="AE31" i="3"/>
  <c r="AE30" i="3"/>
  <c r="AE29" i="3"/>
  <c r="AE28" i="3"/>
  <c r="AE25" i="3"/>
  <c r="AE24" i="3"/>
  <c r="AE23" i="3"/>
  <c r="AE22" i="3"/>
  <c r="AE21" i="3"/>
  <c r="AE18" i="3"/>
  <c r="AE15" i="3"/>
  <c r="AE10" i="3"/>
  <c r="AE9" i="3"/>
  <c r="I44" i="3"/>
  <c r="I21" i="3"/>
  <c r="I11" i="3"/>
  <c r="I20" i="3"/>
  <c r="I15" i="3"/>
  <c r="I14" i="3"/>
  <c r="I13" i="3"/>
  <c r="I12" i="3"/>
  <c r="AG109" i="3"/>
  <c r="Y109" i="3"/>
  <c r="Q109" i="3"/>
  <c r="AA95" i="3"/>
  <c r="AK81" i="3"/>
  <c r="U81" i="3"/>
  <c r="AK76" i="3"/>
  <c r="U76" i="3"/>
  <c r="U58" i="3"/>
  <c r="AG44" i="3"/>
  <c r="AG43" i="3"/>
  <c r="AG42" i="3"/>
  <c r="AG41" i="3"/>
  <c r="AG40" i="3"/>
  <c r="AG39" i="3"/>
  <c r="AG36" i="3"/>
  <c r="AG35" i="3"/>
  <c r="AG34" i="3"/>
  <c r="AG33" i="3"/>
  <c r="AG32" i="3"/>
  <c r="AG31" i="3"/>
  <c r="AG30" i="3"/>
  <c r="AG29" i="3"/>
  <c r="AG28" i="3"/>
  <c r="AG25" i="3"/>
  <c r="AG24" i="3"/>
  <c r="AG23" i="3"/>
  <c r="AG22" i="3"/>
  <c r="AG21" i="3"/>
  <c r="AG18" i="3"/>
  <c r="AG15" i="3"/>
  <c r="AG10" i="3"/>
  <c r="AG9" i="3"/>
  <c r="AG20" i="3"/>
  <c r="AG19" i="3"/>
  <c r="AG14" i="3"/>
  <c r="AG13" i="3"/>
  <c r="AG12" i="3"/>
  <c r="I42" i="3"/>
  <c r="I33" i="3"/>
  <c r="AM37" i="3"/>
  <c r="W14" i="2"/>
  <c r="AC213" i="1"/>
  <c r="AC211" i="1"/>
  <c r="AC208" i="1"/>
  <c r="AC206" i="1"/>
  <c r="AC204" i="1"/>
  <c r="AC202" i="1"/>
  <c r="AC196" i="1"/>
  <c r="AC192" i="1"/>
  <c r="AC190" i="1"/>
  <c r="AC188" i="1"/>
  <c r="AC184" i="1"/>
  <c r="AC182" i="1"/>
  <c r="AC175" i="1"/>
  <c r="AC174" i="1"/>
  <c r="AC173" i="1"/>
  <c r="AC172" i="1"/>
  <c r="AC171" i="1"/>
  <c r="AC168" i="1"/>
  <c r="AC166" i="1"/>
  <c r="AC165" i="1"/>
  <c r="AC164" i="1"/>
  <c r="AC161" i="1"/>
  <c r="AC160" i="1"/>
  <c r="AC159" i="1"/>
  <c r="AC158" i="1"/>
  <c r="AC153" i="1"/>
  <c r="AC144" i="1"/>
  <c r="AC137" i="1"/>
  <c r="AC135" i="1"/>
  <c r="AC134" i="1"/>
  <c r="AC130" i="1"/>
  <c r="AC129" i="1"/>
  <c r="AC127" i="1"/>
  <c r="AC126" i="1"/>
  <c r="AC125" i="1"/>
  <c r="AC124" i="1"/>
  <c r="AC123" i="1"/>
  <c r="AC122" i="1"/>
  <c r="AC121" i="1"/>
  <c r="AC120" i="1"/>
  <c r="AC119" i="1"/>
  <c r="AC118" i="1"/>
  <c r="AC116" i="1"/>
  <c r="AC112" i="1"/>
  <c r="AC111" i="1"/>
  <c r="AC103" i="1"/>
  <c r="AC100" i="1"/>
  <c r="AC97" i="1"/>
  <c r="AC96" i="1"/>
  <c r="AC95" i="1"/>
  <c r="AC92" i="1"/>
  <c r="AC88" i="1"/>
  <c r="AC86" i="1"/>
  <c r="AC84" i="1"/>
  <c r="AC155" i="1"/>
  <c r="AC152" i="1"/>
  <c r="AC151" i="1"/>
  <c r="AC150" i="1"/>
  <c r="AC149" i="1"/>
  <c r="AC146" i="1"/>
  <c r="AC143" i="1"/>
  <c r="AC142" i="1"/>
  <c r="AC141" i="1"/>
  <c r="AC140" i="1"/>
  <c r="AC110" i="1"/>
  <c r="AC109" i="1"/>
  <c r="AC108" i="1"/>
  <c r="AC107" i="1"/>
  <c r="AC105" i="1"/>
  <c r="AC104" i="1"/>
  <c r="AC82" i="1"/>
  <c r="AC81" i="1"/>
  <c r="AC80" i="1"/>
  <c r="AC77" i="1"/>
  <c r="I31" i="3"/>
  <c r="I25" i="3"/>
  <c r="I9" i="3"/>
  <c r="AE176" i="1"/>
  <c r="U213" i="1"/>
  <c r="U211" i="1"/>
  <c r="U208" i="1"/>
  <c r="U206" i="1"/>
  <c r="U204" i="1"/>
  <c r="U202" i="1"/>
  <c r="U196" i="1"/>
  <c r="U192" i="1"/>
  <c r="U190" i="1"/>
  <c r="U188" i="1"/>
  <c r="U184" i="1"/>
  <c r="U182" i="1"/>
  <c r="U176" i="1"/>
  <c r="U175" i="1"/>
  <c r="U174" i="1"/>
  <c r="U173" i="1"/>
  <c r="U172" i="1"/>
  <c r="U171" i="1"/>
  <c r="U168" i="1"/>
  <c r="U166" i="1"/>
  <c r="U165" i="1"/>
  <c r="U164" i="1"/>
  <c r="U161" i="1"/>
  <c r="U160" i="1"/>
  <c r="U159" i="1"/>
  <c r="U153" i="1"/>
  <c r="U144" i="1"/>
  <c r="U135" i="1"/>
  <c r="U134" i="1"/>
  <c r="U129" i="1"/>
  <c r="U127" i="1"/>
  <c r="U126" i="1"/>
  <c r="U125" i="1"/>
  <c r="U124" i="1"/>
  <c r="U123" i="1"/>
  <c r="U122" i="1"/>
  <c r="U121" i="1"/>
  <c r="U120" i="1"/>
  <c r="U119" i="1"/>
  <c r="U118" i="1"/>
  <c r="U116" i="1"/>
  <c r="U112" i="1"/>
  <c r="U111" i="1"/>
  <c r="U103" i="1"/>
  <c r="U100" i="1"/>
  <c r="U97" i="1"/>
  <c r="U96" i="1"/>
  <c r="U95" i="1"/>
  <c r="U92" i="1"/>
  <c r="U88" i="1"/>
  <c r="U86" i="1"/>
  <c r="U84" i="1"/>
  <c r="U158" i="1"/>
  <c r="U155" i="1"/>
  <c r="U152" i="1"/>
  <c r="U151" i="1"/>
  <c r="U150" i="1"/>
  <c r="U149" i="1"/>
  <c r="U146" i="1"/>
  <c r="U143" i="1"/>
  <c r="U142" i="1"/>
  <c r="U141" i="1"/>
  <c r="U140" i="1"/>
  <c r="U110" i="1"/>
  <c r="U109" i="1"/>
  <c r="U108" i="1"/>
  <c r="U107" i="1"/>
  <c r="U105" i="1"/>
  <c r="U104" i="1"/>
  <c r="U82" i="1"/>
  <c r="U81" i="1"/>
  <c r="U80" i="1"/>
  <c r="U77" i="1"/>
  <c r="U76" i="1"/>
  <c r="U75" i="1"/>
  <c r="U74" i="1"/>
  <c r="U71" i="1"/>
  <c r="U70" i="1"/>
  <c r="U69" i="1"/>
  <c r="U68" i="1"/>
  <c r="U67" i="1"/>
  <c r="U66" i="1"/>
  <c r="U65" i="1"/>
  <c r="U62" i="1"/>
  <c r="U61" i="1"/>
  <c r="U60" i="1"/>
  <c r="U59" i="1"/>
  <c r="U58" i="1"/>
  <c r="U57" i="1"/>
  <c r="U56" i="1"/>
  <c r="U43" i="1"/>
  <c r="M213" i="1"/>
  <c r="M211" i="1"/>
  <c r="M208" i="1"/>
  <c r="M206" i="1"/>
  <c r="M204" i="1"/>
  <c r="M202" i="1"/>
  <c r="M196" i="1"/>
  <c r="M192" i="1"/>
  <c r="M190" i="1"/>
  <c r="M188" i="1"/>
  <c r="M184" i="1"/>
  <c r="M176" i="1"/>
  <c r="M175" i="1"/>
  <c r="M174" i="1"/>
  <c r="M173" i="1"/>
  <c r="M172" i="1"/>
  <c r="M171" i="1"/>
  <c r="M168" i="1"/>
  <c r="M166" i="1"/>
  <c r="M165" i="1"/>
  <c r="M164" i="1"/>
  <c r="M161" i="1"/>
  <c r="M160" i="1"/>
  <c r="M159" i="1"/>
  <c r="M153" i="1"/>
  <c r="M144" i="1"/>
  <c r="M120" i="1"/>
  <c r="M119" i="1"/>
  <c r="M118" i="1"/>
  <c r="M116" i="1"/>
  <c r="M112" i="1"/>
  <c r="M103" i="1"/>
  <c r="M100" i="1"/>
  <c r="M97" i="1"/>
  <c r="M96" i="1"/>
  <c r="M95" i="1"/>
  <c r="M92" i="1"/>
  <c r="M88" i="1"/>
  <c r="M86" i="1"/>
  <c r="M84" i="1"/>
  <c r="M158" i="1"/>
  <c r="M155" i="1"/>
  <c r="M152" i="1"/>
  <c r="M151" i="1"/>
  <c r="M150" i="1"/>
  <c r="M149" i="1"/>
  <c r="M146" i="1"/>
  <c r="M143" i="1"/>
  <c r="M142" i="1"/>
  <c r="M141" i="1"/>
  <c r="M140" i="1"/>
  <c r="M137" i="1"/>
  <c r="M110" i="1"/>
  <c r="M109" i="1"/>
  <c r="M108" i="1"/>
  <c r="M107" i="1"/>
  <c r="M105" i="1"/>
  <c r="M82" i="1"/>
  <c r="M81" i="1"/>
  <c r="M80" i="1"/>
  <c r="M77" i="1"/>
  <c r="M76" i="1"/>
  <c r="M75" i="1"/>
  <c r="M74" i="1"/>
  <c r="M71" i="1"/>
  <c r="M70" i="1"/>
  <c r="M69" i="1"/>
  <c r="M68" i="1"/>
  <c r="M67" i="1"/>
  <c r="M66" i="1"/>
  <c r="M65" i="1"/>
  <c r="M62" i="1"/>
  <c r="M61" i="1"/>
  <c r="M60" i="1"/>
  <c r="M59" i="1"/>
  <c r="M58" i="1"/>
  <c r="M57" i="1"/>
  <c r="M56" i="1"/>
  <c r="I32" i="3"/>
  <c r="I37" i="3"/>
  <c r="I22" i="3"/>
  <c r="I19" i="3"/>
  <c r="W213" i="1"/>
  <c r="W208" i="1"/>
  <c r="W206" i="1"/>
  <c r="W204" i="1"/>
  <c r="W202" i="1"/>
  <c r="W196" i="1"/>
  <c r="W192" i="1"/>
  <c r="W190" i="1"/>
  <c r="W188" i="1"/>
  <c r="W184" i="1"/>
  <c r="W182" i="1"/>
  <c r="W175" i="1"/>
  <c r="W174" i="1"/>
  <c r="W173" i="1"/>
  <c r="W172" i="1"/>
  <c r="W171" i="1"/>
  <c r="W168" i="1"/>
  <c r="W165" i="1"/>
  <c r="W164" i="1"/>
  <c r="W160" i="1"/>
  <c r="W159" i="1"/>
  <c r="W158" i="1"/>
  <c r="W155" i="1"/>
  <c r="W152" i="1"/>
  <c r="W151" i="1"/>
  <c r="W150" i="1"/>
  <c r="W149" i="1"/>
  <c r="W146" i="1"/>
  <c r="W143" i="1"/>
  <c r="W142" i="1"/>
  <c r="W141" i="1"/>
  <c r="W140" i="1"/>
  <c r="W211" i="1"/>
  <c r="W176" i="1"/>
  <c r="W166" i="1"/>
  <c r="W161" i="1"/>
  <c r="W153" i="1"/>
  <c r="W144" i="1"/>
  <c r="W110" i="1"/>
  <c r="W109" i="1"/>
  <c r="W108" i="1"/>
  <c r="W107" i="1"/>
  <c r="W105" i="1"/>
  <c r="W104" i="1"/>
  <c r="W81" i="1"/>
  <c r="W80" i="1"/>
  <c r="W76" i="1"/>
  <c r="W75" i="1"/>
  <c r="W74" i="1"/>
  <c r="W70" i="1"/>
  <c r="W69" i="1"/>
  <c r="W68" i="1"/>
  <c r="W67" i="1"/>
  <c r="W66" i="1"/>
  <c r="W65" i="1"/>
  <c r="W61" i="1"/>
  <c r="W60" i="1"/>
  <c r="W59" i="1"/>
  <c r="W58" i="1"/>
  <c r="W57" i="1"/>
  <c r="W56" i="1"/>
  <c r="W135" i="1"/>
  <c r="W134" i="1"/>
  <c r="W129" i="1"/>
  <c r="W127" i="1"/>
  <c r="W126" i="1"/>
  <c r="W125" i="1"/>
  <c r="W124" i="1"/>
  <c r="W123" i="1"/>
  <c r="W122" i="1"/>
  <c r="W121" i="1"/>
  <c r="W120" i="1"/>
  <c r="W119" i="1"/>
  <c r="W118" i="1"/>
  <c r="W116" i="1"/>
  <c r="W112" i="1"/>
  <c r="W111" i="1"/>
  <c r="W103" i="1"/>
  <c r="W100" i="1"/>
  <c r="W97" i="1"/>
  <c r="W96" i="1"/>
  <c r="W95" i="1"/>
  <c r="W92" i="1"/>
  <c r="W88" i="1"/>
  <c r="W86" i="1"/>
  <c r="W84" i="1"/>
  <c r="W82" i="1"/>
  <c r="W77" i="1"/>
  <c r="W71" i="1"/>
  <c r="W62" i="1"/>
  <c r="W43" i="1"/>
  <c r="O213" i="1"/>
  <c r="O211" i="1"/>
  <c r="O208" i="1"/>
  <c r="O206" i="1"/>
  <c r="O204" i="1"/>
  <c r="O202" i="1"/>
  <c r="O196" i="1"/>
  <c r="O192" i="1"/>
  <c r="O190" i="1"/>
  <c r="O188" i="1"/>
  <c r="O184" i="1"/>
  <c r="O175" i="1"/>
  <c r="O174" i="1"/>
  <c r="O173" i="1"/>
  <c r="O172" i="1"/>
  <c r="O171" i="1"/>
  <c r="O168" i="1"/>
  <c r="O165" i="1"/>
  <c r="O164" i="1"/>
  <c r="O160" i="1"/>
  <c r="O159" i="1"/>
  <c r="O158" i="1"/>
  <c r="O155" i="1"/>
  <c r="O152" i="1"/>
  <c r="O151" i="1"/>
  <c r="O150" i="1"/>
  <c r="O149" i="1"/>
  <c r="O146" i="1"/>
  <c r="O143" i="1"/>
  <c r="O142" i="1"/>
  <c r="O141" i="1"/>
  <c r="O140" i="1"/>
  <c r="O137" i="1"/>
  <c r="O176" i="1"/>
  <c r="O166" i="1"/>
  <c r="O161" i="1"/>
  <c r="O153" i="1"/>
  <c r="O144" i="1"/>
  <c r="O110" i="1"/>
  <c r="O109" i="1"/>
  <c r="O108" i="1"/>
  <c r="O107" i="1"/>
  <c r="O105" i="1"/>
  <c r="O81" i="1"/>
  <c r="O80" i="1"/>
  <c r="O76" i="1"/>
  <c r="O75" i="1"/>
  <c r="O74" i="1"/>
  <c r="O70" i="1"/>
  <c r="O69" i="1"/>
  <c r="O68" i="1"/>
  <c r="O67" i="1"/>
  <c r="O66" i="1"/>
  <c r="O65" i="1"/>
  <c r="O61" i="1"/>
  <c r="O60" i="1"/>
  <c r="O59" i="1"/>
  <c r="O58" i="1"/>
  <c r="O57" i="1"/>
  <c r="O56" i="1"/>
  <c r="O120" i="1"/>
  <c r="O119" i="1"/>
  <c r="O118" i="1"/>
  <c r="O116" i="1"/>
  <c r="O112" i="1"/>
  <c r="O103" i="1"/>
  <c r="O100" i="1"/>
  <c r="O97" i="1"/>
  <c r="O96" i="1"/>
  <c r="O95" i="1"/>
  <c r="O92" i="1"/>
  <c r="O88" i="1"/>
  <c r="O86" i="1"/>
  <c r="O84" i="1"/>
  <c r="O82" i="1"/>
  <c r="O77" i="1"/>
  <c r="O71" i="1"/>
  <c r="O62" i="1"/>
  <c r="G213" i="1"/>
  <c r="G211" i="1"/>
  <c r="G208" i="1"/>
  <c r="G206" i="1"/>
  <c r="G204" i="1"/>
  <c r="G202" i="1"/>
  <c r="G196" i="1"/>
  <c r="G192" i="1"/>
  <c r="G190" i="1"/>
  <c r="G188" i="1"/>
  <c r="G184" i="1"/>
  <c r="G175" i="1"/>
  <c r="G174" i="1"/>
  <c r="G173" i="1"/>
  <c r="G172" i="1"/>
  <c r="G171" i="1"/>
  <c r="G168" i="1"/>
  <c r="G165" i="1"/>
  <c r="G164" i="1"/>
  <c r="G160" i="1"/>
  <c r="G159" i="1"/>
  <c r="G158" i="1"/>
  <c r="G155" i="1"/>
  <c r="G152" i="1"/>
  <c r="G151" i="1"/>
  <c r="G150" i="1"/>
  <c r="G149" i="1"/>
  <c r="G146" i="1"/>
  <c r="G143" i="1"/>
  <c r="G142" i="1"/>
  <c r="G141" i="1"/>
  <c r="G140" i="1"/>
  <c r="G137" i="1"/>
  <c r="G176" i="1"/>
  <c r="G166" i="1"/>
  <c r="G161" i="1"/>
  <c r="G153" i="1"/>
  <c r="G144" i="1"/>
  <c r="G110" i="1"/>
  <c r="G109" i="1"/>
  <c r="G108" i="1"/>
  <c r="G107" i="1"/>
  <c r="G105" i="1"/>
  <c r="G81" i="1"/>
  <c r="G80" i="1"/>
  <c r="G76" i="1"/>
  <c r="G75" i="1"/>
  <c r="G74" i="1"/>
  <c r="G70" i="1"/>
  <c r="G69" i="1"/>
  <c r="G68" i="1"/>
  <c r="G67" i="1"/>
  <c r="G66" i="1"/>
  <c r="G65" i="1"/>
  <c r="G61" i="1"/>
  <c r="G60" i="1"/>
  <c r="G59" i="1"/>
  <c r="G58" i="1"/>
  <c r="G57" i="1"/>
  <c r="G56" i="1"/>
  <c r="G120" i="1"/>
  <c r="G119" i="1"/>
  <c r="G118" i="1"/>
  <c r="G116" i="1"/>
  <c r="G112" i="1"/>
  <c r="G103" i="1"/>
  <c r="G100" i="1"/>
  <c r="G97" i="1"/>
  <c r="G96" i="1"/>
  <c r="G95" i="1"/>
  <c r="G92" i="1"/>
  <c r="G88" i="1"/>
  <c r="G86" i="1"/>
  <c r="G84" i="1"/>
  <c r="G82" i="1"/>
  <c r="G77" i="1"/>
  <c r="G71" i="1"/>
  <c r="G62" i="1"/>
  <c r="AC131" i="1"/>
  <c r="U131" i="1"/>
  <c r="M131" i="1"/>
  <c r="Y113" i="1"/>
  <c r="Q113" i="1"/>
  <c r="I113" i="1"/>
  <c r="AC98" i="1"/>
  <c r="U98" i="1"/>
  <c r="M98" i="1"/>
  <c r="AK211" i="1"/>
  <c r="AK181" i="1"/>
  <c r="AK180" i="1"/>
  <c r="AK179" i="1"/>
  <c r="AK206" i="1"/>
  <c r="AK204" i="1"/>
  <c r="AK202" i="1"/>
  <c r="AK200" i="1"/>
  <c r="AK199" i="1"/>
  <c r="AK46" i="1"/>
  <c r="AK197" i="1"/>
  <c r="AK196" i="1"/>
  <c r="AK192" i="1"/>
  <c r="AK190" i="1"/>
  <c r="AK188" i="1"/>
  <c r="AK184" i="1"/>
  <c r="AK182" i="1"/>
  <c r="AK175" i="1"/>
  <c r="AK174" i="1"/>
  <c r="AK173" i="1"/>
  <c r="AK172" i="1"/>
  <c r="AK171" i="1"/>
  <c r="AK168" i="1"/>
  <c r="AK166" i="1"/>
  <c r="AK165" i="1"/>
  <c r="AK164" i="1"/>
  <c r="AK161" i="1"/>
  <c r="AK160" i="1"/>
  <c r="AK159" i="1"/>
  <c r="AK158" i="1"/>
  <c r="AK153" i="1"/>
  <c r="AK144" i="1"/>
  <c r="AK137" i="1"/>
  <c r="AK135" i="1"/>
  <c r="AK134" i="1"/>
  <c r="AK130" i="1"/>
  <c r="AK129" i="1"/>
  <c r="AK127" i="1"/>
  <c r="AK126" i="1"/>
  <c r="AK125" i="1"/>
  <c r="AK124" i="1"/>
  <c r="AK123" i="1"/>
  <c r="AK122" i="1"/>
  <c r="AK121" i="1"/>
  <c r="AK120" i="1"/>
  <c r="AK119" i="1"/>
  <c r="AK118" i="1"/>
  <c r="AK117" i="1"/>
  <c r="AK116" i="1"/>
  <c r="AK112" i="1"/>
  <c r="AK111" i="1"/>
  <c r="AK103" i="1"/>
  <c r="AK100" i="1"/>
  <c r="AK97" i="1"/>
  <c r="AK96" i="1"/>
  <c r="AK95" i="1"/>
  <c r="AK92" i="1"/>
  <c r="AK88" i="1"/>
  <c r="AK86" i="1"/>
  <c r="AK84" i="1"/>
  <c r="AK155" i="1"/>
  <c r="AK152" i="1"/>
  <c r="AK151" i="1"/>
  <c r="AK150" i="1"/>
  <c r="AK149" i="1"/>
  <c r="AK146" i="1"/>
  <c r="AK143" i="1"/>
  <c r="AK142" i="1"/>
  <c r="AK141" i="1"/>
  <c r="AK140" i="1"/>
  <c r="AK110" i="1"/>
  <c r="AK109" i="1"/>
  <c r="AK108" i="1"/>
  <c r="AK107" i="1"/>
  <c r="AK106" i="1"/>
  <c r="AK105" i="1"/>
  <c r="AK104" i="1"/>
  <c r="AK81" i="1"/>
  <c r="AK80" i="1"/>
  <c r="AK77" i="1"/>
  <c r="AE131" i="1"/>
  <c r="W131" i="1"/>
  <c r="O131" i="1"/>
  <c r="G131" i="1"/>
  <c r="AA113" i="1"/>
  <c r="K113" i="1"/>
  <c r="AE98" i="1"/>
  <c r="W98" i="1"/>
  <c r="O98" i="1"/>
  <c r="G98" i="1"/>
  <c r="AI206" i="1"/>
  <c r="AI204" i="1"/>
  <c r="AI202" i="1"/>
  <c r="AI199" i="1"/>
  <c r="AI46" i="1"/>
  <c r="AI197" i="1"/>
  <c r="AI196" i="1"/>
  <c r="AI192" i="1"/>
  <c r="AI190" i="1"/>
  <c r="AI188" i="1"/>
  <c r="AI184" i="1"/>
  <c r="AI175" i="1"/>
  <c r="AI174" i="1"/>
  <c r="AI173" i="1"/>
  <c r="AI172" i="1"/>
  <c r="AI171" i="1"/>
  <c r="AI168" i="1"/>
  <c r="AI165" i="1"/>
  <c r="AI164" i="1"/>
  <c r="AI160" i="1"/>
  <c r="AI159" i="1"/>
  <c r="AI158" i="1"/>
  <c r="AI155" i="1"/>
  <c r="AI152" i="1"/>
  <c r="AI151" i="1"/>
  <c r="AI150" i="1"/>
  <c r="AI149" i="1"/>
  <c r="AI146" i="1"/>
  <c r="AI143" i="1"/>
  <c r="AI142" i="1"/>
  <c r="AI141" i="1"/>
  <c r="AI140" i="1"/>
  <c r="AI211" i="1"/>
  <c r="AI200" i="1"/>
  <c r="AI182" i="1"/>
  <c r="AI181" i="1"/>
  <c r="AI180" i="1"/>
  <c r="AI179" i="1"/>
  <c r="AI166" i="1"/>
  <c r="AI161" i="1"/>
  <c r="AI153" i="1"/>
  <c r="AI144" i="1"/>
  <c r="AI137" i="1"/>
  <c r="AI110" i="1"/>
  <c r="AI109" i="1"/>
  <c r="AI108" i="1"/>
  <c r="AI107" i="1"/>
  <c r="AI106" i="1"/>
  <c r="AI105" i="1"/>
  <c r="AI104" i="1"/>
  <c r="AI81" i="1"/>
  <c r="AI82" i="1" s="1"/>
  <c r="AI80" i="1"/>
  <c r="AI77" i="1"/>
  <c r="AI135" i="1"/>
  <c r="AI134" i="1"/>
  <c r="AI130" i="1"/>
  <c r="AI129" i="1"/>
  <c r="AI127" i="1"/>
  <c r="AI126" i="1"/>
  <c r="AI125" i="1"/>
  <c r="AI124" i="1"/>
  <c r="AI123" i="1"/>
  <c r="AI122" i="1"/>
  <c r="AI121" i="1"/>
  <c r="AI120" i="1"/>
  <c r="AI119" i="1"/>
  <c r="AI118" i="1"/>
  <c r="AI117" i="1"/>
  <c r="AI116" i="1"/>
  <c r="AI112" i="1"/>
  <c r="AI111" i="1"/>
  <c r="AI103" i="1"/>
  <c r="AI100" i="1"/>
  <c r="AI97" i="1"/>
  <c r="AI96" i="1"/>
  <c r="AI95" i="1"/>
  <c r="AI92" i="1"/>
  <c r="AI88" i="1"/>
  <c r="AI86" i="1"/>
  <c r="AI84" i="1"/>
  <c r="AM206" i="1"/>
  <c r="AM204" i="1"/>
  <c r="AM202" i="1"/>
  <c r="AM199" i="1"/>
  <c r="AM46" i="1"/>
  <c r="AM197" i="1"/>
  <c r="AM196" i="1"/>
  <c r="AM192" i="1"/>
  <c r="AM190" i="1"/>
  <c r="AM188" i="1"/>
  <c r="AM184" i="1"/>
  <c r="AM175" i="1"/>
  <c r="AM174" i="1"/>
  <c r="AM173" i="1"/>
  <c r="AM172" i="1"/>
  <c r="AM171" i="1"/>
  <c r="AM168" i="1"/>
  <c r="AM165" i="1"/>
  <c r="AM164" i="1"/>
  <c r="AM160" i="1"/>
  <c r="AM159" i="1"/>
  <c r="AM158" i="1"/>
  <c r="AM155" i="1"/>
  <c r="AM152" i="1"/>
  <c r="AM151" i="1"/>
  <c r="AM150" i="1"/>
  <c r="AM149" i="1"/>
  <c r="AM146" i="1"/>
  <c r="AM143" i="1"/>
  <c r="AM142" i="1"/>
  <c r="AM141" i="1"/>
  <c r="AM140" i="1"/>
  <c r="AM211" i="1"/>
  <c r="AM200" i="1"/>
  <c r="AM182" i="1"/>
  <c r="AM181" i="1"/>
  <c r="AM180" i="1"/>
  <c r="AM179" i="1"/>
  <c r="AM166" i="1"/>
  <c r="AM161" i="1"/>
  <c r="AM153" i="1"/>
  <c r="AM144" i="1"/>
  <c r="AM137" i="1"/>
  <c r="AM110" i="1"/>
  <c r="AM109" i="1"/>
  <c r="AM108" i="1"/>
  <c r="AM107" i="1"/>
  <c r="AM106" i="1"/>
  <c r="AM105" i="1"/>
  <c r="AM104" i="1"/>
  <c r="AM81" i="1"/>
  <c r="AM80" i="1"/>
  <c r="AM77" i="1"/>
  <c r="AM135" i="1"/>
  <c r="AM134" i="1"/>
  <c r="AM130" i="1"/>
  <c r="AM129" i="1"/>
  <c r="AM127" i="1"/>
  <c r="AM126" i="1"/>
  <c r="AM125" i="1"/>
  <c r="AM124" i="1"/>
  <c r="AM123" i="1"/>
  <c r="AM122" i="1"/>
  <c r="AM121" i="1"/>
  <c r="AM120" i="1"/>
  <c r="AM119" i="1"/>
  <c r="AM118" i="1"/>
  <c r="AM117" i="1"/>
  <c r="AM116" i="1"/>
  <c r="AM112" i="1"/>
  <c r="AM111" i="1"/>
  <c r="AM103" i="1"/>
  <c r="AM100" i="1"/>
  <c r="AM97" i="1"/>
  <c r="AM96" i="1"/>
  <c r="AM95" i="1"/>
  <c r="AM92" i="1"/>
  <c r="AM88" i="1"/>
  <c r="AM86" i="1"/>
  <c r="AM84" i="1"/>
  <c r="AG37" i="3"/>
  <c r="AE37" i="3"/>
  <c r="AI137" i="3"/>
  <c r="AC45" i="8"/>
  <c r="AC37" i="8"/>
  <c r="AK67" i="8"/>
  <c r="AK138" i="8"/>
  <c r="Y202" i="3"/>
  <c r="AG37" i="8"/>
  <c r="AE26" i="3"/>
  <c r="AK137" i="3"/>
  <c r="AK179" i="3"/>
  <c r="AI132" i="3"/>
  <c r="AI152" i="3"/>
  <c r="AI161" i="3"/>
  <c r="AA26" i="8"/>
  <c r="AE26" i="8"/>
  <c r="AK45" i="8"/>
  <c r="AK37" i="8"/>
  <c r="AK37" i="3"/>
  <c r="AA37" i="3"/>
  <c r="AI16" i="3"/>
  <c r="AI26" i="3"/>
  <c r="AI45" i="3"/>
  <c r="W137" i="1"/>
  <c r="AM82" i="1"/>
  <c r="AK82" i="1"/>
  <c r="AK213" i="1"/>
  <c r="U137" i="1"/>
  <c r="AG16" i="3"/>
  <c r="AG45" i="3"/>
  <c r="AG47" i="3" s="1"/>
  <c r="AE16" i="3"/>
  <c r="AE45" i="3"/>
  <c r="AK58" i="3"/>
  <c r="AK66" i="3"/>
  <c r="AK95" i="3"/>
  <c r="AK166" i="3"/>
  <c r="AK187" i="3"/>
  <c r="AK202" i="3" s="1"/>
  <c r="AA202" i="3"/>
  <c r="AI95" i="3"/>
  <c r="AI58" i="3"/>
  <c r="AI187" i="3"/>
  <c r="AI166" i="3"/>
  <c r="W202" i="3"/>
  <c r="K42" i="8"/>
  <c r="K41" i="8"/>
  <c r="K39" i="8"/>
  <c r="K24" i="8"/>
  <c r="K19" i="8"/>
  <c r="K25" i="8"/>
  <c r="K23" i="8"/>
  <c r="K21" i="8"/>
  <c r="K20" i="8"/>
  <c r="K15" i="8"/>
  <c r="K14" i="8"/>
  <c r="K13" i="8"/>
  <c r="K12" i="8"/>
  <c r="K11" i="8"/>
  <c r="K9" i="8"/>
  <c r="K22" i="8"/>
  <c r="K36" i="8"/>
  <c r="K10" i="8"/>
  <c r="K26" i="8"/>
  <c r="K29" i="8"/>
  <c r="K30" i="8"/>
  <c r="K31" i="8"/>
  <c r="K32" i="8"/>
  <c r="K33" i="8"/>
  <c r="K34" i="8"/>
  <c r="K45" i="8"/>
  <c r="K18" i="8"/>
  <c r="K28" i="8"/>
  <c r="K44" i="8"/>
  <c r="AA16" i="8"/>
  <c r="AA37" i="8"/>
  <c r="AI37" i="8"/>
  <c r="O37" i="8"/>
  <c r="AG16" i="8"/>
  <c r="AE205" i="8"/>
  <c r="Y137" i="1"/>
  <c r="AC16" i="3"/>
  <c r="AC45" i="3"/>
  <c r="AK45" i="3"/>
  <c r="I47" i="3"/>
  <c r="AA16" i="3"/>
  <c r="AA47" i="3" s="1"/>
  <c r="AE202" i="3"/>
  <c r="U202" i="3"/>
  <c r="AE16" i="8"/>
  <c r="AE37" i="8"/>
  <c r="AC16" i="8"/>
  <c r="AW48" i="8"/>
  <c r="AW44" i="8"/>
  <c r="AW42" i="8"/>
  <c r="AW41" i="8"/>
  <c r="AW40" i="8"/>
  <c r="AW39" i="8"/>
  <c r="AW36" i="8"/>
  <c r="AW23" i="8"/>
  <c r="AW24" i="8"/>
  <c r="AW22" i="8"/>
  <c r="AW20" i="8"/>
  <c r="AW14" i="8"/>
  <c r="AW13" i="8"/>
  <c r="AW12" i="8"/>
  <c r="AW15" i="8"/>
  <c r="AW21" i="8"/>
  <c r="AW26" i="8"/>
  <c r="AW25" i="8"/>
  <c r="AW35" i="8"/>
  <c r="AW37" i="8"/>
  <c r="AW9" i="8"/>
  <c r="AW10" i="8"/>
  <c r="AW18" i="8"/>
  <c r="AW19" i="8"/>
  <c r="AW28" i="8"/>
  <c r="AW29" i="8"/>
  <c r="AW30" i="8"/>
  <c r="AW31" i="8"/>
  <c r="AW32" i="8"/>
  <c r="AW33" i="8"/>
  <c r="AW34" i="8"/>
  <c r="AW43" i="8"/>
  <c r="AG26" i="3"/>
  <c r="AK132" i="3"/>
  <c r="AK144" i="3"/>
  <c r="AI202" i="3"/>
  <c r="S202" i="3"/>
  <c r="O42" i="8"/>
  <c r="O41" i="8"/>
  <c r="O39" i="8"/>
  <c r="O24" i="8"/>
  <c r="O19" i="8"/>
  <c r="O25" i="8"/>
  <c r="O23" i="8"/>
  <c r="O21" i="8"/>
  <c r="O20" i="8"/>
  <c r="O15" i="8"/>
  <c r="O14" i="8"/>
  <c r="O13" i="8"/>
  <c r="O12" i="8"/>
  <c r="O11" i="8"/>
  <c r="O10" i="8"/>
  <c r="O26" i="8"/>
  <c r="O29" i="8"/>
  <c r="O30" i="8"/>
  <c r="O31" i="8"/>
  <c r="O32" i="8"/>
  <c r="O33" i="8"/>
  <c r="O34" i="8"/>
  <c r="O18" i="8"/>
  <c r="O44" i="8"/>
  <c r="O9" i="8"/>
  <c r="O22" i="8"/>
  <c r="O45" i="8"/>
  <c r="O48" i="8" s="1"/>
  <c r="O28" i="8"/>
  <c r="O36" i="8"/>
  <c r="AA45" i="8"/>
  <c r="AI45" i="8"/>
  <c r="AI48" i="8"/>
  <c r="K37" i="8"/>
  <c r="K48" i="8" s="1"/>
  <c r="AG26" i="8"/>
  <c r="AC26" i="3"/>
  <c r="AK16" i="3"/>
  <c r="AK26" i="3"/>
  <c r="AI47" i="3"/>
  <c r="Q202" i="3"/>
  <c r="K16" i="8"/>
  <c r="Q48" i="8"/>
  <c r="AE45" i="8"/>
  <c r="AE48" i="8"/>
  <c r="AC26" i="8"/>
  <c r="AC48" i="8" s="1"/>
  <c r="AK16" i="8"/>
  <c r="AK26" i="8"/>
  <c r="AK48" i="8"/>
  <c r="S205" i="8"/>
  <c r="AC205" i="8"/>
  <c r="AC47" i="3"/>
  <c r="AE47" i="3"/>
  <c r="AK47" i="3"/>
  <c r="AA48" i="8"/>
  <c r="U38" i="2" l="1"/>
  <c r="W13" i="2"/>
  <c r="U53" i="2"/>
  <c r="W35" i="2"/>
  <c r="W38" i="2"/>
  <c r="U16" i="2"/>
  <c r="U21" i="2"/>
  <c r="W23" i="2"/>
  <c r="W26" i="2"/>
  <c r="W47" i="2"/>
  <c r="W53" i="2"/>
  <c r="U29" i="2"/>
  <c r="U26" i="2"/>
  <c r="U33" i="2"/>
  <c r="I51" i="2"/>
  <c r="X62" i="2"/>
  <c r="Y21" i="2" s="1"/>
  <c r="U51" i="2"/>
  <c r="U42" i="2"/>
  <c r="U9" i="2"/>
  <c r="U18" i="2"/>
  <c r="U32" i="2"/>
  <c r="U45" i="2"/>
  <c r="U10" i="2"/>
  <c r="U23" i="2"/>
  <c r="U35" i="2"/>
  <c r="U47" i="2"/>
  <c r="U12" i="2"/>
  <c r="U22" i="2"/>
  <c r="U34" i="2"/>
  <c r="U46" i="2"/>
  <c r="U13" i="2"/>
  <c r="U25" i="2"/>
  <c r="U37" i="2"/>
  <c r="U49" i="2"/>
  <c r="U14" i="2"/>
  <c r="U24" i="2"/>
  <c r="U36" i="2"/>
  <c r="U48" i="2"/>
  <c r="U15" i="2"/>
  <c r="U27" i="2"/>
  <c r="U39" i="2"/>
  <c r="W15" i="2"/>
  <c r="W25" i="2"/>
  <c r="W37" i="2"/>
  <c r="W49" i="2"/>
  <c r="W16" i="2"/>
  <c r="W32" i="2"/>
  <c r="W45" i="2"/>
  <c r="W62" i="2"/>
  <c r="R62" i="2"/>
  <c r="S51" i="2" s="1"/>
  <c r="W51" i="2"/>
  <c r="W18" i="2"/>
  <c r="W27" i="2"/>
  <c r="W39" i="2"/>
  <c r="W9" i="2"/>
  <c r="W22" i="2"/>
  <c r="W34" i="2"/>
  <c r="W46" i="2"/>
  <c r="W29" i="2"/>
  <c r="W10" i="2"/>
  <c r="W21" i="2"/>
  <c r="W33" i="2"/>
  <c r="W40" i="2"/>
  <c r="W12" i="2"/>
  <c r="W24" i="2"/>
  <c r="W36" i="2"/>
  <c r="W48" i="2"/>
  <c r="P62" i="2"/>
  <c r="I18" i="2"/>
  <c r="D18" i="2"/>
  <c r="C51" i="2"/>
  <c r="K51" i="2"/>
  <c r="D42" i="2"/>
  <c r="F51" i="2"/>
  <c r="M18" i="2"/>
  <c r="AG18" i="2"/>
  <c r="M22" i="2"/>
  <c r="O22" i="2"/>
  <c r="O29" i="2" s="1"/>
  <c r="E32" i="2"/>
  <c r="E42" i="2" s="1"/>
  <c r="F29" i="2"/>
  <c r="L29" i="2"/>
  <c r="I32" i="2"/>
  <c r="O12" i="2"/>
  <c r="B18" i="2"/>
  <c r="E18" i="2"/>
  <c r="O9" i="2"/>
  <c r="F18" i="2"/>
  <c r="K32" i="2"/>
  <c r="K42" i="2" s="1"/>
  <c r="G18" i="2"/>
  <c r="K18" i="2"/>
  <c r="AG45" i="8"/>
  <c r="AG48" i="8" s="1"/>
  <c r="U188" i="8"/>
  <c r="U196" i="8"/>
  <c r="U180" i="8"/>
  <c r="U185" i="8"/>
  <c r="U171" i="8"/>
  <c r="U152" i="8"/>
  <c r="U169" i="8"/>
  <c r="U155" i="8"/>
  <c r="U137" i="8"/>
  <c r="U127" i="8"/>
  <c r="U142" i="8"/>
  <c r="U126" i="8"/>
  <c r="U119" i="8"/>
  <c r="U108" i="8"/>
  <c r="U104" i="8"/>
  <c r="U100" i="8"/>
  <c r="U81" i="8"/>
  <c r="U118" i="8"/>
  <c r="U95" i="8"/>
  <c r="U74" i="8"/>
  <c r="U63" i="8"/>
  <c r="U76" i="8"/>
  <c r="U62" i="8"/>
  <c r="E34" i="8"/>
  <c r="E45" i="8"/>
  <c r="E29" i="8"/>
  <c r="E24" i="8"/>
  <c r="E23" i="8"/>
  <c r="E13" i="8"/>
  <c r="U133" i="8"/>
  <c r="AG145" i="8"/>
  <c r="AG57" i="8"/>
  <c r="AG67" i="8"/>
  <c r="AG56" i="8"/>
  <c r="AG70" i="8"/>
  <c r="AG87" i="8"/>
  <c r="AG112" i="8"/>
  <c r="AG122" i="8"/>
  <c r="AG82" i="8"/>
  <c r="AG100" i="8"/>
  <c r="AG104" i="8"/>
  <c r="AG108" i="8"/>
  <c r="AG119" i="8"/>
  <c r="AG129" i="8"/>
  <c r="AG144" i="8"/>
  <c r="AG128" i="8"/>
  <c r="AG141" i="8"/>
  <c r="AG165" i="8"/>
  <c r="AG150" i="8"/>
  <c r="AG159" i="8"/>
  <c r="AG175" i="8"/>
  <c r="AG186" i="8"/>
  <c r="AG190" i="8"/>
  <c r="AG196" i="8"/>
  <c r="E37" i="8"/>
  <c r="E11" i="8"/>
  <c r="E20" i="8"/>
  <c r="E39" i="8"/>
  <c r="U110" i="8"/>
  <c r="AG138" i="8"/>
  <c r="AI71" i="8"/>
  <c r="AI89" i="8"/>
  <c r="AI102" i="8"/>
  <c r="AI108" i="8"/>
  <c r="AI119" i="8"/>
  <c r="AI82" i="8"/>
  <c r="AI118" i="8"/>
  <c r="AI127" i="8"/>
  <c r="AI141" i="8"/>
  <c r="AI136" i="8"/>
  <c r="AI138" i="8" s="1"/>
  <c r="AI150" i="8"/>
  <c r="AI153" i="8" s="1"/>
  <c r="AI159" i="8"/>
  <c r="AI166" i="8"/>
  <c r="AI175" i="8"/>
  <c r="AI186" i="8"/>
  <c r="U57" i="8"/>
  <c r="U71" i="8"/>
  <c r="U65" i="8"/>
  <c r="U87" i="8"/>
  <c r="U116" i="8"/>
  <c r="U89" i="8"/>
  <c r="U102" i="8"/>
  <c r="U107" i="8"/>
  <c r="U121" i="8"/>
  <c r="U131" i="8"/>
  <c r="U125" i="8"/>
  <c r="U138" i="8"/>
  <c r="U166" i="8"/>
  <c r="U151" i="8"/>
  <c r="U175" i="8"/>
  <c r="U187" i="8"/>
  <c r="U192" i="8"/>
  <c r="AA56" i="8"/>
  <c r="AA70" i="8"/>
  <c r="AA64" i="8"/>
  <c r="AA89" i="8"/>
  <c r="AA103" i="8"/>
  <c r="AA109" i="8"/>
  <c r="AA123" i="8"/>
  <c r="AA87" i="8"/>
  <c r="AA116" i="8"/>
  <c r="AA128" i="8"/>
  <c r="AA143" i="8"/>
  <c r="AA138" i="8"/>
  <c r="AA151" i="8"/>
  <c r="AA161" i="8"/>
  <c r="AA169" i="8"/>
  <c r="AA183" i="8"/>
  <c r="AA192" i="8"/>
  <c r="W198" i="8"/>
  <c r="W192" i="8"/>
  <c r="W184" i="8"/>
  <c r="W180" i="8"/>
  <c r="W165" i="8"/>
  <c r="W161" i="8"/>
  <c r="W151" i="8"/>
  <c r="W142" i="8"/>
  <c r="W126" i="8"/>
  <c r="W137" i="8"/>
  <c r="W125" i="8"/>
  <c r="W112" i="8"/>
  <c r="W91" i="8"/>
  <c r="W76" i="8"/>
  <c r="W119" i="8"/>
  <c r="W108" i="8"/>
  <c r="W104" i="8"/>
  <c r="W100" i="8"/>
  <c r="W73" i="8"/>
  <c r="W62" i="8"/>
  <c r="W72" i="8"/>
  <c r="W59" i="8"/>
  <c r="W162" i="8"/>
  <c r="W145" i="8"/>
  <c r="W77" i="8"/>
  <c r="K205" i="8"/>
  <c r="Y32" i="8"/>
  <c r="AG162" i="8"/>
  <c r="AV205" i="8"/>
  <c r="AW153" i="8" s="1"/>
  <c r="AG188" i="8"/>
  <c r="AG62" i="8"/>
  <c r="AG71" i="8"/>
  <c r="AG58" i="8"/>
  <c r="AG72" i="8"/>
  <c r="AG91" i="8"/>
  <c r="AG116" i="8"/>
  <c r="AG73" i="8"/>
  <c r="AG89" i="8"/>
  <c r="AG101" i="8"/>
  <c r="AG105" i="8"/>
  <c r="AG109" i="8"/>
  <c r="AG121" i="8"/>
  <c r="AG131" i="8"/>
  <c r="AG123" i="8"/>
  <c r="AG130" i="8"/>
  <c r="AG143" i="8"/>
  <c r="AG166" i="8"/>
  <c r="AG151" i="8"/>
  <c r="AG160" i="8"/>
  <c r="AG183" i="8"/>
  <c r="AG187" i="8"/>
  <c r="AG198" i="8"/>
  <c r="AG202" i="8"/>
  <c r="E18" i="8"/>
  <c r="E26" i="8"/>
  <c r="E12" i="8"/>
  <c r="E25" i="8"/>
  <c r="E41" i="8"/>
  <c r="U59" i="8"/>
  <c r="U54" i="8"/>
  <c r="U70" i="8"/>
  <c r="U91" i="8"/>
  <c r="U120" i="8"/>
  <c r="U94" i="8"/>
  <c r="U103" i="8"/>
  <c r="U109" i="8"/>
  <c r="U123" i="8"/>
  <c r="U136" i="8"/>
  <c r="U129" i="8"/>
  <c r="U141" i="8"/>
  <c r="U167" i="8"/>
  <c r="U158" i="8"/>
  <c r="U183" i="8"/>
  <c r="U173" i="8"/>
  <c r="U202" i="8"/>
  <c r="AA58" i="8"/>
  <c r="AA73" i="8"/>
  <c r="AA66" i="8"/>
  <c r="AA94" i="8"/>
  <c r="AA105" i="8"/>
  <c r="AA115" i="8"/>
  <c r="AA74" i="8"/>
  <c r="AA95" i="8"/>
  <c r="AA118" i="8"/>
  <c r="AA130" i="8"/>
  <c r="AA126" i="8"/>
  <c r="AA142" i="8"/>
  <c r="AA152" i="8"/>
  <c r="AA147" i="8"/>
  <c r="AA173" i="8"/>
  <c r="AA184" i="8"/>
  <c r="E31" i="8"/>
  <c r="E33" i="8"/>
  <c r="AK202" i="8"/>
  <c r="AK200" i="8"/>
  <c r="AK179" i="8"/>
  <c r="AK180" i="8" s="1"/>
  <c r="AK184" i="8"/>
  <c r="AK188" i="8" s="1"/>
  <c r="AK171" i="8"/>
  <c r="AK158" i="8"/>
  <c r="AK162" i="8" s="1"/>
  <c r="AK150" i="8"/>
  <c r="AK153" i="8" s="1"/>
  <c r="AK166" i="8"/>
  <c r="AK167" i="8" s="1"/>
  <c r="AK143" i="8"/>
  <c r="AK145" i="8" s="1"/>
  <c r="AK130" i="8"/>
  <c r="AK123" i="8"/>
  <c r="AK131" i="8"/>
  <c r="AK121" i="8"/>
  <c r="AK109" i="8"/>
  <c r="AK105" i="8"/>
  <c r="AK101" i="8"/>
  <c r="AK110" i="8" s="1"/>
  <c r="AK86" i="8"/>
  <c r="AK75" i="8"/>
  <c r="AK118" i="8"/>
  <c r="AK95" i="8"/>
  <c r="AK96" i="8" s="1"/>
  <c r="AK72" i="8"/>
  <c r="AK58" i="8"/>
  <c r="AK71" i="8"/>
  <c r="AK57" i="8"/>
  <c r="AK59" i="8" s="1"/>
  <c r="Y30" i="8"/>
  <c r="AG64" i="8"/>
  <c r="AG74" i="8"/>
  <c r="AG63" i="8"/>
  <c r="AG76" i="8"/>
  <c r="AG95" i="8"/>
  <c r="AG118" i="8"/>
  <c r="AG75" i="8"/>
  <c r="AG94" i="8"/>
  <c r="AG102" i="8"/>
  <c r="AG106" i="8"/>
  <c r="AG115" i="8"/>
  <c r="AG124" i="8"/>
  <c r="AG136" i="8"/>
  <c r="AG125" i="8"/>
  <c r="AG132" i="8"/>
  <c r="AG147" i="8"/>
  <c r="AG169" i="8"/>
  <c r="AG152" i="8"/>
  <c r="AG161" i="8"/>
  <c r="AG184" i="8"/>
  <c r="AG173" i="8"/>
  <c r="AG200" i="8"/>
  <c r="AG205" i="8"/>
  <c r="E14" i="8"/>
  <c r="E19" i="8"/>
  <c r="E42" i="8"/>
  <c r="U67" i="8"/>
  <c r="AG153" i="8"/>
  <c r="U64" i="8"/>
  <c r="U56" i="8"/>
  <c r="U72" i="8"/>
  <c r="U98" i="8"/>
  <c r="U73" i="8"/>
  <c r="U96" i="8"/>
  <c r="U105" i="8"/>
  <c r="U115" i="8"/>
  <c r="U124" i="8"/>
  <c r="U144" i="8"/>
  <c r="U130" i="8"/>
  <c r="U143" i="8"/>
  <c r="U149" i="8"/>
  <c r="U159" i="8"/>
  <c r="U184" i="8"/>
  <c r="U190" i="8"/>
  <c r="AM16" i="3"/>
  <c r="AA200" i="8"/>
  <c r="AA196" i="8"/>
  <c r="AA185" i="8"/>
  <c r="AA171" i="8"/>
  <c r="AA166" i="8"/>
  <c r="AA167" i="8"/>
  <c r="AA158" i="8"/>
  <c r="AA149" i="8"/>
  <c r="AA136" i="8"/>
  <c r="AA124" i="8"/>
  <c r="AA132" i="8"/>
  <c r="AA125" i="8"/>
  <c r="AA112" i="8"/>
  <c r="AA91" i="8"/>
  <c r="AA76" i="8"/>
  <c r="AA119" i="8"/>
  <c r="AA108" i="8"/>
  <c r="AA104" i="8"/>
  <c r="AA100" i="8"/>
  <c r="AA75" i="8"/>
  <c r="AA62" i="8"/>
  <c r="AA72" i="8"/>
  <c r="AA59" i="8"/>
  <c r="AI190" i="8"/>
  <c r="AI187" i="8"/>
  <c r="AI183" i="8"/>
  <c r="AI188" i="8" s="1"/>
  <c r="AI179" i="8"/>
  <c r="AI180" i="8" s="1"/>
  <c r="AI165" i="8"/>
  <c r="AI167" i="8" s="1"/>
  <c r="AI160" i="8"/>
  <c r="AI162" i="8" s="1"/>
  <c r="AI152" i="8"/>
  <c r="AI131" i="8"/>
  <c r="AI143" i="8"/>
  <c r="AI130" i="8"/>
  <c r="AI123" i="8"/>
  <c r="AI116" i="8"/>
  <c r="AI91" i="8"/>
  <c r="AI74" i="8"/>
  <c r="AI115" i="8"/>
  <c r="AI133" i="8" s="1"/>
  <c r="AI107" i="8"/>
  <c r="AI103" i="8"/>
  <c r="AI94" i="8"/>
  <c r="AI96" i="8" s="1"/>
  <c r="AI85" i="8"/>
  <c r="AI66" i="8"/>
  <c r="AI55" i="8"/>
  <c r="AI65" i="8"/>
  <c r="AI67" i="8" s="1"/>
  <c r="AI54" i="8"/>
  <c r="AI59" i="8" s="1"/>
  <c r="Y29" i="8"/>
  <c r="Y31" i="8"/>
  <c r="Y33" i="8"/>
  <c r="Y45" i="8"/>
  <c r="Y48" i="8" s="1"/>
  <c r="I41" i="8"/>
  <c r="I19" i="8"/>
  <c r="I20" i="8"/>
  <c r="I12" i="8"/>
  <c r="I33" i="8"/>
  <c r="I29" i="8"/>
  <c r="I36" i="8"/>
  <c r="Q29" i="8"/>
  <c r="Q31" i="8"/>
  <c r="Q33" i="8"/>
  <c r="Q9" i="8"/>
  <c r="Q30" i="8"/>
  <c r="Q32" i="8"/>
  <c r="Q34" i="8"/>
  <c r="E39" i="2"/>
  <c r="I39" i="2"/>
  <c r="AO12" i="3"/>
  <c r="AO43" i="3"/>
  <c r="AO39" i="3"/>
  <c r="AO33" i="3"/>
  <c r="AO13" i="3"/>
  <c r="AO42" i="3"/>
  <c r="AO36" i="3"/>
  <c r="AO32" i="3"/>
  <c r="AO14" i="3"/>
  <c r="AO45" i="3"/>
  <c r="AO35" i="3"/>
  <c r="AO26" i="3"/>
  <c r="AO44" i="3"/>
  <c r="AO34" i="3"/>
  <c r="AO19" i="3"/>
  <c r="AO9" i="3"/>
  <c r="AO11" i="3"/>
  <c r="AO15" i="3"/>
  <c r="AO21" i="3"/>
  <c r="AO23" i="3"/>
  <c r="AO25" i="3"/>
  <c r="AO29" i="3"/>
  <c r="AO31" i="3"/>
  <c r="AO41" i="3"/>
  <c r="N26" i="3"/>
  <c r="D26" i="3"/>
  <c r="J202" i="3"/>
  <c r="J9" i="3"/>
  <c r="L18" i="3"/>
  <c r="L202" i="3"/>
  <c r="AT18" i="3"/>
  <c r="V26" i="3"/>
  <c r="AT132" i="3"/>
  <c r="T20" i="3"/>
  <c r="X29" i="3"/>
  <c r="X37" i="3" s="1"/>
  <c r="AT166" i="3"/>
  <c r="AM12" i="8"/>
  <c r="AM14" i="8"/>
  <c r="AM15" i="8"/>
  <c r="AM13" i="8"/>
  <c r="AM10" i="8"/>
  <c r="AM11" i="8"/>
  <c r="AM9" i="8"/>
  <c r="F9" i="8"/>
  <c r="F205" i="8"/>
  <c r="Y153" i="8"/>
  <c r="Y205" i="8" s="1"/>
  <c r="Q188" i="8"/>
  <c r="Q205" i="8" s="1"/>
  <c r="U33" i="8"/>
  <c r="M33" i="8"/>
  <c r="AB202" i="3"/>
  <c r="AO28" i="3"/>
  <c r="AO16" i="3"/>
  <c r="B42" i="2"/>
  <c r="M109" i="3"/>
  <c r="AO30" i="3"/>
  <c r="AO18" i="3"/>
  <c r="K58" i="3"/>
  <c r="N42" i="2"/>
  <c r="AT28" i="3"/>
  <c r="AT29" i="3"/>
  <c r="N47" i="3"/>
  <c r="R9" i="1"/>
  <c r="R213" i="1"/>
  <c r="AI131" i="1"/>
  <c r="AI176" i="1"/>
  <c r="AI213" i="1" s="1"/>
  <c r="AI98" i="1"/>
  <c r="N22" i="2"/>
  <c r="N29" i="2" s="1"/>
  <c r="L18" i="2"/>
  <c r="C18" i="2"/>
  <c r="I29" i="2"/>
  <c r="F42" i="2"/>
  <c r="L37" i="3"/>
  <c r="AQ26" i="3"/>
  <c r="AQ47" i="3" s="1"/>
  <c r="AQ41" i="3"/>
  <c r="AQ18" i="3"/>
  <c r="AQ44" i="3"/>
  <c r="T9" i="3"/>
  <c r="AT58" i="3"/>
  <c r="O66" i="3"/>
  <c r="O64" i="3"/>
  <c r="O62" i="3"/>
  <c r="O75" i="3"/>
  <c r="O76" i="3"/>
  <c r="O61" i="3"/>
  <c r="O74" i="3"/>
  <c r="O80" i="3"/>
  <c r="O69" i="3"/>
  <c r="O63" i="3"/>
  <c r="O57" i="3"/>
  <c r="O55" i="3"/>
  <c r="O53" i="3"/>
  <c r="O65" i="3"/>
  <c r="R21" i="3"/>
  <c r="AT137" i="3"/>
  <c r="AS44" i="3"/>
  <c r="AS40" i="3"/>
  <c r="AS34" i="3"/>
  <c r="AS43" i="3"/>
  <c r="AS39" i="3"/>
  <c r="AS33" i="3"/>
  <c r="H18" i="2"/>
  <c r="K29" i="2"/>
  <c r="D202" i="3"/>
  <c r="D9" i="3"/>
  <c r="O58" i="3"/>
  <c r="O202" i="3" s="1"/>
  <c r="F202" i="3"/>
  <c r="F9" i="3"/>
  <c r="X16" i="3"/>
  <c r="AM137" i="3"/>
  <c r="AM113" i="1"/>
  <c r="AM131" i="1"/>
  <c r="AM176" i="1"/>
  <c r="AM44" i="3"/>
  <c r="AM43" i="3"/>
  <c r="C62" i="1"/>
  <c r="C86" i="1"/>
  <c r="C96" i="1"/>
  <c r="C119" i="1"/>
  <c r="C208" i="1"/>
  <c r="C196" i="1"/>
  <c r="C184" i="1"/>
  <c r="C172" i="1"/>
  <c r="C164" i="1"/>
  <c r="C155" i="1"/>
  <c r="C149" i="1"/>
  <c r="C141" i="1"/>
  <c r="C166" i="1"/>
  <c r="C67" i="1"/>
  <c r="C74" i="1"/>
  <c r="C81" i="1"/>
  <c r="C107" i="1"/>
  <c r="C113" i="1"/>
  <c r="C71" i="1"/>
  <c r="C77" i="1"/>
  <c r="C82" i="1"/>
  <c r="C88" i="1"/>
  <c r="C97" i="1"/>
  <c r="C112" i="1"/>
  <c r="C206" i="1"/>
  <c r="C192" i="1"/>
  <c r="C175" i="1"/>
  <c r="C171" i="1"/>
  <c r="C160" i="1"/>
  <c r="C152" i="1"/>
  <c r="C146" i="1"/>
  <c r="C140" i="1"/>
  <c r="C161" i="1"/>
  <c r="C68" i="1"/>
  <c r="C75" i="1"/>
  <c r="C108" i="1"/>
  <c r="C144" i="1"/>
  <c r="N18" i="2"/>
  <c r="E29" i="2"/>
  <c r="H42" i="2"/>
  <c r="L39" i="2"/>
  <c r="L42" i="2" s="1"/>
  <c r="G23" i="2"/>
  <c r="N19" i="3"/>
  <c r="O56" i="3"/>
  <c r="P16" i="3"/>
  <c r="J10" i="3"/>
  <c r="J19" i="3"/>
  <c r="P18" i="1"/>
  <c r="N39" i="1"/>
  <c r="H29" i="2"/>
  <c r="M39" i="2"/>
  <c r="AM160" i="3"/>
  <c r="AM158" i="3"/>
  <c r="F39" i="1"/>
  <c r="F52" i="1" s="1"/>
  <c r="D52" i="1"/>
  <c r="E48" i="1" s="1"/>
  <c r="AN52" i="1"/>
  <c r="AO17" i="1"/>
  <c r="V27" i="1"/>
  <c r="G32" i="2"/>
  <c r="G42" i="2" s="1"/>
  <c r="C98" i="1"/>
  <c r="J18" i="2"/>
  <c r="G29" i="2"/>
  <c r="H51" i="2"/>
  <c r="O51" i="2"/>
  <c r="D23" i="2"/>
  <c r="D29" i="2" s="1"/>
  <c r="M26" i="2"/>
  <c r="J42" i="2"/>
  <c r="H202" i="3"/>
  <c r="V9" i="3"/>
  <c r="AM157" i="3"/>
  <c r="AM161" i="3" s="1"/>
  <c r="V26" i="8"/>
  <c r="AM109" i="8"/>
  <c r="AM107" i="8"/>
  <c r="AM105" i="8"/>
  <c r="AM103" i="8"/>
  <c r="AM101" i="8"/>
  <c r="AM108" i="8"/>
  <c r="AM100" i="8"/>
  <c r="AM110" i="8" s="1"/>
  <c r="AM102" i="8"/>
  <c r="R21" i="8"/>
  <c r="AV138" i="8"/>
  <c r="AW138" i="8" s="1"/>
  <c r="D39" i="1"/>
  <c r="B27" i="1"/>
  <c r="AU133" i="8"/>
  <c r="AU145" i="8"/>
  <c r="E58" i="1"/>
  <c r="E70" i="1"/>
  <c r="E65" i="1"/>
  <c r="J29" i="2"/>
  <c r="B23" i="2"/>
  <c r="B29" i="2" s="1"/>
  <c r="AS26" i="3"/>
  <c r="AS47" i="3" s="1"/>
  <c r="AM150" i="3"/>
  <c r="AM148" i="3"/>
  <c r="AM152" i="3" s="1"/>
  <c r="AM179" i="3"/>
  <c r="AM183" i="3"/>
  <c r="AM187" i="3" s="1"/>
  <c r="AV16" i="8"/>
  <c r="AW16" i="8" s="1"/>
  <c r="H39" i="1"/>
  <c r="H52" i="1" s="1"/>
  <c r="D205" i="8"/>
  <c r="AM136" i="8"/>
  <c r="AM138" i="8" s="1"/>
  <c r="AM137" i="8"/>
  <c r="AM167" i="8"/>
  <c r="AF213" i="1"/>
  <c r="J27" i="1"/>
  <c r="H27" i="1"/>
  <c r="AE18" i="1"/>
  <c r="T27" i="1"/>
  <c r="T39" i="1"/>
  <c r="R27" i="1"/>
  <c r="R39" i="1"/>
  <c r="P39" i="1"/>
  <c r="L27" i="1"/>
  <c r="AM18" i="1"/>
  <c r="AU110" i="8"/>
  <c r="Z62" i="2"/>
  <c r="F45" i="8"/>
  <c r="L205" i="8"/>
  <c r="O71" i="8"/>
  <c r="O58" i="8"/>
  <c r="O56" i="8"/>
  <c r="O73" i="8"/>
  <c r="O65" i="8"/>
  <c r="O63" i="8"/>
  <c r="O54" i="8"/>
  <c r="AM186" i="8"/>
  <c r="AM184" i="8"/>
  <c r="AM188" i="8" s="1"/>
  <c r="J39" i="1"/>
  <c r="J48" i="1"/>
  <c r="AM12" i="1"/>
  <c r="X52" i="1"/>
  <c r="V18" i="1"/>
  <c r="L48" i="1"/>
  <c r="L18" i="1"/>
  <c r="AP52" i="1"/>
  <c r="AQ48" i="1" s="1"/>
  <c r="J9" i="1"/>
  <c r="B39" i="1"/>
  <c r="B48" i="1"/>
  <c r="AF52" i="1"/>
  <c r="X27" i="1"/>
  <c r="V48" i="1"/>
  <c r="L39" i="1"/>
  <c r="AM48" i="1"/>
  <c r="AD62" i="2"/>
  <c r="AU67" i="8"/>
  <c r="AU188" i="8"/>
  <c r="AU205" i="8" s="1"/>
  <c r="AG48" i="1"/>
  <c r="B9" i="1"/>
  <c r="AE48" i="1"/>
  <c r="Z52" i="1"/>
  <c r="T9" i="1"/>
  <c r="N9" i="1"/>
  <c r="AU180" i="8"/>
  <c r="AB62" i="2"/>
  <c r="Y9" i="2" l="1"/>
  <c r="Y27" i="2"/>
  <c r="Y23" i="2"/>
  <c r="Y26" i="2"/>
  <c r="Y14" i="2"/>
  <c r="Y46" i="2"/>
  <c r="Y40" i="2"/>
  <c r="Y51" i="2"/>
  <c r="Y10" i="2"/>
  <c r="Y22" i="2"/>
  <c r="Y49" i="2"/>
  <c r="Y15" i="2"/>
  <c r="Y42" i="2"/>
  <c r="Y33" i="2"/>
  <c r="Y18" i="2"/>
  <c r="Y47" i="2"/>
  <c r="Y13" i="2"/>
  <c r="Y24" i="2"/>
  <c r="Y62" i="2"/>
  <c r="Y38" i="2"/>
  <c r="Y45" i="2"/>
  <c r="Y12" i="2"/>
  <c r="Y25" i="2"/>
  <c r="Y48" i="2"/>
  <c r="Y29" i="2"/>
  <c r="Y53" i="2"/>
  <c r="Y32" i="2"/>
  <c r="Y35" i="2"/>
  <c r="Y34" i="2"/>
  <c r="Y37" i="2"/>
  <c r="Y36" i="2"/>
  <c r="Y39" i="2"/>
  <c r="Y16" i="2"/>
  <c r="S29" i="2"/>
  <c r="J62" i="2"/>
  <c r="S46" i="2"/>
  <c r="S34" i="2"/>
  <c r="S22" i="2"/>
  <c r="S9" i="2"/>
  <c r="S39" i="2"/>
  <c r="S27" i="2"/>
  <c r="S24" i="2"/>
  <c r="S33" i="2"/>
  <c r="S62" i="2"/>
  <c r="S45" i="2"/>
  <c r="S32" i="2"/>
  <c r="S16" i="2"/>
  <c r="S49" i="2"/>
  <c r="S37" i="2"/>
  <c r="S25" i="2"/>
  <c r="S15" i="2"/>
  <c r="S36" i="2"/>
  <c r="S12" i="2"/>
  <c r="S21" i="2"/>
  <c r="S53" i="2"/>
  <c r="S38" i="2"/>
  <c r="S26" i="2"/>
  <c r="S14" i="2"/>
  <c r="S47" i="2"/>
  <c r="S35" i="2"/>
  <c r="S23" i="2"/>
  <c r="S13" i="2"/>
  <c r="S48" i="2"/>
  <c r="S40" i="2"/>
  <c r="S10" i="2"/>
  <c r="Q49" i="2"/>
  <c r="Q37" i="2"/>
  <c r="Q25" i="2"/>
  <c r="Q13" i="2"/>
  <c r="Q45" i="2"/>
  <c r="Q32" i="2"/>
  <c r="Q18" i="2"/>
  <c r="Q9" i="2"/>
  <c r="Q51" i="2"/>
  <c r="Q27" i="2"/>
  <c r="Q34" i="2"/>
  <c r="Q29" i="2"/>
  <c r="Q47" i="2"/>
  <c r="Q35" i="2"/>
  <c r="Q23" i="2"/>
  <c r="Q10" i="2"/>
  <c r="Q38" i="2"/>
  <c r="Q26" i="2"/>
  <c r="Q16" i="2"/>
  <c r="Q39" i="2"/>
  <c r="Q48" i="2"/>
  <c r="Q12" i="2"/>
  <c r="Q42" i="2"/>
  <c r="Q40" i="2"/>
  <c r="Q33" i="2"/>
  <c r="Q21" i="2"/>
  <c r="Q53" i="2"/>
  <c r="Q36" i="2"/>
  <c r="Q24" i="2"/>
  <c r="Q14" i="2"/>
  <c r="Q62" i="2"/>
  <c r="Q15" i="2"/>
  <c r="Q22" i="2"/>
  <c r="S42" i="2"/>
  <c r="S18" i="2"/>
  <c r="D62" i="2"/>
  <c r="F62" i="2"/>
  <c r="I42" i="2"/>
  <c r="I62" i="2" s="1"/>
  <c r="O18" i="2"/>
  <c r="AG46" i="2"/>
  <c r="AG45" i="2"/>
  <c r="AG35" i="2"/>
  <c r="AG39" i="2"/>
  <c r="AG27" i="2"/>
  <c r="AG25" i="2"/>
  <c r="AG10" i="2"/>
  <c r="AG14" i="2"/>
  <c r="AG58" i="2"/>
  <c r="AG56" i="2"/>
  <c r="AG47" i="2"/>
  <c r="AG42" i="2"/>
  <c r="AG36" i="2"/>
  <c r="AG40" i="2"/>
  <c r="AG22" i="2"/>
  <c r="AG26" i="2"/>
  <c r="AG11" i="2"/>
  <c r="AG15" i="2"/>
  <c r="AG59" i="2"/>
  <c r="AG53" i="2"/>
  <c r="AG48" i="2"/>
  <c r="AG33" i="2"/>
  <c r="AG37" i="2"/>
  <c r="AG32" i="2"/>
  <c r="AG23" i="2"/>
  <c r="AG21" i="2"/>
  <c r="AG12" i="2"/>
  <c r="AG16" i="2"/>
  <c r="AG51" i="2"/>
  <c r="AG49" i="2"/>
  <c r="AG34" i="2"/>
  <c r="AG38" i="2"/>
  <c r="AG29" i="2"/>
  <c r="AG24" i="2"/>
  <c r="AG13" i="2"/>
  <c r="AG9" i="2"/>
  <c r="K62" i="2"/>
  <c r="E62" i="2"/>
  <c r="G62" i="2"/>
  <c r="L62" i="2"/>
  <c r="I21" i="1"/>
  <c r="I9" i="1"/>
  <c r="I16" i="1"/>
  <c r="I14" i="1"/>
  <c r="I48" i="1"/>
  <c r="G14" i="1"/>
  <c r="G21" i="1"/>
  <c r="G9" i="1"/>
  <c r="G16" i="1"/>
  <c r="G48" i="1"/>
  <c r="AT37" i="3"/>
  <c r="X47" i="3"/>
  <c r="Y37" i="3"/>
  <c r="L52" i="1"/>
  <c r="N18" i="1"/>
  <c r="B18" i="1"/>
  <c r="AG12" i="1"/>
  <c r="AG18" i="1"/>
  <c r="AG37" i="1"/>
  <c r="AG24" i="1"/>
  <c r="AG13" i="1"/>
  <c r="AG50" i="1"/>
  <c r="AG39" i="1"/>
  <c r="AG27" i="1"/>
  <c r="AG44" i="1"/>
  <c r="AG30" i="1"/>
  <c r="AG16" i="1"/>
  <c r="AG42" i="1"/>
  <c r="AG33" i="1"/>
  <c r="AG23" i="1"/>
  <c r="AG9" i="1"/>
  <c r="AG41" i="1"/>
  <c r="AG22" i="1"/>
  <c r="AG10" i="1"/>
  <c r="AG45" i="1"/>
  <c r="AG31" i="1"/>
  <c r="AG21" i="1"/>
  <c r="AG14" i="1"/>
  <c r="AG35" i="1"/>
  <c r="AG15" i="1"/>
  <c r="AG34" i="1"/>
  <c r="AG52" i="1"/>
  <c r="AG29" i="1"/>
  <c r="AG32" i="1"/>
  <c r="AG43" i="1"/>
  <c r="AG25" i="1"/>
  <c r="AG20" i="1"/>
  <c r="AG19" i="1"/>
  <c r="AG36" i="1"/>
  <c r="AM52" i="1"/>
  <c r="C32" i="2"/>
  <c r="C42" i="2" s="1"/>
  <c r="C62" i="2" s="1"/>
  <c r="V48" i="8"/>
  <c r="W26" i="8"/>
  <c r="H62" i="2"/>
  <c r="J26" i="3"/>
  <c r="O19" i="3"/>
  <c r="AM45" i="3"/>
  <c r="G81" i="3"/>
  <c r="G61" i="3"/>
  <c r="G70" i="3"/>
  <c r="G76" i="3"/>
  <c r="G80" i="3"/>
  <c r="G63" i="3"/>
  <c r="G72" i="3"/>
  <c r="G88" i="3"/>
  <c r="G102" i="3"/>
  <c r="G107" i="3"/>
  <c r="G122" i="3"/>
  <c r="G166" i="3"/>
  <c r="G189" i="3"/>
  <c r="G165" i="3"/>
  <c r="G143" i="3"/>
  <c r="G58" i="3"/>
  <c r="G65" i="3"/>
  <c r="G74" i="3"/>
  <c r="G101" i="3"/>
  <c r="G106" i="3"/>
  <c r="G116" i="3"/>
  <c r="G120" i="3"/>
  <c r="G93" i="3"/>
  <c r="G95" i="3" s="1"/>
  <c r="G99" i="3"/>
  <c r="G104" i="3"/>
  <c r="G108" i="3"/>
  <c r="G197" i="3"/>
  <c r="G164" i="3"/>
  <c r="G132" i="3"/>
  <c r="G195" i="3"/>
  <c r="G185" i="3"/>
  <c r="G174" i="3"/>
  <c r="G158" i="3"/>
  <c r="G150" i="3"/>
  <c r="G142" i="3"/>
  <c r="G126" i="3"/>
  <c r="G71" i="3"/>
  <c r="G79" i="3"/>
  <c r="G97" i="3"/>
  <c r="G54" i="3"/>
  <c r="G66" i="3"/>
  <c r="G179" i="3"/>
  <c r="G154" i="3"/>
  <c r="G130" i="3"/>
  <c r="G191" i="3"/>
  <c r="G184" i="3"/>
  <c r="G170" i="3"/>
  <c r="G157" i="3"/>
  <c r="G149" i="3"/>
  <c r="G140" i="3"/>
  <c r="G62" i="3"/>
  <c r="G73" i="3"/>
  <c r="G90" i="3"/>
  <c r="G115" i="3"/>
  <c r="G119" i="3"/>
  <c r="G124" i="3"/>
  <c r="G57" i="3"/>
  <c r="G100" i="3"/>
  <c r="G105" i="3"/>
  <c r="G118" i="3"/>
  <c r="G172" i="3"/>
  <c r="G146" i="3"/>
  <c r="G125" i="3"/>
  <c r="G187" i="3"/>
  <c r="G183" i="3"/>
  <c r="G161" i="3"/>
  <c r="G152" i="3"/>
  <c r="G148" i="3"/>
  <c r="G131" i="3"/>
  <c r="G64" i="3"/>
  <c r="G75" i="3"/>
  <c r="G123" i="3"/>
  <c r="G186" i="3"/>
  <c r="G144" i="3"/>
  <c r="G69" i="3"/>
  <c r="G86" i="3"/>
  <c r="G94" i="3"/>
  <c r="G111" i="3"/>
  <c r="G117" i="3"/>
  <c r="G53" i="3"/>
  <c r="G168" i="3"/>
  <c r="G182" i="3"/>
  <c r="G129" i="3"/>
  <c r="G55" i="3"/>
  <c r="G109" i="3"/>
  <c r="G141" i="3"/>
  <c r="G160" i="3"/>
  <c r="G114" i="3"/>
  <c r="G201" i="3"/>
  <c r="G151" i="3"/>
  <c r="G56" i="3"/>
  <c r="R18" i="1"/>
  <c r="AC191" i="3"/>
  <c r="AC183" i="3"/>
  <c r="AC160" i="3"/>
  <c r="AC151" i="3"/>
  <c r="AC142" i="3"/>
  <c r="AC131" i="3"/>
  <c r="AC124" i="3"/>
  <c r="AC179" i="3"/>
  <c r="AC165" i="3"/>
  <c r="AC143" i="3"/>
  <c r="AC128" i="3"/>
  <c r="AC118" i="3"/>
  <c r="AC107" i="3"/>
  <c r="AC103" i="3"/>
  <c r="AC99" i="3"/>
  <c r="AC74" i="3"/>
  <c r="AC63" i="3"/>
  <c r="AC123" i="3"/>
  <c r="AC111" i="3"/>
  <c r="AC86" i="3"/>
  <c r="AC71" i="3"/>
  <c r="AC62" i="3"/>
  <c r="AC95" i="3"/>
  <c r="AC161" i="3"/>
  <c r="AC187" i="3"/>
  <c r="AC76" i="3"/>
  <c r="AC186" i="3"/>
  <c r="AC182" i="3"/>
  <c r="AC159" i="3"/>
  <c r="AC150" i="3"/>
  <c r="AC140" i="3"/>
  <c r="AC129" i="3"/>
  <c r="AC199" i="3"/>
  <c r="AC172" i="3"/>
  <c r="AC164" i="3"/>
  <c r="AC141" i="3"/>
  <c r="AC125" i="3"/>
  <c r="AC116" i="3"/>
  <c r="AC106" i="3"/>
  <c r="AC102" i="3"/>
  <c r="AC93" i="3"/>
  <c r="AC72" i="3"/>
  <c r="AC61" i="3"/>
  <c r="AC119" i="3"/>
  <c r="AC97" i="3"/>
  <c r="AC79" i="3"/>
  <c r="AC69" i="3"/>
  <c r="AC57" i="3"/>
  <c r="AC109" i="3"/>
  <c r="AC81" i="3"/>
  <c r="AC201" i="3"/>
  <c r="AC185" i="3"/>
  <c r="AC174" i="3"/>
  <c r="AC158" i="3"/>
  <c r="AC149" i="3"/>
  <c r="AC137" i="3"/>
  <c r="AC127" i="3"/>
  <c r="AC197" i="3"/>
  <c r="AC168" i="3"/>
  <c r="AC154" i="3"/>
  <c r="AC135" i="3"/>
  <c r="AC122" i="3"/>
  <c r="AC114" i="3"/>
  <c r="AC105" i="3"/>
  <c r="AC101" i="3"/>
  <c r="AC88" i="3"/>
  <c r="AC70" i="3"/>
  <c r="AC56" i="3"/>
  <c r="AC117" i="3"/>
  <c r="AC94" i="3"/>
  <c r="AC75" i="3"/>
  <c r="AC66" i="3"/>
  <c r="AC55" i="3"/>
  <c r="AC152" i="3"/>
  <c r="AC144" i="3"/>
  <c r="AC58" i="3"/>
  <c r="AC195" i="3"/>
  <c r="AC184" i="3"/>
  <c r="AC170" i="3"/>
  <c r="AC157" i="3"/>
  <c r="AC148" i="3"/>
  <c r="AC136" i="3"/>
  <c r="AC126" i="3"/>
  <c r="AC189" i="3"/>
  <c r="AC166" i="3"/>
  <c r="AC146" i="3"/>
  <c r="AC130" i="3"/>
  <c r="AC120" i="3"/>
  <c r="AC108" i="3"/>
  <c r="AC104" i="3"/>
  <c r="AC100" i="3"/>
  <c r="AC80" i="3"/>
  <c r="AC65" i="3"/>
  <c r="AC54" i="3"/>
  <c r="AC115" i="3"/>
  <c r="AC90" i="3"/>
  <c r="AC73" i="3"/>
  <c r="AC64" i="3"/>
  <c r="AC53" i="3"/>
  <c r="AC132" i="3"/>
  <c r="T26" i="3"/>
  <c r="M81" i="3"/>
  <c r="M66" i="3"/>
  <c r="M62" i="3"/>
  <c r="M71" i="3"/>
  <c r="M58" i="3"/>
  <c r="M64" i="3"/>
  <c r="M73" i="3"/>
  <c r="M115" i="3"/>
  <c r="M119" i="3"/>
  <c r="M75" i="3"/>
  <c r="M90" i="3"/>
  <c r="M69" i="3"/>
  <c r="M94" i="3"/>
  <c r="M186" i="3"/>
  <c r="M182" i="3"/>
  <c r="M158" i="3"/>
  <c r="M149" i="3"/>
  <c r="M132" i="3"/>
  <c r="M124" i="3"/>
  <c r="M179" i="3"/>
  <c r="M164" i="3"/>
  <c r="M146" i="3"/>
  <c r="M130" i="3"/>
  <c r="M61" i="3"/>
  <c r="M72" i="3"/>
  <c r="M88" i="3"/>
  <c r="M100" i="3"/>
  <c r="M105" i="3"/>
  <c r="M114" i="3"/>
  <c r="M118" i="3"/>
  <c r="M56" i="3"/>
  <c r="M76" i="3"/>
  <c r="M86" i="3"/>
  <c r="M95" i="3"/>
  <c r="M117" i="3"/>
  <c r="M201" i="3"/>
  <c r="M185" i="3"/>
  <c r="M174" i="3"/>
  <c r="M157" i="3"/>
  <c r="M148" i="3"/>
  <c r="M131" i="3"/>
  <c r="M197" i="3"/>
  <c r="M172" i="3"/>
  <c r="M161" i="3"/>
  <c r="M144" i="3"/>
  <c r="M125" i="3"/>
  <c r="M63" i="3"/>
  <c r="M74" i="3"/>
  <c r="M80" i="3"/>
  <c r="M99" i="3"/>
  <c r="M104" i="3"/>
  <c r="M108" i="3"/>
  <c r="M122" i="3"/>
  <c r="M166" i="3"/>
  <c r="M53" i="3"/>
  <c r="M111" i="3"/>
  <c r="M137" i="3"/>
  <c r="M195" i="3"/>
  <c r="M184" i="3"/>
  <c r="M170" i="3"/>
  <c r="M151" i="3"/>
  <c r="M142" i="3"/>
  <c r="M129" i="3"/>
  <c r="M189" i="3"/>
  <c r="M168" i="3"/>
  <c r="M154" i="3"/>
  <c r="M143" i="3"/>
  <c r="M65" i="3"/>
  <c r="M93" i="3"/>
  <c r="M102" i="3"/>
  <c r="M107" i="3"/>
  <c r="M116" i="3"/>
  <c r="M120" i="3"/>
  <c r="M79" i="3"/>
  <c r="M183" i="3"/>
  <c r="M126" i="3"/>
  <c r="M141" i="3"/>
  <c r="M54" i="3"/>
  <c r="M160" i="3"/>
  <c r="M187" i="3"/>
  <c r="M70" i="3"/>
  <c r="M106" i="3"/>
  <c r="M57" i="3"/>
  <c r="M97" i="3"/>
  <c r="M150" i="3"/>
  <c r="M165" i="3"/>
  <c r="M101" i="3"/>
  <c r="M123" i="3"/>
  <c r="M191" i="3"/>
  <c r="M140" i="3"/>
  <c r="M152" i="3"/>
  <c r="M55" i="3"/>
  <c r="AT202" i="3"/>
  <c r="AC53" i="2"/>
  <c r="AC48" i="2"/>
  <c r="AC46" i="2"/>
  <c r="AC38" i="2"/>
  <c r="AC36" i="2"/>
  <c r="AC34" i="2"/>
  <c r="AC32" i="2"/>
  <c r="AC27" i="2"/>
  <c r="AC25" i="2"/>
  <c r="AC23" i="2"/>
  <c r="AC21" i="2"/>
  <c r="AC16" i="2"/>
  <c r="AC14" i="2"/>
  <c r="AC12" i="2"/>
  <c r="AC9" i="2"/>
  <c r="AC47" i="2"/>
  <c r="AC39" i="2"/>
  <c r="AC35" i="2"/>
  <c r="AC24" i="2"/>
  <c r="AC18" i="2"/>
  <c r="AC13" i="2"/>
  <c r="AC10" i="2"/>
  <c r="AC51" i="2"/>
  <c r="AC37" i="2"/>
  <c r="AC26" i="2"/>
  <c r="AC15" i="2"/>
  <c r="AC33" i="2"/>
  <c r="AC45" i="2"/>
  <c r="AC22" i="2"/>
  <c r="AC49" i="2"/>
  <c r="AC40" i="2"/>
  <c r="AC62" i="2"/>
  <c r="T18" i="1"/>
  <c r="AE9" i="2"/>
  <c r="AE51" i="2"/>
  <c r="AE47" i="2"/>
  <c r="AE45" i="2"/>
  <c r="AE39" i="2"/>
  <c r="AE37" i="2"/>
  <c r="AE35" i="2"/>
  <c r="AE33" i="2"/>
  <c r="AE26" i="2"/>
  <c r="AE24" i="2"/>
  <c r="AE22" i="2"/>
  <c r="AE18" i="2"/>
  <c r="AE15" i="2"/>
  <c r="AE13" i="2"/>
  <c r="AE11" i="2"/>
  <c r="AE59" i="2"/>
  <c r="AE53" i="2"/>
  <c r="AE46" i="2"/>
  <c r="AE38" i="2"/>
  <c r="AE34" i="2"/>
  <c r="AE27" i="2"/>
  <c r="AE23" i="2"/>
  <c r="AE16" i="2"/>
  <c r="AE12" i="2"/>
  <c r="AE42" i="2"/>
  <c r="AE32" i="2"/>
  <c r="AE21" i="2"/>
  <c r="AE36" i="2"/>
  <c r="AE14" i="2"/>
  <c r="AE10" i="2"/>
  <c r="AE48" i="2"/>
  <c r="AE25" i="2"/>
  <c r="B52" i="1"/>
  <c r="C9" i="1" s="1"/>
  <c r="C48" i="1"/>
  <c r="AQ52" i="1"/>
  <c r="AQ44" i="1"/>
  <c r="AQ39" i="1"/>
  <c r="AQ33" i="1"/>
  <c r="AQ29" i="1"/>
  <c r="AQ23" i="1"/>
  <c r="AQ19" i="1"/>
  <c r="AQ15" i="1"/>
  <c r="AQ11" i="1"/>
  <c r="AQ50" i="1"/>
  <c r="AQ43" i="1"/>
  <c r="AQ36" i="1"/>
  <c r="AQ32" i="1"/>
  <c r="AQ27" i="1"/>
  <c r="AQ22" i="1"/>
  <c r="AQ14" i="1"/>
  <c r="AQ10" i="1"/>
  <c r="AQ41" i="1"/>
  <c r="AQ30" i="1"/>
  <c r="AQ20" i="1"/>
  <c r="AQ12" i="1"/>
  <c r="AQ35" i="1"/>
  <c r="AQ25" i="1"/>
  <c r="AQ17" i="1"/>
  <c r="AQ9" i="1"/>
  <c r="AQ31" i="1"/>
  <c r="AQ13" i="1"/>
  <c r="AQ45" i="1"/>
  <c r="AQ24" i="1"/>
  <c r="AQ21" i="1"/>
  <c r="AQ16" i="1"/>
  <c r="AQ42" i="1"/>
  <c r="AQ34" i="1"/>
  <c r="Y12" i="1"/>
  <c r="Y36" i="1"/>
  <c r="Y44" i="1"/>
  <c r="Y39" i="1"/>
  <c r="Y14" i="1"/>
  <c r="Y35" i="1"/>
  <c r="Y25" i="1"/>
  <c r="Y15" i="1"/>
  <c r="Y30" i="1"/>
  <c r="Y41" i="1"/>
  <c r="Y16" i="1"/>
  <c r="Y50" i="1"/>
  <c r="Y33" i="1"/>
  <c r="Y23" i="1"/>
  <c r="Y9" i="1"/>
  <c r="Y32" i="1"/>
  <c r="Y22" i="1"/>
  <c r="Y13" i="1"/>
  <c r="Y42" i="1"/>
  <c r="Y31" i="1"/>
  <c r="Y21" i="1"/>
  <c r="Y10" i="1"/>
  <c r="Y34" i="1"/>
  <c r="Y24" i="1"/>
  <c r="Y19" i="1"/>
  <c r="Y29" i="1"/>
  <c r="Y20" i="1"/>
  <c r="Y37" i="1"/>
  <c r="AA48" i="2"/>
  <c r="AA36" i="2"/>
  <c r="AA24" i="2"/>
  <c r="AA12" i="2"/>
  <c r="AA40" i="2"/>
  <c r="AA33" i="2"/>
  <c r="AA21" i="2"/>
  <c r="AA10" i="2"/>
  <c r="AA46" i="2"/>
  <c r="AA34" i="2"/>
  <c r="AA22" i="2"/>
  <c r="AA9" i="2"/>
  <c r="AA39" i="2"/>
  <c r="AA27" i="2"/>
  <c r="AA18" i="2"/>
  <c r="AA42" i="2"/>
  <c r="AA38" i="2"/>
  <c r="AA14" i="2"/>
  <c r="AA35" i="2"/>
  <c r="AA13" i="2"/>
  <c r="AA62" i="2"/>
  <c r="AA32" i="2"/>
  <c r="AA49" i="2"/>
  <c r="AA25" i="2"/>
  <c r="AA29" i="2"/>
  <c r="AA53" i="2"/>
  <c r="AA26" i="2"/>
  <c r="AA47" i="2"/>
  <c r="AA23" i="2"/>
  <c r="AA45" i="2"/>
  <c r="AA16" i="2"/>
  <c r="AA37" i="2"/>
  <c r="AA15" i="2"/>
  <c r="M27" i="1"/>
  <c r="AC29" i="2"/>
  <c r="Y18" i="1"/>
  <c r="E21" i="1"/>
  <c r="E9" i="1"/>
  <c r="E16" i="1"/>
  <c r="E14" i="1"/>
  <c r="O42" i="3"/>
  <c r="O41" i="3"/>
  <c r="O23" i="3"/>
  <c r="O33" i="3"/>
  <c r="O36" i="3"/>
  <c r="O32" i="3"/>
  <c r="O20" i="3"/>
  <c r="O12" i="3"/>
  <c r="O45" i="3"/>
  <c r="O34" i="3"/>
  <c r="O29" i="3"/>
  <c r="O15" i="3"/>
  <c r="O11" i="3"/>
  <c r="O39" i="3"/>
  <c r="O37" i="3"/>
  <c r="O22" i="3"/>
  <c r="O44" i="3"/>
  <c r="O14" i="3"/>
  <c r="O16" i="3"/>
  <c r="O28" i="3"/>
  <c r="O10" i="3"/>
  <c r="O21" i="3"/>
  <c r="O24" i="3"/>
  <c r="O25" i="3"/>
  <c r="O18" i="3"/>
  <c r="O13" i="3"/>
  <c r="O30" i="3"/>
  <c r="O31" i="3"/>
  <c r="O9" i="3"/>
  <c r="N62" i="2"/>
  <c r="G198" i="8"/>
  <c r="G192" i="8"/>
  <c r="G184" i="8"/>
  <c r="G180" i="8"/>
  <c r="G165" i="8"/>
  <c r="G162" i="8"/>
  <c r="G153" i="8"/>
  <c r="G149" i="8"/>
  <c r="G131" i="8"/>
  <c r="G141" i="8"/>
  <c r="G125" i="8"/>
  <c r="G112" i="8"/>
  <c r="G87" i="8"/>
  <c r="G123" i="8"/>
  <c r="G115" i="8"/>
  <c r="G107" i="8"/>
  <c r="G102" i="8"/>
  <c r="G65" i="8"/>
  <c r="G77" i="8"/>
  <c r="G62" i="8"/>
  <c r="G73" i="8"/>
  <c r="G145" i="8"/>
  <c r="G56" i="8"/>
  <c r="G190" i="8"/>
  <c r="G187" i="8"/>
  <c r="G183" i="8"/>
  <c r="G173" i="8"/>
  <c r="G155" i="8"/>
  <c r="G161" i="8"/>
  <c r="G152" i="8"/>
  <c r="G144" i="8"/>
  <c r="G126" i="8"/>
  <c r="G132" i="8"/>
  <c r="G120" i="8"/>
  <c r="G98" i="8"/>
  <c r="G80" i="8"/>
  <c r="G121" i="8"/>
  <c r="G110" i="8"/>
  <c r="G106" i="8"/>
  <c r="G101" i="8"/>
  <c r="G89" i="8"/>
  <c r="G75" i="8"/>
  <c r="G82" i="8"/>
  <c r="G57" i="8"/>
  <c r="G64" i="8"/>
  <c r="G167" i="8"/>
  <c r="G58" i="8"/>
  <c r="G202" i="8"/>
  <c r="G186" i="8"/>
  <c r="G175" i="8"/>
  <c r="G169" i="8"/>
  <c r="G147" i="8"/>
  <c r="G159" i="8"/>
  <c r="G151" i="8"/>
  <c r="G142" i="8"/>
  <c r="G124" i="8"/>
  <c r="G130" i="8"/>
  <c r="G118" i="8"/>
  <c r="G95" i="8"/>
  <c r="G76" i="8"/>
  <c r="G119" i="8"/>
  <c r="G109" i="8"/>
  <c r="G105" i="8"/>
  <c r="G100" i="8"/>
  <c r="G81" i="8"/>
  <c r="G67" i="8"/>
  <c r="G70" i="8"/>
  <c r="G55" i="8"/>
  <c r="G66" i="8"/>
  <c r="G166" i="8"/>
  <c r="G133" i="8"/>
  <c r="G91" i="8"/>
  <c r="G103" i="8"/>
  <c r="G72" i="8"/>
  <c r="G54" i="8"/>
  <c r="G196" i="8"/>
  <c r="G171" i="8"/>
  <c r="G143" i="8"/>
  <c r="G74" i="8"/>
  <c r="G94" i="8"/>
  <c r="G96" i="8" s="1"/>
  <c r="G71" i="8"/>
  <c r="G185" i="8"/>
  <c r="G158" i="8"/>
  <c r="G127" i="8"/>
  <c r="G117" i="8"/>
  <c r="G63" i="8"/>
  <c r="G59" i="8"/>
  <c r="G188" i="8"/>
  <c r="G150" i="8"/>
  <c r="G116" i="8"/>
  <c r="G108" i="8"/>
  <c r="AU132" i="3"/>
  <c r="L26" i="3"/>
  <c r="L47" i="3" s="1"/>
  <c r="AI110" i="8"/>
  <c r="AA12" i="1"/>
  <c r="AA48" i="1"/>
  <c r="AA42" i="1"/>
  <c r="AA31" i="1"/>
  <c r="AA21" i="1"/>
  <c r="AA44" i="1"/>
  <c r="AA34" i="1"/>
  <c r="AA22" i="1"/>
  <c r="AA16" i="1"/>
  <c r="AA18" i="1"/>
  <c r="AA50" i="1"/>
  <c r="AA33" i="1"/>
  <c r="AA20" i="1"/>
  <c r="AA39" i="1"/>
  <c r="AA24" i="1"/>
  <c r="AA10" i="1"/>
  <c r="AA43" i="1"/>
  <c r="AA29" i="1"/>
  <c r="AA15" i="1"/>
  <c r="AA37" i="1"/>
  <c r="AA19" i="1"/>
  <c r="AA27" i="1"/>
  <c r="AA23" i="1"/>
  <c r="AA30" i="1"/>
  <c r="AA36" i="1"/>
  <c r="AA9" i="1"/>
  <c r="AA14" i="1"/>
  <c r="AA35" i="1"/>
  <c r="AA41" i="1"/>
  <c r="AA13" i="1"/>
  <c r="AA32" i="1"/>
  <c r="AA25" i="1"/>
  <c r="V52" i="1"/>
  <c r="W48" i="1" s="1"/>
  <c r="M18" i="1"/>
  <c r="Y48" i="1"/>
  <c r="AC42" i="2"/>
  <c r="AG198" i="1"/>
  <c r="AG98" i="1"/>
  <c r="AG211" i="1"/>
  <c r="AG208" i="1"/>
  <c r="AG46" i="1"/>
  <c r="AG188" i="1"/>
  <c r="AG174" i="1"/>
  <c r="AG168" i="1"/>
  <c r="AG161" i="1"/>
  <c r="AG155" i="1"/>
  <c r="AG150" i="1"/>
  <c r="AG143" i="1"/>
  <c r="AG137" i="1"/>
  <c r="AG129" i="1"/>
  <c r="AG124" i="1"/>
  <c r="AG120" i="1"/>
  <c r="AG116" i="1"/>
  <c r="AG100" i="1"/>
  <c r="AG92" i="1"/>
  <c r="AG110" i="1"/>
  <c r="AG106" i="1"/>
  <c r="AG81" i="1"/>
  <c r="AG181" i="1"/>
  <c r="AG204" i="1"/>
  <c r="AG190" i="1"/>
  <c r="AG173" i="1"/>
  <c r="AG165" i="1"/>
  <c r="AG158" i="1"/>
  <c r="AG149" i="1"/>
  <c r="AG141" i="1"/>
  <c r="AG130" i="1"/>
  <c r="AG123" i="1"/>
  <c r="AG118" i="1"/>
  <c r="AG103" i="1"/>
  <c r="AG88" i="1"/>
  <c r="AG108" i="1"/>
  <c r="AG82" i="1"/>
  <c r="AG131" i="1"/>
  <c r="AG180" i="1"/>
  <c r="AG202" i="1"/>
  <c r="AG184" i="1"/>
  <c r="AG172" i="1"/>
  <c r="AG164" i="1"/>
  <c r="AG153" i="1"/>
  <c r="AG146" i="1"/>
  <c r="AG140" i="1"/>
  <c r="AG127" i="1"/>
  <c r="AG122" i="1"/>
  <c r="AG117" i="1"/>
  <c r="AG97" i="1"/>
  <c r="AG86" i="1"/>
  <c r="AG107" i="1"/>
  <c r="AG80" i="1"/>
  <c r="AG176" i="1"/>
  <c r="AG113" i="1"/>
  <c r="AG179" i="1"/>
  <c r="AG196" i="1"/>
  <c r="AG182" i="1"/>
  <c r="AG171" i="1"/>
  <c r="AG160" i="1"/>
  <c r="AG152" i="1"/>
  <c r="AG144" i="1"/>
  <c r="AG135" i="1"/>
  <c r="AG126" i="1"/>
  <c r="AG121" i="1"/>
  <c r="AG112" i="1"/>
  <c r="AG96" i="1"/>
  <c r="AG84" i="1"/>
  <c r="AG105" i="1"/>
  <c r="AG77" i="1"/>
  <c r="AG213" i="1"/>
  <c r="AG206" i="1"/>
  <c r="AG192" i="1"/>
  <c r="AG175" i="1"/>
  <c r="AG166" i="1"/>
  <c r="AG159" i="1"/>
  <c r="AG151" i="1"/>
  <c r="AG142" i="1"/>
  <c r="AG134" i="1"/>
  <c r="AG125" i="1"/>
  <c r="AG119" i="1"/>
  <c r="AG111" i="1"/>
  <c r="AG95" i="1"/>
  <c r="AG109" i="1"/>
  <c r="AG104" i="1"/>
  <c r="E57" i="8"/>
  <c r="E196" i="8"/>
  <c r="E180" i="8"/>
  <c r="E186" i="8"/>
  <c r="E175" i="8"/>
  <c r="E158" i="8"/>
  <c r="E149" i="8"/>
  <c r="E162" i="8"/>
  <c r="E141" i="8"/>
  <c r="E127" i="8"/>
  <c r="E142" i="8"/>
  <c r="E123" i="8"/>
  <c r="E115" i="8"/>
  <c r="E106" i="8"/>
  <c r="E101" i="8"/>
  <c r="E81" i="8"/>
  <c r="E116" i="8"/>
  <c r="E95" i="8"/>
  <c r="E62" i="8"/>
  <c r="E71" i="8"/>
  <c r="E54" i="8"/>
  <c r="E70" i="8"/>
  <c r="E96" i="8"/>
  <c r="E192" i="8"/>
  <c r="E173" i="8"/>
  <c r="E185" i="8"/>
  <c r="E171" i="8"/>
  <c r="E152" i="8"/>
  <c r="E169" i="8"/>
  <c r="E155" i="8"/>
  <c r="E133" i="8"/>
  <c r="E125" i="8"/>
  <c r="E131" i="8"/>
  <c r="E121" i="8"/>
  <c r="E109" i="8"/>
  <c r="E105" i="8"/>
  <c r="E100" i="8"/>
  <c r="E75" i="8"/>
  <c r="E112" i="8"/>
  <c r="E91" i="8"/>
  <c r="E64" i="8"/>
  <c r="E67" i="8"/>
  <c r="E73" i="8"/>
  <c r="E72" i="8"/>
  <c r="E82" i="8"/>
  <c r="E145" i="8"/>
  <c r="E55" i="8"/>
  <c r="E198" i="8"/>
  <c r="E188" i="8"/>
  <c r="E184" i="8"/>
  <c r="E161" i="8"/>
  <c r="E151" i="8"/>
  <c r="E166" i="8"/>
  <c r="E153" i="8"/>
  <c r="E132" i="8"/>
  <c r="E147" i="8"/>
  <c r="E126" i="8"/>
  <c r="E119" i="8"/>
  <c r="E108" i="8"/>
  <c r="E103" i="8"/>
  <c r="E94" i="8"/>
  <c r="E120" i="8"/>
  <c r="E110" i="8"/>
  <c r="E87" i="8"/>
  <c r="E66" i="8"/>
  <c r="E59" i="8"/>
  <c r="E63" i="8"/>
  <c r="E190" i="8"/>
  <c r="E150" i="8"/>
  <c r="E144" i="8"/>
  <c r="E102" i="8"/>
  <c r="E80" i="8"/>
  <c r="E58" i="8"/>
  <c r="E187" i="8"/>
  <c r="E165" i="8"/>
  <c r="E124" i="8"/>
  <c r="E89" i="8"/>
  <c r="E77" i="8"/>
  <c r="E56" i="8"/>
  <c r="E65" i="8"/>
  <c r="E167" i="8"/>
  <c r="E183" i="8"/>
  <c r="E143" i="8"/>
  <c r="E117" i="8"/>
  <c r="E118" i="8"/>
  <c r="E202" i="8"/>
  <c r="E159" i="8"/>
  <c r="E130" i="8"/>
  <c r="E107" i="8"/>
  <c r="E98" i="8"/>
  <c r="E74" i="8"/>
  <c r="E76" i="8"/>
  <c r="M23" i="2"/>
  <c r="M29" i="2" s="1"/>
  <c r="AT9" i="3"/>
  <c r="V16" i="3"/>
  <c r="P47" i="3"/>
  <c r="Q16" i="3"/>
  <c r="AM213" i="1"/>
  <c r="Y16" i="3"/>
  <c r="D16" i="3"/>
  <c r="D47" i="3" s="1"/>
  <c r="AA51" i="2"/>
  <c r="AU137" i="3"/>
  <c r="AU58" i="3"/>
  <c r="P52" i="1"/>
  <c r="Q39" i="1" s="1"/>
  <c r="B62" i="2"/>
  <c r="AO47" i="3"/>
  <c r="F16" i="8"/>
  <c r="AU166" i="3"/>
  <c r="V47" i="3"/>
  <c r="W26" i="3" s="1"/>
  <c r="AT26" i="3"/>
  <c r="J16" i="3"/>
  <c r="O26" i="3"/>
  <c r="AK133" i="8"/>
  <c r="AK205" i="8" s="1"/>
  <c r="AW110" i="8"/>
  <c r="AW82" i="8"/>
  <c r="AW162" i="8"/>
  <c r="AW77" i="8"/>
  <c r="AW175" i="8"/>
  <c r="AW152" i="8"/>
  <c r="AW94" i="8"/>
  <c r="AW64" i="8"/>
  <c r="AW67" i="8"/>
  <c r="AW123" i="8"/>
  <c r="AW202" i="8"/>
  <c r="AW104" i="8"/>
  <c r="AW184" i="8"/>
  <c r="AW171" i="8"/>
  <c r="AW76" i="8"/>
  <c r="AW75" i="8"/>
  <c r="AW131" i="8"/>
  <c r="AW185" i="8"/>
  <c r="AW54" i="8"/>
  <c r="AW106" i="8"/>
  <c r="AW142" i="8"/>
  <c r="AW159" i="8"/>
  <c r="AW151" i="8"/>
  <c r="AW143" i="8"/>
  <c r="AW128" i="8"/>
  <c r="AW108" i="8"/>
  <c r="AW119" i="8"/>
  <c r="AW81" i="8"/>
  <c r="AW200" i="8"/>
  <c r="AW169" i="8"/>
  <c r="AW158" i="8"/>
  <c r="AW150" i="8"/>
  <c r="AW141" i="8"/>
  <c r="AW127" i="8"/>
  <c r="AW116" i="8"/>
  <c r="AW107" i="8"/>
  <c r="AW71" i="8"/>
  <c r="AW57" i="8"/>
  <c r="AW70" i="8"/>
  <c r="AW87" i="8"/>
  <c r="AW73" i="8"/>
  <c r="AW105" i="8"/>
  <c r="AW165" i="8"/>
  <c r="AW196" i="8"/>
  <c r="AW63" i="8"/>
  <c r="AW91" i="8"/>
  <c r="AW100" i="8"/>
  <c r="AW118" i="8"/>
  <c r="AW124" i="8"/>
  <c r="AW166" i="8"/>
  <c r="AW198" i="8"/>
  <c r="AW188" i="8"/>
  <c r="AW187" i="8"/>
  <c r="AW161" i="8"/>
  <c r="AW155" i="8"/>
  <c r="AW149" i="8"/>
  <c r="AW132" i="8"/>
  <c r="AW125" i="8"/>
  <c r="AW112" i="8"/>
  <c r="AW80" i="8"/>
  <c r="AW66" i="8"/>
  <c r="AW55" i="8"/>
  <c r="AW56" i="8"/>
  <c r="AW95" i="8"/>
  <c r="AW98" i="8"/>
  <c r="AW120" i="8"/>
  <c r="AW126" i="8"/>
  <c r="AW173" i="8"/>
  <c r="AW192" i="8"/>
  <c r="AW72" i="8"/>
  <c r="AW96" i="8"/>
  <c r="AW102" i="8"/>
  <c r="AW122" i="8"/>
  <c r="AW133" i="8"/>
  <c r="AW180" i="8"/>
  <c r="AW190" i="8"/>
  <c r="AW167" i="8"/>
  <c r="AW160" i="8"/>
  <c r="AW147" i="8"/>
  <c r="AW130" i="8"/>
  <c r="AW109" i="8"/>
  <c r="AW74" i="8"/>
  <c r="AW58" i="8"/>
  <c r="AW115" i="8"/>
  <c r="AW101" i="8"/>
  <c r="AW144" i="8"/>
  <c r="AW183" i="8"/>
  <c r="AW59" i="8"/>
  <c r="AW117" i="8"/>
  <c r="AW129" i="8"/>
  <c r="AW136" i="8"/>
  <c r="AW205" i="8"/>
  <c r="AW89" i="8"/>
  <c r="AW62" i="8"/>
  <c r="AW65" i="8"/>
  <c r="AW103" i="8"/>
  <c r="AW145" i="8"/>
  <c r="AW121" i="8"/>
  <c r="AW137" i="8"/>
  <c r="AW186" i="8"/>
  <c r="W205" i="8"/>
  <c r="AQ18" i="1"/>
  <c r="Y27" i="1"/>
  <c r="J18" i="1"/>
  <c r="J52" i="1" s="1"/>
  <c r="M56" i="8"/>
  <c r="M54" i="8"/>
  <c r="M55" i="8"/>
  <c r="M57" i="8"/>
  <c r="M196" i="8"/>
  <c r="M180" i="8"/>
  <c r="M186" i="8"/>
  <c r="M175" i="8"/>
  <c r="M158" i="8"/>
  <c r="M149" i="8"/>
  <c r="M162" i="8"/>
  <c r="M141" i="8"/>
  <c r="M127" i="8"/>
  <c r="M144" i="8"/>
  <c r="M124" i="8"/>
  <c r="M117" i="8"/>
  <c r="M107" i="8"/>
  <c r="M102" i="8"/>
  <c r="M89" i="8"/>
  <c r="M120" i="8"/>
  <c r="M110" i="8"/>
  <c r="M91" i="8"/>
  <c r="M66" i="8"/>
  <c r="M74" i="8"/>
  <c r="M63" i="8"/>
  <c r="M76" i="8"/>
  <c r="M192" i="8"/>
  <c r="M173" i="8"/>
  <c r="M185" i="8"/>
  <c r="M171" i="8"/>
  <c r="M152" i="8"/>
  <c r="M169" i="8"/>
  <c r="M155" i="8"/>
  <c r="M133" i="8"/>
  <c r="M125" i="8"/>
  <c r="M142" i="8"/>
  <c r="M123" i="8"/>
  <c r="M115" i="8"/>
  <c r="M106" i="8"/>
  <c r="M101" i="8"/>
  <c r="M81" i="8"/>
  <c r="M118" i="8"/>
  <c r="M98" i="8"/>
  <c r="M87" i="8"/>
  <c r="M67" i="8"/>
  <c r="M58" i="8"/>
  <c r="M65" i="8"/>
  <c r="M167" i="8"/>
  <c r="M198" i="8"/>
  <c r="M188" i="8"/>
  <c r="M184" i="8"/>
  <c r="M161" i="8"/>
  <c r="M151" i="8"/>
  <c r="M166" i="8"/>
  <c r="M153" i="8"/>
  <c r="M132" i="8"/>
  <c r="M147" i="8"/>
  <c r="M131" i="8"/>
  <c r="M121" i="8"/>
  <c r="M109" i="8"/>
  <c r="M105" i="8"/>
  <c r="M100" i="8"/>
  <c r="M75" i="8"/>
  <c r="M116" i="8"/>
  <c r="M96" i="8"/>
  <c r="M80" i="8"/>
  <c r="M62" i="8"/>
  <c r="M71" i="8"/>
  <c r="M70" i="8"/>
  <c r="M187" i="8"/>
  <c r="M165" i="8"/>
  <c r="M126" i="8"/>
  <c r="M94" i="8"/>
  <c r="M77" i="8"/>
  <c r="M72" i="8"/>
  <c r="M183" i="8"/>
  <c r="M143" i="8"/>
  <c r="M119" i="8"/>
  <c r="M73" i="8"/>
  <c r="M64" i="8"/>
  <c r="M59" i="8"/>
  <c r="M205" i="8" s="1"/>
  <c r="M82" i="8"/>
  <c r="M202" i="8"/>
  <c r="M159" i="8"/>
  <c r="M130" i="8"/>
  <c r="M108" i="8"/>
  <c r="M112" i="8"/>
  <c r="M190" i="8"/>
  <c r="M150" i="8"/>
  <c r="M145" i="8"/>
  <c r="M103" i="8"/>
  <c r="M95" i="8"/>
  <c r="M138" i="8"/>
  <c r="R52" i="1"/>
  <c r="S39" i="1"/>
  <c r="AE29" i="2"/>
  <c r="R26" i="8"/>
  <c r="I81" i="3"/>
  <c r="I64" i="3"/>
  <c r="I73" i="3"/>
  <c r="I75" i="3"/>
  <c r="I76" i="3"/>
  <c r="I90" i="3"/>
  <c r="I109" i="3"/>
  <c r="I69" i="3"/>
  <c r="I79" i="3"/>
  <c r="I95" i="3"/>
  <c r="I97" i="3"/>
  <c r="I111" i="3"/>
  <c r="I117" i="3"/>
  <c r="I66" i="3"/>
  <c r="I62" i="3"/>
  <c r="I86" i="3"/>
  <c r="I186" i="3"/>
  <c r="I182" i="3"/>
  <c r="I158" i="3"/>
  <c r="I149" i="3"/>
  <c r="I137" i="3"/>
  <c r="I126" i="3"/>
  <c r="I187" i="3"/>
  <c r="I165" i="3"/>
  <c r="I152" i="3"/>
  <c r="I141" i="3"/>
  <c r="I63" i="3"/>
  <c r="I74" i="3"/>
  <c r="I80" i="3"/>
  <c r="I99" i="3"/>
  <c r="I104" i="3"/>
  <c r="I108" i="3"/>
  <c r="I122" i="3"/>
  <c r="I166" i="3"/>
  <c r="I123" i="3"/>
  <c r="I56" i="3"/>
  <c r="I71" i="3"/>
  <c r="I119" i="3"/>
  <c r="I201" i="3"/>
  <c r="I185" i="3"/>
  <c r="I174" i="3"/>
  <c r="I157" i="3"/>
  <c r="I148" i="3"/>
  <c r="I132" i="3"/>
  <c r="I124" i="3"/>
  <c r="I179" i="3"/>
  <c r="I164" i="3"/>
  <c r="I146" i="3"/>
  <c r="I130" i="3"/>
  <c r="I65" i="3"/>
  <c r="I93" i="3"/>
  <c r="I102" i="3"/>
  <c r="I107" i="3"/>
  <c r="I116" i="3"/>
  <c r="I120" i="3"/>
  <c r="I54" i="3"/>
  <c r="I53" i="3"/>
  <c r="I115" i="3"/>
  <c r="I195" i="3"/>
  <c r="I184" i="3"/>
  <c r="I170" i="3"/>
  <c r="I151" i="3"/>
  <c r="I142" i="3"/>
  <c r="I131" i="3"/>
  <c r="I197" i="3"/>
  <c r="I172" i="3"/>
  <c r="I161" i="3"/>
  <c r="I144" i="3"/>
  <c r="I125" i="3"/>
  <c r="I70" i="3"/>
  <c r="I101" i="3"/>
  <c r="I106" i="3"/>
  <c r="I58" i="3"/>
  <c r="I94" i="3"/>
  <c r="I160" i="3"/>
  <c r="I189" i="3"/>
  <c r="I105" i="3"/>
  <c r="I150" i="3"/>
  <c r="I168" i="3"/>
  <c r="I61" i="3"/>
  <c r="I100" i="3"/>
  <c r="I191" i="3"/>
  <c r="I140" i="3"/>
  <c r="I154" i="3"/>
  <c r="I72" i="3"/>
  <c r="I88" i="3"/>
  <c r="I114" i="3"/>
  <c r="I118" i="3"/>
  <c r="I57" i="3"/>
  <c r="I183" i="3"/>
  <c r="I129" i="3"/>
  <c r="I143" i="3"/>
  <c r="I55" i="3"/>
  <c r="T52" i="1"/>
  <c r="AO12" i="1"/>
  <c r="AO18" i="1"/>
  <c r="AO48" i="1"/>
  <c r="AO44" i="1"/>
  <c r="AO32" i="1"/>
  <c r="AO19" i="1"/>
  <c r="AO16" i="1"/>
  <c r="AO43" i="1"/>
  <c r="AO36" i="1"/>
  <c r="AO29" i="1"/>
  <c r="AO20" i="1"/>
  <c r="AO41" i="1"/>
  <c r="AO30" i="1"/>
  <c r="AO15" i="1"/>
  <c r="AO11" i="1"/>
  <c r="AO42" i="1"/>
  <c r="AO35" i="1"/>
  <c r="AO25" i="1"/>
  <c r="AO9" i="1"/>
  <c r="AO27" i="1"/>
  <c r="AO37" i="1"/>
  <c r="AO14" i="1"/>
  <c r="AO45" i="1"/>
  <c r="AO23" i="1"/>
  <c r="AO34" i="1"/>
  <c r="AO13" i="1"/>
  <c r="AO39" i="1"/>
  <c r="AO21" i="1"/>
  <c r="AO24" i="1"/>
  <c r="AO10" i="1"/>
  <c r="AO33" i="1"/>
  <c r="AO22" i="1"/>
  <c r="AO50" i="1"/>
  <c r="AO31" i="1"/>
  <c r="AN213" i="1"/>
  <c r="F16" i="3"/>
  <c r="E66" i="3"/>
  <c r="E57" i="3"/>
  <c r="E75" i="3"/>
  <c r="E58" i="3"/>
  <c r="E69" i="3"/>
  <c r="E79" i="3"/>
  <c r="E95" i="3"/>
  <c r="E97" i="3"/>
  <c r="E111" i="3"/>
  <c r="E117" i="3"/>
  <c r="E195" i="3"/>
  <c r="E184" i="3"/>
  <c r="E170" i="3"/>
  <c r="E151" i="3"/>
  <c r="E142" i="3"/>
  <c r="E129" i="3"/>
  <c r="E187" i="3"/>
  <c r="E165" i="3"/>
  <c r="E152" i="3"/>
  <c r="E141" i="3"/>
  <c r="E81" i="3"/>
  <c r="E62" i="3"/>
  <c r="E71" i="3"/>
  <c r="E86" i="3"/>
  <c r="E94" i="3"/>
  <c r="E191" i="3"/>
  <c r="E183" i="3"/>
  <c r="E160" i="3"/>
  <c r="E150" i="3"/>
  <c r="E140" i="3"/>
  <c r="E126" i="3"/>
  <c r="E179" i="3"/>
  <c r="E164" i="3"/>
  <c r="E146" i="3"/>
  <c r="E130" i="3"/>
  <c r="E76" i="3"/>
  <c r="E119" i="3"/>
  <c r="E201" i="3"/>
  <c r="E174" i="3"/>
  <c r="E148" i="3"/>
  <c r="E189" i="3"/>
  <c r="E154" i="3"/>
  <c r="E65" i="3"/>
  <c r="E93" i="3"/>
  <c r="E102" i="3"/>
  <c r="E107" i="3"/>
  <c r="E116" i="3"/>
  <c r="E120" i="3"/>
  <c r="E56" i="3"/>
  <c r="E64" i="3"/>
  <c r="E115" i="3"/>
  <c r="E186" i="3"/>
  <c r="E158" i="3"/>
  <c r="E132" i="3"/>
  <c r="E172" i="3"/>
  <c r="E144" i="3"/>
  <c r="E70" i="3"/>
  <c r="E101" i="3"/>
  <c r="E106" i="3"/>
  <c r="E124" i="3"/>
  <c r="E53" i="3"/>
  <c r="E55" i="3"/>
  <c r="E73" i="3"/>
  <c r="E109" i="3"/>
  <c r="E185" i="3"/>
  <c r="E157" i="3"/>
  <c r="E131" i="3"/>
  <c r="E168" i="3"/>
  <c r="E143" i="3"/>
  <c r="E61" i="3"/>
  <c r="E72" i="3"/>
  <c r="E88" i="3"/>
  <c r="E100" i="3"/>
  <c r="E105" i="3"/>
  <c r="E114" i="3"/>
  <c r="E118" i="3"/>
  <c r="E182" i="3"/>
  <c r="E125" i="3"/>
  <c r="E99" i="3"/>
  <c r="E122" i="3"/>
  <c r="E54" i="3"/>
  <c r="E149" i="3"/>
  <c r="E90" i="3"/>
  <c r="E197" i="3"/>
  <c r="E63" i="3"/>
  <c r="E80" i="3"/>
  <c r="E108" i="3"/>
  <c r="E161" i="3"/>
  <c r="E74" i="3"/>
  <c r="E104" i="3"/>
  <c r="E166" i="3"/>
  <c r="E123" i="3"/>
  <c r="R26" i="3"/>
  <c r="T16" i="3"/>
  <c r="S206" i="1"/>
  <c r="S192" i="1"/>
  <c r="S182" i="1"/>
  <c r="S172" i="1"/>
  <c r="S164" i="1"/>
  <c r="S155" i="1"/>
  <c r="S149" i="1"/>
  <c r="S141" i="1"/>
  <c r="S166" i="1"/>
  <c r="S110" i="1"/>
  <c r="S105" i="1"/>
  <c r="S76" i="1"/>
  <c r="S69" i="1"/>
  <c r="S65" i="1"/>
  <c r="S58" i="1"/>
  <c r="S134" i="1"/>
  <c r="S125" i="1"/>
  <c r="S121" i="1"/>
  <c r="S116" i="1"/>
  <c r="S100" i="1"/>
  <c r="S92" i="1"/>
  <c r="S82" i="1"/>
  <c r="S43" i="1"/>
  <c r="S204" i="1"/>
  <c r="S190" i="1"/>
  <c r="S175" i="1"/>
  <c r="S171" i="1"/>
  <c r="S160" i="1"/>
  <c r="S152" i="1"/>
  <c r="S146" i="1"/>
  <c r="S140" i="1"/>
  <c r="S161" i="1"/>
  <c r="S109" i="1"/>
  <c r="S104" i="1"/>
  <c r="S75" i="1"/>
  <c r="S68" i="1"/>
  <c r="S61" i="1"/>
  <c r="S57" i="1"/>
  <c r="S129" i="1"/>
  <c r="S124" i="1"/>
  <c r="S120" i="1"/>
  <c r="S112" i="1"/>
  <c r="S97" i="1"/>
  <c r="S88" i="1"/>
  <c r="S77" i="1"/>
  <c r="S213" i="1"/>
  <c r="S202" i="1"/>
  <c r="S188" i="1"/>
  <c r="S174" i="1"/>
  <c r="S168" i="1"/>
  <c r="S159" i="1"/>
  <c r="S151" i="1"/>
  <c r="S143" i="1"/>
  <c r="S211" i="1"/>
  <c r="S153" i="1"/>
  <c r="S108" i="1"/>
  <c r="S81" i="1"/>
  <c r="S74" i="1"/>
  <c r="S67" i="1"/>
  <c r="S60" i="1"/>
  <c r="S56" i="1"/>
  <c r="S127" i="1"/>
  <c r="S123" i="1"/>
  <c r="S119" i="1"/>
  <c r="S111" i="1"/>
  <c r="S96" i="1"/>
  <c r="S86" i="1"/>
  <c r="S71" i="1"/>
  <c r="S131" i="1"/>
  <c r="S98" i="1"/>
  <c r="S208" i="1"/>
  <c r="S165" i="1"/>
  <c r="S176" i="1"/>
  <c r="S70" i="1"/>
  <c r="S126" i="1"/>
  <c r="S95" i="1"/>
  <c r="S196" i="1"/>
  <c r="S158" i="1"/>
  <c r="S144" i="1"/>
  <c r="S66" i="1"/>
  <c r="S122" i="1"/>
  <c r="S84" i="1"/>
  <c r="S184" i="1"/>
  <c r="S150" i="1"/>
  <c r="S107" i="1"/>
  <c r="S59" i="1"/>
  <c r="S118" i="1"/>
  <c r="S62" i="1"/>
  <c r="S113" i="1"/>
  <c r="S173" i="1"/>
  <c r="S142" i="1"/>
  <c r="S80" i="1"/>
  <c r="S135" i="1"/>
  <c r="S103" i="1"/>
  <c r="AM16" i="8"/>
  <c r="AM48" i="8" s="1"/>
  <c r="Y29" i="3"/>
  <c r="K61" i="3"/>
  <c r="K70" i="3"/>
  <c r="K80" i="3"/>
  <c r="K99" i="3"/>
  <c r="K104" i="3"/>
  <c r="K108" i="3"/>
  <c r="K114" i="3"/>
  <c r="K118" i="3"/>
  <c r="K63" i="3"/>
  <c r="K72" i="3"/>
  <c r="K76" i="3"/>
  <c r="K88" i="3"/>
  <c r="K102" i="3"/>
  <c r="K107" i="3"/>
  <c r="K109" i="3"/>
  <c r="K166" i="3"/>
  <c r="K189" i="3"/>
  <c r="K165" i="3"/>
  <c r="K143" i="3"/>
  <c r="K125" i="3"/>
  <c r="K187" i="3"/>
  <c r="K183" i="3"/>
  <c r="K161" i="3"/>
  <c r="K152" i="3"/>
  <c r="K148" i="3"/>
  <c r="K131" i="3"/>
  <c r="K126" i="3"/>
  <c r="K69" i="3"/>
  <c r="K86" i="3"/>
  <c r="K94" i="3"/>
  <c r="K111" i="3"/>
  <c r="K117" i="3"/>
  <c r="K55" i="3"/>
  <c r="K81" i="3"/>
  <c r="K93" i="3"/>
  <c r="K101" i="3"/>
  <c r="K106" i="3"/>
  <c r="K179" i="3"/>
  <c r="K164" i="3"/>
  <c r="K141" i="3"/>
  <c r="K201" i="3"/>
  <c r="K186" i="3"/>
  <c r="K182" i="3"/>
  <c r="K160" i="3"/>
  <c r="K151" i="3"/>
  <c r="K144" i="3"/>
  <c r="K129" i="3"/>
  <c r="K71" i="3"/>
  <c r="K79" i="3"/>
  <c r="K97" i="3"/>
  <c r="K56" i="3"/>
  <c r="K65" i="3"/>
  <c r="K120" i="3"/>
  <c r="K172" i="3"/>
  <c r="K154" i="3"/>
  <c r="K132" i="3"/>
  <c r="K195" i="3"/>
  <c r="K185" i="3"/>
  <c r="K174" i="3"/>
  <c r="K158" i="3"/>
  <c r="K150" i="3"/>
  <c r="K142" i="3"/>
  <c r="K128" i="3"/>
  <c r="K62" i="3"/>
  <c r="K73" i="3"/>
  <c r="K90" i="3"/>
  <c r="K95" i="3"/>
  <c r="K115" i="3"/>
  <c r="K119" i="3"/>
  <c r="K124" i="3"/>
  <c r="K100" i="3"/>
  <c r="K197" i="3"/>
  <c r="K191" i="3"/>
  <c r="K149" i="3"/>
  <c r="K75" i="3"/>
  <c r="K122" i="3"/>
  <c r="K105" i="3"/>
  <c r="K116" i="3"/>
  <c r="K168" i="3"/>
  <c r="K184" i="3"/>
  <c r="K140" i="3"/>
  <c r="K123" i="3"/>
  <c r="K57" i="3"/>
  <c r="K66" i="3"/>
  <c r="K202" i="3" s="1"/>
  <c r="K74" i="3"/>
  <c r="K146" i="3"/>
  <c r="K170" i="3"/>
  <c r="K127" i="3"/>
  <c r="K53" i="3"/>
  <c r="K130" i="3"/>
  <c r="K157" i="3"/>
  <c r="K64" i="3"/>
  <c r="K54" i="3"/>
  <c r="AM47" i="3"/>
  <c r="U205" i="8"/>
  <c r="AA205" i="8"/>
  <c r="AI145" i="8"/>
  <c r="AI205" i="8" s="1"/>
  <c r="E48" i="8"/>
  <c r="O32" i="2" l="1"/>
  <c r="K14" i="1"/>
  <c r="K21" i="1"/>
  <c r="K16" i="1"/>
  <c r="K48" i="1"/>
  <c r="K9" i="1"/>
  <c r="E41" i="3"/>
  <c r="E42" i="3"/>
  <c r="E31" i="3"/>
  <c r="E15" i="3"/>
  <c r="E11" i="3"/>
  <c r="E34" i="3"/>
  <c r="E45" i="3"/>
  <c r="E33" i="3"/>
  <c r="E37" i="3"/>
  <c r="E44" i="3"/>
  <c r="E14" i="3"/>
  <c r="E36" i="3"/>
  <c r="E32" i="3"/>
  <c r="E22" i="3"/>
  <c r="E21" i="3"/>
  <c r="E13" i="3"/>
  <c r="E39" i="3"/>
  <c r="E12" i="3"/>
  <c r="E18" i="3"/>
  <c r="E25" i="3"/>
  <c r="E28" i="3"/>
  <c r="E23" i="3"/>
  <c r="E24" i="3"/>
  <c r="E10" i="3"/>
  <c r="E20" i="3"/>
  <c r="E29" i="3"/>
  <c r="E30" i="3"/>
  <c r="E19" i="3"/>
  <c r="E26" i="3"/>
  <c r="E9" i="3"/>
  <c r="M19" i="3"/>
  <c r="M41" i="3"/>
  <c r="M33" i="3"/>
  <c r="M20" i="3"/>
  <c r="M12" i="3"/>
  <c r="M36" i="3"/>
  <c r="M32" i="3"/>
  <c r="M22" i="3"/>
  <c r="M44" i="3"/>
  <c r="M15" i="3"/>
  <c r="M39" i="3"/>
  <c r="M25" i="3"/>
  <c r="M9" i="3"/>
  <c r="M21" i="3"/>
  <c r="M14" i="3"/>
  <c r="M28" i="3"/>
  <c r="M45" i="3"/>
  <c r="M42" i="3"/>
  <c r="M16" i="3"/>
  <c r="M11" i="3"/>
  <c r="M34" i="3"/>
  <c r="M23" i="3"/>
  <c r="M24" i="3"/>
  <c r="M10" i="3"/>
  <c r="M13" i="3"/>
  <c r="M29" i="3"/>
  <c r="M30" i="3"/>
  <c r="M31" i="3"/>
  <c r="M18" i="3"/>
  <c r="M37" i="3"/>
  <c r="S137" i="1"/>
  <c r="E202" i="3"/>
  <c r="S42" i="1"/>
  <c r="S31" i="1"/>
  <c r="S21" i="1"/>
  <c r="S15" i="1"/>
  <c r="S10" i="1"/>
  <c r="S30" i="1"/>
  <c r="S36" i="1"/>
  <c r="S25" i="1"/>
  <c r="S13" i="1"/>
  <c r="S24" i="1"/>
  <c r="S41" i="1"/>
  <c r="S35" i="1"/>
  <c r="S23" i="1"/>
  <c r="S19" i="1"/>
  <c r="S44" i="1"/>
  <c r="S22" i="1"/>
  <c r="S14" i="1"/>
  <c r="S33" i="1"/>
  <c r="S20" i="1"/>
  <c r="S32" i="1"/>
  <c r="S16" i="1"/>
  <c r="S50" i="1"/>
  <c r="S29" i="1"/>
  <c r="S37" i="1"/>
  <c r="S34" i="1"/>
  <c r="S48" i="1"/>
  <c r="S12" i="1"/>
  <c r="Q26" i="3"/>
  <c r="Q45" i="3"/>
  <c r="Q47" i="3" s="1"/>
  <c r="Q40" i="3"/>
  <c r="Q12" i="3"/>
  <c r="Q29" i="3"/>
  <c r="Q15" i="3"/>
  <c r="Q9" i="3"/>
  <c r="Q36" i="3"/>
  <c r="Q30" i="3"/>
  <c r="Q11" i="3"/>
  <c r="Q14" i="3"/>
  <c r="Q37" i="3"/>
  <c r="Q25" i="3"/>
  <c r="Q39" i="3"/>
  <c r="Q18" i="3"/>
  <c r="Q28" i="3"/>
  <c r="Q44" i="3"/>
  <c r="Q20" i="3"/>
  <c r="Q13" i="3"/>
  <c r="Q31" i="3"/>
  <c r="Q10" i="3"/>
  <c r="Q23" i="3"/>
  <c r="Q34" i="3"/>
  <c r="Q19" i="3"/>
  <c r="Q32" i="3"/>
  <c r="Q33" i="3"/>
  <c r="Q24" i="3"/>
  <c r="Q41" i="3"/>
  <c r="Q21" i="3"/>
  <c r="Q22" i="3"/>
  <c r="Q42" i="3"/>
  <c r="E205" i="8"/>
  <c r="AA52" i="1"/>
  <c r="G205" i="8"/>
  <c r="O47" i="3"/>
  <c r="U18" i="1"/>
  <c r="T47" i="3"/>
  <c r="U26" i="3"/>
  <c r="AC202" i="3"/>
  <c r="W39" i="8"/>
  <c r="W15" i="8"/>
  <c r="W14" i="8"/>
  <c r="W10" i="8"/>
  <c r="W31" i="8"/>
  <c r="W18" i="8"/>
  <c r="W45" i="8"/>
  <c r="W48" i="8" s="1"/>
  <c r="W37" i="8"/>
  <c r="W16" i="8"/>
  <c r="W42" i="8"/>
  <c r="W22" i="8"/>
  <c r="W20" i="8"/>
  <c r="W33" i="8"/>
  <c r="W21" i="8"/>
  <c r="W41" i="8"/>
  <c r="W19" i="8"/>
  <c r="W13" i="8"/>
  <c r="W29" i="8"/>
  <c r="W34" i="8"/>
  <c r="W28" i="8"/>
  <c r="W40" i="8"/>
  <c r="W25" i="8"/>
  <c r="W12" i="8"/>
  <c r="W30" i="8"/>
  <c r="W44" i="8"/>
  <c r="W36" i="8"/>
  <c r="W24" i="8"/>
  <c r="W23" i="8"/>
  <c r="W11" i="8"/>
  <c r="W32" i="8"/>
  <c r="W9" i="8"/>
  <c r="Y45" i="3"/>
  <c r="Y47" i="3" s="1"/>
  <c r="Y26" i="3"/>
  <c r="Y20" i="3"/>
  <c r="Y12" i="3"/>
  <c r="Y9" i="3"/>
  <c r="Y33" i="3"/>
  <c r="Y10" i="3"/>
  <c r="Y18" i="3"/>
  <c r="Y28" i="3"/>
  <c r="Y14" i="3"/>
  <c r="Y32" i="3"/>
  <c r="Y39" i="3"/>
  <c r="Y24" i="3"/>
  <c r="Y36" i="3"/>
  <c r="Y44" i="3"/>
  <c r="Y13" i="3"/>
  <c r="Y21" i="3"/>
  <c r="Y42" i="3"/>
  <c r="Y30" i="3"/>
  <c r="Y34" i="3"/>
  <c r="Y11" i="3"/>
  <c r="Y22" i="3"/>
  <c r="Y25" i="3"/>
  <c r="Y41" i="3"/>
  <c r="Y23" i="3"/>
  <c r="Y19" i="3"/>
  <c r="Y31" i="3"/>
  <c r="Y15" i="3"/>
  <c r="U16" i="3"/>
  <c r="F47" i="3"/>
  <c r="U12" i="1"/>
  <c r="U42" i="1"/>
  <c r="U21" i="1"/>
  <c r="U30" i="1"/>
  <c r="U36" i="1"/>
  <c r="U29" i="1"/>
  <c r="U20" i="1"/>
  <c r="U10" i="1"/>
  <c r="U32" i="1"/>
  <c r="U14" i="1"/>
  <c r="U35" i="1"/>
  <c r="U25" i="1"/>
  <c r="U16" i="1"/>
  <c r="U44" i="1"/>
  <c r="U34" i="1"/>
  <c r="U50" i="1"/>
  <c r="U33" i="1"/>
  <c r="U23" i="1"/>
  <c r="U22" i="1"/>
  <c r="U13" i="1"/>
  <c r="U15" i="1"/>
  <c r="U37" i="1"/>
  <c r="U31" i="1"/>
  <c r="U24" i="1"/>
  <c r="U19" i="1"/>
  <c r="U41" i="1"/>
  <c r="U48" i="1"/>
  <c r="R48" i="8"/>
  <c r="S26" i="8" s="1"/>
  <c r="W45" i="3"/>
  <c r="W37" i="3"/>
  <c r="W19" i="3"/>
  <c r="W24" i="3"/>
  <c r="W10" i="3"/>
  <c r="AT47" i="3"/>
  <c r="W22" i="3"/>
  <c r="W21" i="3"/>
  <c r="W40" i="3"/>
  <c r="W20" i="3"/>
  <c r="W11" i="3"/>
  <c r="W25" i="3"/>
  <c r="W32" i="3"/>
  <c r="W23" i="3"/>
  <c r="W28" i="3"/>
  <c r="W39" i="3"/>
  <c r="W14" i="3"/>
  <c r="W31" i="3"/>
  <c r="W33" i="3"/>
  <c r="W29" i="3"/>
  <c r="W34" i="3"/>
  <c r="W44" i="3"/>
  <c r="W13" i="3"/>
  <c r="W18" i="3"/>
  <c r="W36" i="3"/>
  <c r="W41" i="3"/>
  <c r="W15" i="3"/>
  <c r="W12" i="3"/>
  <c r="W30" i="3"/>
  <c r="W42" i="3"/>
  <c r="Q12" i="1"/>
  <c r="Q23" i="1"/>
  <c r="Q22" i="1"/>
  <c r="Q42" i="1"/>
  <c r="Q31" i="1"/>
  <c r="Q21" i="1"/>
  <c r="Q44" i="1"/>
  <c r="Q34" i="1"/>
  <c r="Q24" i="1"/>
  <c r="Q19" i="1"/>
  <c r="Q14" i="1"/>
  <c r="Q36" i="1"/>
  <c r="Q29" i="1"/>
  <c r="Q20" i="1"/>
  <c r="Q15" i="1"/>
  <c r="Q37" i="1"/>
  <c r="Q50" i="1"/>
  <c r="Q35" i="1"/>
  <c r="Q25" i="1"/>
  <c r="Q9" i="1"/>
  <c r="Q30" i="1"/>
  <c r="Q41" i="1"/>
  <c r="Q16" i="1"/>
  <c r="Q43" i="1"/>
  <c r="Q33" i="1"/>
  <c r="Q10" i="1"/>
  <c r="Q32" i="1"/>
  <c r="Q13" i="1"/>
  <c r="Q27" i="1"/>
  <c r="Q48" i="1"/>
  <c r="W9" i="3"/>
  <c r="W12" i="1"/>
  <c r="W36" i="1"/>
  <c r="W29" i="1"/>
  <c r="W20" i="1"/>
  <c r="W34" i="1"/>
  <c r="W13" i="1"/>
  <c r="W37" i="1"/>
  <c r="W42" i="1"/>
  <c r="W25" i="1"/>
  <c r="W16" i="1"/>
  <c r="W39" i="1"/>
  <c r="W52" i="1" s="1"/>
  <c r="W10" i="1"/>
  <c r="W35" i="1"/>
  <c r="W23" i="1"/>
  <c r="W30" i="1"/>
  <c r="W15" i="1"/>
  <c r="W24" i="1"/>
  <c r="W14" i="1"/>
  <c r="W33" i="1"/>
  <c r="W21" i="1"/>
  <c r="W41" i="1"/>
  <c r="W19" i="1"/>
  <c r="W44" i="1"/>
  <c r="W50" i="1"/>
  <c r="W31" i="1"/>
  <c r="W9" i="1"/>
  <c r="W22" i="1"/>
  <c r="W32" i="1"/>
  <c r="U39" i="1"/>
  <c r="AU144" i="3"/>
  <c r="AU66" i="3"/>
  <c r="AU152" i="3"/>
  <c r="AU95" i="3"/>
  <c r="AU187" i="3"/>
  <c r="AU76" i="3"/>
  <c r="AU161" i="3"/>
  <c r="AU81" i="3"/>
  <c r="AU129" i="3"/>
  <c r="AU186" i="3"/>
  <c r="AU182" i="3"/>
  <c r="AU160" i="3"/>
  <c r="AU151" i="3"/>
  <c r="AU123" i="3"/>
  <c r="AU115" i="3"/>
  <c r="AU106" i="3"/>
  <c r="AU102" i="3"/>
  <c r="AU97" i="3"/>
  <c r="AU79" i="3"/>
  <c r="AU69" i="3"/>
  <c r="AU93" i="3"/>
  <c r="AU116" i="3"/>
  <c r="AU143" i="3"/>
  <c r="AU201" i="3"/>
  <c r="AU140" i="3"/>
  <c r="AU65" i="3"/>
  <c r="AU114" i="3"/>
  <c r="AU141" i="3"/>
  <c r="AU191" i="3"/>
  <c r="AU142" i="3"/>
  <c r="AU199" i="3"/>
  <c r="AU183" i="3"/>
  <c r="AU159" i="3"/>
  <c r="AU117" i="3"/>
  <c r="AU105" i="3"/>
  <c r="AU100" i="3"/>
  <c r="AU86" i="3"/>
  <c r="AU64" i="3"/>
  <c r="AU63" i="3"/>
  <c r="AU135" i="3"/>
  <c r="AU126" i="3"/>
  <c r="AU149" i="3"/>
  <c r="AU61" i="3"/>
  <c r="AU118" i="3"/>
  <c r="AU170" i="3"/>
  <c r="AU136" i="3"/>
  <c r="AU202" i="3"/>
  <c r="AU197" i="3"/>
  <c r="AU179" i="3"/>
  <c r="AU158" i="3"/>
  <c r="AU54" i="3"/>
  <c r="AU111" i="3"/>
  <c r="AU104" i="3"/>
  <c r="AU99" i="3"/>
  <c r="AU75" i="3"/>
  <c r="AU62" i="3"/>
  <c r="AU72" i="3"/>
  <c r="AU164" i="3"/>
  <c r="AU130" i="3"/>
  <c r="AU154" i="3"/>
  <c r="AU70" i="3"/>
  <c r="AU122" i="3"/>
  <c r="AU189" i="3"/>
  <c r="AU148" i="3"/>
  <c r="AU131" i="3"/>
  <c r="AU185" i="3"/>
  <c r="AU172" i="3"/>
  <c r="AU157" i="3"/>
  <c r="AU121" i="3"/>
  <c r="AU108" i="3"/>
  <c r="AU103" i="3"/>
  <c r="AU94" i="3"/>
  <c r="AU73" i="3"/>
  <c r="AU55" i="3"/>
  <c r="AU120" i="3"/>
  <c r="AU88" i="3"/>
  <c r="AU74" i="3"/>
  <c r="AU125" i="3"/>
  <c r="AU124" i="3"/>
  <c r="AU195" i="3"/>
  <c r="AU127" i="3"/>
  <c r="AU184" i="3"/>
  <c r="AU168" i="3"/>
  <c r="AU150" i="3"/>
  <c r="AU119" i="3"/>
  <c r="AU107" i="3"/>
  <c r="AU101" i="3"/>
  <c r="AU90" i="3"/>
  <c r="AU71" i="3"/>
  <c r="AU53" i="3"/>
  <c r="AU174" i="3"/>
  <c r="AU146" i="3"/>
  <c r="AU57" i="3"/>
  <c r="AU80" i="3"/>
  <c r="AU165" i="3"/>
  <c r="AU128" i="3"/>
  <c r="AU56" i="3"/>
  <c r="AU109" i="3"/>
  <c r="S9" i="1"/>
  <c r="G202" i="3"/>
  <c r="W27" i="1"/>
  <c r="W18" i="1"/>
  <c r="M12" i="1"/>
  <c r="M35" i="1"/>
  <c r="M25" i="1"/>
  <c r="M33" i="1"/>
  <c r="M24" i="1"/>
  <c r="M19" i="1"/>
  <c r="M41" i="1"/>
  <c r="M31" i="1"/>
  <c r="M20" i="1"/>
  <c r="M10" i="1"/>
  <c r="M32" i="1"/>
  <c r="M9" i="1"/>
  <c r="M50" i="1"/>
  <c r="M29" i="1"/>
  <c r="M14" i="1"/>
  <c r="M16" i="1"/>
  <c r="M44" i="1"/>
  <c r="M34" i="1"/>
  <c r="M42" i="1"/>
  <c r="M23" i="1"/>
  <c r="M22" i="1"/>
  <c r="M13" i="1"/>
  <c r="M15" i="1"/>
  <c r="M37" i="1"/>
  <c r="M21" i="1"/>
  <c r="M30" i="1"/>
  <c r="AU37" i="3"/>
  <c r="AO176" i="1"/>
  <c r="AO131" i="1"/>
  <c r="AO98" i="1"/>
  <c r="AO184" i="1"/>
  <c r="AO186" i="1"/>
  <c r="AO179" i="1"/>
  <c r="AO200" i="1"/>
  <c r="AO196" i="1"/>
  <c r="AO182" i="1"/>
  <c r="AO172" i="1"/>
  <c r="AO165" i="1"/>
  <c r="AO159" i="1"/>
  <c r="AO152" i="1"/>
  <c r="AO146" i="1"/>
  <c r="AO141" i="1"/>
  <c r="AO134" i="1"/>
  <c r="AO126" i="1"/>
  <c r="AO122" i="1"/>
  <c r="AO118" i="1"/>
  <c r="AO111" i="1"/>
  <c r="AO96" i="1"/>
  <c r="AO86" i="1"/>
  <c r="AO108" i="1"/>
  <c r="AO104" i="1"/>
  <c r="AO211" i="1"/>
  <c r="AO206" i="1"/>
  <c r="AO199" i="1"/>
  <c r="AO192" i="1"/>
  <c r="AO175" i="1"/>
  <c r="AO171" i="1"/>
  <c r="AO164" i="1"/>
  <c r="AO158" i="1"/>
  <c r="AO151" i="1"/>
  <c r="AO144" i="1"/>
  <c r="AO140" i="1"/>
  <c r="AO130" i="1"/>
  <c r="AO181" i="1"/>
  <c r="AO204" i="1"/>
  <c r="AO46" i="1"/>
  <c r="AO190" i="1"/>
  <c r="AO174" i="1"/>
  <c r="AO168" i="1"/>
  <c r="AO161" i="1"/>
  <c r="AO155" i="1"/>
  <c r="AO150" i="1"/>
  <c r="AO143" i="1"/>
  <c r="AO137" i="1"/>
  <c r="AO129" i="1"/>
  <c r="AO124" i="1"/>
  <c r="AO120" i="1"/>
  <c r="AO116" i="1"/>
  <c r="AO100" i="1"/>
  <c r="AO92" i="1"/>
  <c r="AO110" i="1"/>
  <c r="AO106" i="1"/>
  <c r="AO80" i="1"/>
  <c r="AO82" i="1" s="1"/>
  <c r="AO180" i="1"/>
  <c r="AO202" i="1"/>
  <c r="AO197" i="1"/>
  <c r="AO188" i="1"/>
  <c r="AO173" i="1"/>
  <c r="AO166" i="1"/>
  <c r="AO160" i="1"/>
  <c r="AO153" i="1"/>
  <c r="AO149" i="1"/>
  <c r="AO142" i="1"/>
  <c r="AO135" i="1"/>
  <c r="AO127" i="1"/>
  <c r="AO123" i="1"/>
  <c r="AO119" i="1"/>
  <c r="AO112" i="1"/>
  <c r="AO97" i="1"/>
  <c r="AO88" i="1"/>
  <c r="AO109" i="1"/>
  <c r="AO105" i="1"/>
  <c r="AO77" i="1"/>
  <c r="AO125" i="1"/>
  <c r="AO95" i="1"/>
  <c r="AO121" i="1"/>
  <c r="AO84" i="1"/>
  <c r="AO117" i="1"/>
  <c r="AO107" i="1"/>
  <c r="AO103" i="1"/>
  <c r="AO81" i="1"/>
  <c r="AO113" i="1"/>
  <c r="E16" i="3"/>
  <c r="AT16" i="3"/>
  <c r="AU16" i="3" s="1"/>
  <c r="W16" i="3"/>
  <c r="Y52" i="1"/>
  <c r="M26" i="3"/>
  <c r="Q18" i="1"/>
  <c r="C21" i="1"/>
  <c r="C14" i="1"/>
  <c r="C16" i="1"/>
  <c r="M202" i="3"/>
  <c r="S18" i="1"/>
  <c r="F48" i="8"/>
  <c r="M48" i="1"/>
  <c r="M52" i="1" s="1"/>
  <c r="R47" i="3"/>
  <c r="S26" i="3"/>
  <c r="AO52" i="1"/>
  <c r="I202" i="3"/>
  <c r="AU26" i="3"/>
  <c r="AU9" i="3"/>
  <c r="U27" i="1"/>
  <c r="U9" i="1"/>
  <c r="O33" i="2"/>
  <c r="J47" i="3"/>
  <c r="S27" i="1"/>
  <c r="M39" i="1"/>
  <c r="N52" i="1"/>
  <c r="O42" i="2" l="1"/>
  <c r="O62" i="2" s="1"/>
  <c r="K41" i="3"/>
  <c r="K33" i="3"/>
  <c r="K24" i="3"/>
  <c r="K20" i="3"/>
  <c r="K12" i="3"/>
  <c r="K36" i="3"/>
  <c r="K39" i="3"/>
  <c r="K30" i="3"/>
  <c r="K15" i="3"/>
  <c r="K11" i="3"/>
  <c r="K42" i="3"/>
  <c r="K45" i="3"/>
  <c r="K25" i="3"/>
  <c r="K44" i="3"/>
  <c r="K14" i="3"/>
  <c r="K34" i="3"/>
  <c r="K37" i="3"/>
  <c r="K21" i="3"/>
  <c r="K28" i="3"/>
  <c r="K29" i="3"/>
  <c r="K13" i="3"/>
  <c r="K32" i="3"/>
  <c r="K31" i="3"/>
  <c r="K18" i="3"/>
  <c r="K22" i="3"/>
  <c r="K23" i="3"/>
  <c r="K19" i="3"/>
  <c r="K10" i="3"/>
  <c r="K9" i="3"/>
  <c r="G33" i="3"/>
  <c r="G36" i="3"/>
  <c r="G41" i="3"/>
  <c r="G42" i="3"/>
  <c r="G23" i="3"/>
  <c r="G28" i="3"/>
  <c r="G10" i="3"/>
  <c r="G20" i="3"/>
  <c r="G12" i="3"/>
  <c r="G32" i="3"/>
  <c r="G15" i="3"/>
  <c r="G34" i="3"/>
  <c r="G29" i="3"/>
  <c r="G44" i="3"/>
  <c r="G14" i="3"/>
  <c r="G39" i="3"/>
  <c r="G37" i="3"/>
  <c r="G26" i="3"/>
  <c r="G45" i="3"/>
  <c r="G22" i="3"/>
  <c r="G30" i="3"/>
  <c r="G31" i="3"/>
  <c r="G19" i="3"/>
  <c r="G21" i="3"/>
  <c r="G13" i="3"/>
  <c r="G24" i="3"/>
  <c r="G25" i="3"/>
  <c r="G18" i="3"/>
  <c r="G9" i="3"/>
  <c r="U34" i="3"/>
  <c r="U41" i="3"/>
  <c r="U45" i="3"/>
  <c r="U40" i="3"/>
  <c r="U14" i="3"/>
  <c r="U21" i="3"/>
  <c r="U32" i="3"/>
  <c r="U22" i="3"/>
  <c r="U44" i="3"/>
  <c r="U13" i="3"/>
  <c r="U25" i="3"/>
  <c r="U28" i="3"/>
  <c r="U39" i="3"/>
  <c r="U19" i="3"/>
  <c r="U12" i="3"/>
  <c r="U42" i="3"/>
  <c r="U31" i="3"/>
  <c r="U11" i="3"/>
  <c r="U15" i="3"/>
  <c r="U33" i="3"/>
  <c r="U37" i="3"/>
  <c r="U23" i="3"/>
  <c r="U24" i="3"/>
  <c r="U10" i="3"/>
  <c r="U36" i="3"/>
  <c r="U29" i="3"/>
  <c r="U30" i="3"/>
  <c r="U18" i="3"/>
  <c r="U20" i="3"/>
  <c r="U9" i="3"/>
  <c r="M32" i="2"/>
  <c r="M42" i="2" s="1"/>
  <c r="M62" i="2" s="1"/>
  <c r="G39" i="8"/>
  <c r="G23" i="8"/>
  <c r="G14" i="8"/>
  <c r="G26" i="8"/>
  <c r="G32" i="8"/>
  <c r="G44" i="8"/>
  <c r="G24" i="8"/>
  <c r="G21" i="8"/>
  <c r="G13" i="8"/>
  <c r="G29" i="8"/>
  <c r="G33" i="8"/>
  <c r="G36" i="8"/>
  <c r="G37" i="8"/>
  <c r="G42" i="8"/>
  <c r="G19" i="8"/>
  <c r="G20" i="8"/>
  <c r="G12" i="8"/>
  <c r="G30" i="8"/>
  <c r="G34" i="8"/>
  <c r="G22" i="8"/>
  <c r="G41" i="8"/>
  <c r="G25" i="8"/>
  <c r="G15" i="8"/>
  <c r="G10" i="8"/>
  <c r="G31" i="8"/>
  <c r="G18" i="8"/>
  <c r="G28" i="8"/>
  <c r="G9" i="8"/>
  <c r="G45" i="8"/>
  <c r="K16" i="3"/>
  <c r="AU41" i="3"/>
  <c r="AU30" i="3"/>
  <c r="AU45" i="3"/>
  <c r="AU47" i="3"/>
  <c r="AU20" i="3"/>
  <c r="AU23" i="3"/>
  <c r="AU22" i="3"/>
  <c r="AU12" i="3"/>
  <c r="AU39" i="3"/>
  <c r="AU42" i="3"/>
  <c r="AU10" i="3"/>
  <c r="AU34" i="3"/>
  <c r="AU19" i="3"/>
  <c r="AU40" i="3"/>
  <c r="AU32" i="3"/>
  <c r="AU31" i="3"/>
  <c r="AU33" i="3"/>
  <c r="AU36" i="3"/>
  <c r="AU13" i="3"/>
  <c r="AU35" i="3"/>
  <c r="AU24" i="3"/>
  <c r="AU25" i="3"/>
  <c r="AU44" i="3"/>
  <c r="AU21" i="3"/>
  <c r="AU43" i="3"/>
  <c r="AU14" i="3"/>
  <c r="AU15" i="3"/>
  <c r="AU18" i="3"/>
  <c r="AU28" i="3"/>
  <c r="AU29" i="3"/>
  <c r="U52" i="1"/>
  <c r="G16" i="3"/>
  <c r="G16" i="8"/>
  <c r="M47" i="3"/>
  <c r="E47" i="3"/>
  <c r="AO213" i="1"/>
  <c r="W47" i="3"/>
  <c r="Q52" i="1"/>
  <c r="S39" i="8"/>
  <c r="S25" i="8"/>
  <c r="S14" i="8"/>
  <c r="S9" i="8"/>
  <c r="S10" i="8"/>
  <c r="S31" i="8"/>
  <c r="S18" i="8"/>
  <c r="S42" i="8"/>
  <c r="S24" i="8"/>
  <c r="S23" i="8"/>
  <c r="S13" i="8"/>
  <c r="S32" i="8"/>
  <c r="S28" i="8"/>
  <c r="S16" i="8"/>
  <c r="S22" i="8"/>
  <c r="S12" i="8"/>
  <c r="S29" i="8"/>
  <c r="S44" i="8"/>
  <c r="S19" i="8"/>
  <c r="S11" i="8"/>
  <c r="S30" i="8"/>
  <c r="S41" i="8"/>
  <c r="S20" i="8"/>
  <c r="S36" i="8"/>
  <c r="S33" i="8"/>
  <c r="S40" i="8"/>
  <c r="S15" i="8"/>
  <c r="S45" i="8"/>
  <c r="S48" i="8" s="1"/>
  <c r="S34" i="8"/>
  <c r="S37" i="8"/>
  <c r="S21" i="8"/>
  <c r="S52" i="1"/>
  <c r="O48" i="1"/>
  <c r="O12" i="1"/>
  <c r="O27" i="1"/>
  <c r="O50" i="1"/>
  <c r="O33" i="1"/>
  <c r="O23" i="1"/>
  <c r="O30" i="1"/>
  <c r="O19" i="1"/>
  <c r="O24" i="1"/>
  <c r="O42" i="1"/>
  <c r="O25" i="1"/>
  <c r="O34" i="1"/>
  <c r="O13" i="1"/>
  <c r="O10" i="1"/>
  <c r="O35" i="1"/>
  <c r="O21" i="1"/>
  <c r="O41" i="1"/>
  <c r="O15" i="1"/>
  <c r="O44" i="1"/>
  <c r="O14" i="1"/>
  <c r="O31" i="1"/>
  <c r="O20" i="1"/>
  <c r="O22" i="1"/>
  <c r="O32" i="1"/>
  <c r="O43" i="1"/>
  <c r="O29" i="1"/>
  <c r="O16" i="1"/>
  <c r="O37" i="1"/>
  <c r="O9" i="1"/>
  <c r="O39" i="1"/>
  <c r="S45" i="3"/>
  <c r="S16" i="3"/>
  <c r="S37" i="3"/>
  <c r="S19" i="3"/>
  <c r="S13" i="3"/>
  <c r="S29" i="3"/>
  <c r="S32" i="3"/>
  <c r="S9" i="3"/>
  <c r="S31" i="3"/>
  <c r="S33" i="3"/>
  <c r="S44" i="3"/>
  <c r="S14" i="3"/>
  <c r="S10" i="3"/>
  <c r="S39" i="3"/>
  <c r="S25" i="3"/>
  <c r="S36" i="3"/>
  <c r="S40" i="3"/>
  <c r="S12" i="3"/>
  <c r="S22" i="3"/>
  <c r="S42" i="3"/>
  <c r="S24" i="3"/>
  <c r="S20" i="3"/>
  <c r="S11" i="3"/>
  <c r="S28" i="3"/>
  <c r="S18" i="3"/>
  <c r="S30" i="3"/>
  <c r="S15" i="3"/>
  <c r="S23" i="3"/>
  <c r="S34" i="3"/>
  <c r="S41" i="3"/>
  <c r="S21" i="3"/>
  <c r="O18" i="1"/>
  <c r="K26" i="3"/>
  <c r="S47" i="3" l="1"/>
  <c r="G47" i="3"/>
  <c r="K47" i="3"/>
  <c r="O52" i="1"/>
  <c r="G48" i="8"/>
  <c r="U47" i="3"/>
</calcChain>
</file>

<file path=xl/sharedStrings.xml><?xml version="1.0" encoding="utf-8"?>
<sst xmlns="http://schemas.openxmlformats.org/spreadsheetml/2006/main" count="7573" uniqueCount="1087">
  <si>
    <t>Rows 3-55 are Summary and are dependent on input in Detail, rows 57-183.</t>
  </si>
  <si>
    <t>Fall 1995</t>
  </si>
  <si>
    <t>Fall 1996</t>
  </si>
  <si>
    <t>Fall 1997</t>
  </si>
  <si>
    <t>Fall 1998</t>
  </si>
  <si>
    <t>Fall 1999</t>
  </si>
  <si>
    <t>Fall 2000</t>
  </si>
  <si>
    <t>Fall 2001</t>
  </si>
  <si>
    <t>Fall 2002</t>
  </si>
  <si>
    <t>Fall 2003</t>
  </si>
  <si>
    <t>Fall 2005</t>
  </si>
  <si>
    <t>Fall 2006</t>
  </si>
  <si>
    <t>Fall 2007</t>
  </si>
  <si>
    <t>Fall 2008</t>
  </si>
  <si>
    <t>Fall 2009</t>
  </si>
  <si>
    <t>Fall 2010</t>
  </si>
  <si>
    <t>Fall 2011</t>
  </si>
  <si>
    <t>Fall 2012</t>
  </si>
  <si>
    <t>Fall 2013</t>
  </si>
  <si>
    <t>Fall 2014</t>
  </si>
  <si>
    <t>Fall 2015</t>
  </si>
  <si>
    <t xml:space="preserve"> Field</t>
  </si>
  <si>
    <t>#</t>
  </si>
  <si>
    <t>%</t>
  </si>
  <si>
    <t>BA.CM</t>
  </si>
  <si>
    <t>SUMMARY:</t>
  </si>
  <si>
    <t>BA.EB</t>
  </si>
  <si>
    <t>BA.EB.IB</t>
  </si>
  <si>
    <t>Biology</t>
  </si>
  <si>
    <t>BA.EN</t>
  </si>
  <si>
    <t>Chemistry</t>
  </si>
  <si>
    <t>BA.EN.SE</t>
  </si>
  <si>
    <t>Computer Science</t>
  </si>
  <si>
    <t>BA.EN.TH.TP</t>
  </si>
  <si>
    <t>Environmental Science*</t>
  </si>
  <si>
    <t>BA.ES.ST</t>
  </si>
  <si>
    <t>Geology</t>
  </si>
  <si>
    <t>BA.FA</t>
  </si>
  <si>
    <t xml:space="preserve">Mathematics </t>
  </si>
  <si>
    <t>BA.FA.AH</t>
  </si>
  <si>
    <t>Physics/Pre-Engineering</t>
  </si>
  <si>
    <t>BA.FA.MS</t>
  </si>
  <si>
    <t>Natural Sciences, General</t>
  </si>
  <si>
    <t xml:space="preserve"> </t>
  </si>
  <si>
    <t>BA.HS</t>
  </si>
  <si>
    <t>BA.HS.MS</t>
  </si>
  <si>
    <t xml:space="preserve">  NATURAL SCIENCES TOTAL</t>
  </si>
  <si>
    <t>BA.HS.SS.SE</t>
  </si>
  <si>
    <t>BA.IS</t>
  </si>
  <si>
    <t>Accounting, Business &amp; Economics</t>
  </si>
  <si>
    <t>BA.IT.MA</t>
  </si>
  <si>
    <t>Education</t>
  </si>
  <si>
    <t>BA.LA.PC</t>
  </si>
  <si>
    <t>Information Technology</t>
  </si>
  <si>
    <t>BA.PS</t>
  </si>
  <si>
    <t>Politics</t>
  </si>
  <si>
    <t>BA.PS.IP</t>
  </si>
  <si>
    <t>Psychology</t>
  </si>
  <si>
    <t>BA.SP.ED</t>
  </si>
  <si>
    <t>Sociology</t>
  </si>
  <si>
    <t>BA.WL.FR</t>
  </si>
  <si>
    <t>Social Sciences, General</t>
  </si>
  <si>
    <t>BA.WL.GR</t>
  </si>
  <si>
    <t>BA.WL.RU</t>
  </si>
  <si>
    <t xml:space="preserve">  SOCIAL SCIENCES TOTAL</t>
  </si>
  <si>
    <t>BA.WL.SP</t>
  </si>
  <si>
    <t>BS.BI</t>
  </si>
  <si>
    <t>Art</t>
  </si>
  <si>
    <t>BS.BI.ED.SE</t>
  </si>
  <si>
    <t>Communication</t>
  </si>
  <si>
    <t>BS.CH</t>
  </si>
  <si>
    <t>English</t>
  </si>
  <si>
    <t>BS.CH.BC</t>
  </si>
  <si>
    <t>History</t>
  </si>
  <si>
    <t>BS.CS</t>
  </si>
  <si>
    <t>Philosophy</t>
  </si>
  <si>
    <t>BS.EB</t>
  </si>
  <si>
    <t>Religion</t>
  </si>
  <si>
    <t>BS.EB.AC</t>
  </si>
  <si>
    <t>World Languages</t>
  </si>
  <si>
    <t>BS.EB.EC</t>
  </si>
  <si>
    <t>Theatre</t>
  </si>
  <si>
    <t>BS.EB.EP</t>
  </si>
  <si>
    <t>Arts &amp; Humanities, General</t>
  </si>
  <si>
    <t>BS.EB.FN</t>
  </si>
  <si>
    <t>BS.EB.HR.MG</t>
  </si>
  <si>
    <t xml:space="preserve">  ARTS &amp; HUMANITIES TOTAL</t>
  </si>
  <si>
    <t>BS.EB.MG</t>
  </si>
  <si>
    <t>BS.EB.MK</t>
  </si>
  <si>
    <t>Environmental Studies</t>
  </si>
  <si>
    <t>BS.ED</t>
  </si>
  <si>
    <t>International Studies</t>
  </si>
  <si>
    <t>BS.ED.PK4</t>
  </si>
  <si>
    <t>Peace &amp; Conflict Studies</t>
  </si>
  <si>
    <t>BS.ED.PK4.SP</t>
  </si>
  <si>
    <t>Philosophy, Politics, &amp; Econ</t>
  </si>
  <si>
    <t>BS.ES.SC</t>
  </si>
  <si>
    <t>Liberal Arts, General</t>
  </si>
  <si>
    <t>BS.ES.WC</t>
  </si>
  <si>
    <t>BS.GL</t>
  </si>
  <si>
    <t xml:space="preserve">   INTERDISCIPLINARY TOTAL</t>
  </si>
  <si>
    <t>BS.IT</t>
  </si>
  <si>
    <t>BS.MA</t>
  </si>
  <si>
    <t>Exploratory/Undeclared</t>
  </si>
  <si>
    <t>BS.MA.SE</t>
  </si>
  <si>
    <t>BS.PC</t>
  </si>
  <si>
    <t xml:space="preserve">            TOTAL, ALL POE'S</t>
  </si>
  <si>
    <t>BS.PC.EP</t>
  </si>
  <si>
    <t>DETAIL:</t>
  </si>
  <si>
    <t>BS.PC.SE</t>
  </si>
  <si>
    <t>BS.PY</t>
  </si>
  <si>
    <t xml:space="preserve">   ALLIED HEALTH:</t>
  </si>
  <si>
    <t>BS.SO</t>
  </si>
  <si>
    <t xml:space="preserve">   General </t>
  </si>
  <si>
    <t>BS.SO.SW</t>
  </si>
  <si>
    <t xml:space="preserve">   Diagnostic Imaging/Radiography</t>
  </si>
  <si>
    <t>UG</t>
  </si>
  <si>
    <t xml:space="preserve">   Medical Technology</t>
  </si>
  <si>
    <t>Grand Total</t>
  </si>
  <si>
    <t xml:space="preserve">   Nursing</t>
  </si>
  <si>
    <t xml:space="preserve">   Occupational Therapy</t>
  </si>
  <si>
    <t xml:space="preserve">   Physical Therapy</t>
  </si>
  <si>
    <t>Allied Health</t>
  </si>
  <si>
    <t xml:space="preserve">   PRE-HEALTH PROFESSIONS:</t>
  </si>
  <si>
    <t xml:space="preserve">   General</t>
  </si>
  <si>
    <t xml:space="preserve">   Pre-Dentistry</t>
  </si>
  <si>
    <t xml:space="preserve">   Pre-Medicine</t>
  </si>
  <si>
    <t xml:space="preserve">   Pre-Optometry</t>
  </si>
  <si>
    <t xml:space="preserve">   Pre-Pharmacy</t>
  </si>
  <si>
    <t xml:space="preserve">   Pre-Veterinary</t>
  </si>
  <si>
    <t>Pre-Health Professions</t>
  </si>
  <si>
    <t xml:space="preserve">   BIOLOGY:</t>
  </si>
  <si>
    <t xml:space="preserve">   Biology</t>
  </si>
  <si>
    <t xml:space="preserve">   Ecology</t>
  </si>
  <si>
    <t xml:space="preserve">   Marine Science</t>
  </si>
  <si>
    <t xml:space="preserve">   CHEMISTRY:</t>
  </si>
  <si>
    <t xml:space="preserve">   Chemistry</t>
  </si>
  <si>
    <t xml:space="preserve">   Biochemistry</t>
  </si>
  <si>
    <t>Environmental Science</t>
  </si>
  <si>
    <t>Mathematics</t>
  </si>
  <si>
    <t xml:space="preserve">   PHYSICS:</t>
  </si>
  <si>
    <t xml:space="preserve">   Physics</t>
  </si>
  <si>
    <t xml:space="preserve">   Engineering Physics</t>
  </si>
  <si>
    <t xml:space="preserve">   Pre-Engineering</t>
  </si>
  <si>
    <t>Physics</t>
  </si>
  <si>
    <t xml:space="preserve">   ACCOUNTING, BUSINESS &amp; ECONOMICS:</t>
  </si>
  <si>
    <t xml:space="preserve">   Business</t>
  </si>
  <si>
    <t xml:space="preserve">   Business/IT</t>
  </si>
  <si>
    <t xml:space="preserve">   Accounting</t>
  </si>
  <si>
    <t xml:space="preserve">   Entrepreneurship</t>
  </si>
  <si>
    <t xml:space="preserve">   Economics</t>
  </si>
  <si>
    <t xml:space="preserve">   Finance</t>
  </si>
  <si>
    <t xml:space="preserve">   Management</t>
  </si>
  <si>
    <t xml:space="preserve">   Marketing</t>
  </si>
  <si>
    <t xml:space="preserve">   Human Resources Mgmt</t>
  </si>
  <si>
    <t xml:space="preserve">   International Business</t>
  </si>
  <si>
    <t>Accounting, Business, &amp; Econ</t>
  </si>
  <si>
    <t xml:space="preserve">   EDUCATION:</t>
  </si>
  <si>
    <t xml:space="preserve">   Education</t>
  </si>
  <si>
    <t xml:space="preserve">   Education PreK-4</t>
  </si>
  <si>
    <t xml:space="preserve">   Early Childhood Education</t>
  </si>
  <si>
    <t xml:space="preserve">   Elementary Education</t>
  </si>
  <si>
    <t xml:space="preserve">   Secondary Education - Gen'l</t>
  </si>
  <si>
    <t xml:space="preserve">     Sec Ed - Biology</t>
  </si>
  <si>
    <t>na</t>
  </si>
  <si>
    <t xml:space="preserve">     Sec Ed - Chemistry</t>
  </si>
  <si>
    <t xml:space="preserve">     Sec Ed - English</t>
  </si>
  <si>
    <t xml:space="preserve">     Sec Ed - General Science</t>
  </si>
  <si>
    <t xml:space="preserve">     Sec Ed - Social Studies</t>
  </si>
  <si>
    <t xml:space="preserve">     Sec Ed - Math</t>
  </si>
  <si>
    <t xml:space="preserve">     Sec Ed - Physics</t>
  </si>
  <si>
    <t xml:space="preserve">     Sec Ed - French</t>
  </si>
  <si>
    <t xml:space="preserve">   Special Education</t>
  </si>
  <si>
    <t xml:space="preserve">   INFORMATION TECHNOLOGY:</t>
  </si>
  <si>
    <t xml:space="preserve">   Digital Media</t>
  </si>
  <si>
    <t xml:space="preserve">   Information Technology </t>
  </si>
  <si>
    <t xml:space="preserve">   POLITICS:</t>
  </si>
  <si>
    <t xml:space="preserve">   Politics</t>
  </si>
  <si>
    <t xml:space="preserve">   International Politics/Relations</t>
  </si>
  <si>
    <t xml:space="preserve">   Pre-Law</t>
  </si>
  <si>
    <t xml:space="preserve">   Public Administration</t>
  </si>
  <si>
    <t xml:space="preserve">   SOCIOLOGY:</t>
  </si>
  <si>
    <t xml:space="preserve">   Sociology</t>
  </si>
  <si>
    <t xml:space="preserve">   Anthropology</t>
  </si>
  <si>
    <t xml:space="preserve">   Criminal Justice/Criminology</t>
  </si>
  <si>
    <t xml:space="preserve">   Social Work</t>
  </si>
  <si>
    <t xml:space="preserve">   ART:</t>
  </si>
  <si>
    <t xml:space="preserve">   Art History</t>
  </si>
  <si>
    <t xml:space="preserve">   Museum Studies</t>
  </si>
  <si>
    <t xml:space="preserve">   Art/Studio Fine Arts</t>
  </si>
  <si>
    <t xml:space="preserve">   COMMUNICATION:</t>
  </si>
  <si>
    <t xml:space="preserve">   Communication</t>
  </si>
  <si>
    <t xml:space="preserve">   Health Communication</t>
  </si>
  <si>
    <t xml:space="preserve">   WORLD LANGUAGES:</t>
  </si>
  <si>
    <t xml:space="preserve">   Foreign Languages, General</t>
  </si>
  <si>
    <t xml:space="preserve">   French</t>
  </si>
  <si>
    <t xml:space="preserve">   German</t>
  </si>
  <si>
    <t xml:space="preserve">   Russian</t>
  </si>
  <si>
    <t xml:space="preserve">   Spanish</t>
  </si>
  <si>
    <t xml:space="preserve">   THEATRE</t>
  </si>
  <si>
    <t xml:space="preserve">    Theatre</t>
  </si>
  <si>
    <t xml:space="preserve">    Theatre Performance</t>
  </si>
  <si>
    <t xml:space="preserve">    Theatre Arts Production</t>
  </si>
  <si>
    <t>Religion/Pre-Ministry</t>
  </si>
  <si>
    <t xml:space="preserve">   ENVIRONMENTAL STUDIES:</t>
  </si>
  <si>
    <t xml:space="preserve">   Environmental Studies</t>
  </si>
  <si>
    <t xml:space="preserve">   Earth and Env'tal Studies</t>
  </si>
  <si>
    <t xml:space="preserve">   Environmental Economics</t>
  </si>
  <si>
    <t>Wilderness Conservation</t>
  </si>
  <si>
    <t>Liberal Arts/General</t>
  </si>
  <si>
    <t>*Due to the changing nature of the program, beginning in 2010 environmental science and wildlife conservation POEs are counted under natural science while environmental studies and environmental economics POEs are counted under interdisciplinary programs.</t>
  </si>
  <si>
    <t>Source of Data: Enrollment Center Reports - "Incoming Students"; Colleague Database</t>
  </si>
  <si>
    <t>DETAIL</t>
  </si>
  <si>
    <t>Fall 2004</t>
  </si>
  <si>
    <t>NATURAL SCIENCES</t>
  </si>
  <si>
    <t>Biology/Pre-Health</t>
  </si>
  <si>
    <t>Natural Sciences/General</t>
  </si>
  <si>
    <t>NATURAL SCIENCES TOTAL</t>
  </si>
  <si>
    <t>SOCIAL SCIENCES</t>
  </si>
  <si>
    <t>Account'g, Business, Econ</t>
  </si>
  <si>
    <t>Education**</t>
  </si>
  <si>
    <t>Social Sciences/General</t>
  </si>
  <si>
    <t>SOCIAL SCIENCES TOTAL</t>
  </si>
  <si>
    <t>HUMANITIES</t>
  </si>
  <si>
    <t>BA.SO</t>
  </si>
  <si>
    <t>BA.SO.AN</t>
  </si>
  <si>
    <t>Religious Studies</t>
  </si>
  <si>
    <t>BS.SO.AN</t>
  </si>
  <si>
    <t>World Languages &amp; Cultures</t>
  </si>
  <si>
    <t>Humanities/General</t>
  </si>
  <si>
    <t>HUMANITIES TOTAL</t>
  </si>
  <si>
    <t>INTERDISCIPLINARY/OTHER</t>
  </si>
  <si>
    <t>Environmental Studies*</t>
  </si>
  <si>
    <t>Philosophy, Politics and Econ</t>
  </si>
  <si>
    <t>INTERDISC/OTHER TOTAL</t>
  </si>
  <si>
    <t>Exploratory/Non-degree</t>
  </si>
  <si>
    <t>GRADUATE PROGRAMS</t>
  </si>
  <si>
    <t>Masters of Accounting</t>
  </si>
  <si>
    <t>Non-profit Leadership</t>
  </si>
  <si>
    <t>Non-degree Masters</t>
  </si>
  <si>
    <t xml:space="preserve">GRADUATE TOTAL </t>
  </si>
  <si>
    <t xml:space="preserve">            TOTAL, ALL POES</t>
  </si>
  <si>
    <t xml:space="preserve">   Botany</t>
  </si>
  <si>
    <t xml:space="preserve">   Microbiology</t>
  </si>
  <si>
    <t xml:space="preserve">   Molecular &amp; Cell Physiology</t>
  </si>
  <si>
    <t xml:space="preserve">   Zoology</t>
  </si>
  <si>
    <t xml:space="preserve">   Environmental Science</t>
  </si>
  <si>
    <t xml:space="preserve">   Wildlife Conservation</t>
  </si>
  <si>
    <t xml:space="preserve">  Physics</t>
  </si>
  <si>
    <t xml:space="preserve">  Engineering Physics</t>
  </si>
  <si>
    <t>Acct'g, Business &amp; Econ</t>
  </si>
  <si>
    <t xml:space="preserve">     Biology Secondary Ed</t>
  </si>
  <si>
    <t xml:space="preserve">     Chemistry Secondary Ed</t>
  </si>
  <si>
    <t xml:space="preserve">     Earth &amp; Space Sci Sec Ed</t>
  </si>
  <si>
    <t xml:space="preserve">     General Science Sec Ed</t>
  </si>
  <si>
    <t xml:space="preserve">     Math Secondary Ed</t>
  </si>
  <si>
    <t xml:space="preserve">     Physics Secondary Ed</t>
  </si>
  <si>
    <t xml:space="preserve">     English Secondary Ed</t>
  </si>
  <si>
    <t xml:space="preserve">     Social Studies Secondary Ed</t>
  </si>
  <si>
    <t xml:space="preserve">     Secondary Education, Gen'l</t>
  </si>
  <si>
    <t xml:space="preserve">   Secondary Education, Total</t>
  </si>
  <si>
    <t xml:space="preserve">   French Education</t>
  </si>
  <si>
    <t xml:space="preserve">   German Education</t>
  </si>
  <si>
    <t xml:space="preserve">   Spanish Education</t>
  </si>
  <si>
    <t xml:space="preserve">   Commun &amp; Conflict Resolution</t>
  </si>
  <si>
    <t>Professional Writing</t>
  </si>
  <si>
    <t>History, Museum Studies</t>
  </si>
  <si>
    <t xml:space="preserve">History </t>
  </si>
  <si>
    <t xml:space="preserve">   Theatre</t>
  </si>
  <si>
    <t xml:space="preserve">   Theatre Arts Production</t>
  </si>
  <si>
    <t xml:space="preserve">   Theatre Performance</t>
  </si>
  <si>
    <t>Theatre Arts Management</t>
  </si>
  <si>
    <t xml:space="preserve">   World Languages, General</t>
  </si>
  <si>
    <t xml:space="preserve">   Information Technology</t>
  </si>
  <si>
    <t>Media Arts</t>
  </si>
  <si>
    <t xml:space="preserve">Masters of Accounting </t>
  </si>
  <si>
    <t>TOTAL, ALL POEs</t>
  </si>
  <si>
    <t>DISTRIBUTION OF POEs AMONG GRADUATES, 2011 through 2015</t>
  </si>
  <si>
    <t xml:space="preserve">CIP </t>
  </si>
  <si>
    <t>Abbr</t>
  </si>
  <si>
    <t>1997</t>
  </si>
  <si>
    <t>10-yr Average</t>
  </si>
  <si>
    <t>CODE</t>
  </si>
  <si>
    <t>CIP</t>
  </si>
  <si>
    <t xml:space="preserve">NATURAL SCIENCES </t>
  </si>
  <si>
    <t>26, 51</t>
  </si>
  <si>
    <t>Biology/Pre-Health++</t>
  </si>
  <si>
    <t>40, 14</t>
  </si>
  <si>
    <t xml:space="preserve">    NAT'L SCIENCES TOTAL</t>
  </si>
  <si>
    <t xml:space="preserve">SOCIAL SCIENCES </t>
  </si>
  <si>
    <t>Acct'g, Business  &amp; Econ</t>
  </si>
  <si>
    <t>Education++</t>
  </si>
  <si>
    <t>22, 44, 45</t>
  </si>
  <si>
    <t>44, 45</t>
  </si>
  <si>
    <t xml:space="preserve">    SOCIAL SCIENCES TOTAL</t>
  </si>
  <si>
    <t xml:space="preserve">ARTS &amp; HUMANITIES </t>
  </si>
  <si>
    <t>30, 50</t>
  </si>
  <si>
    <t xml:space="preserve">    ARTS/HUMANITIES TOTAL</t>
  </si>
  <si>
    <t>INTERDISCIPLINARY</t>
  </si>
  <si>
    <t>Communication/Conflict Resolution</t>
  </si>
  <si>
    <t>Philosophy, Politics &amp; Economics</t>
  </si>
  <si>
    <t xml:space="preserve">            TOTAL, ALL POEs</t>
  </si>
  <si>
    <t>DETAIL DATA:</t>
  </si>
  <si>
    <t>1999-2008</t>
  </si>
  <si>
    <t xml:space="preserve">   Pre-Nursing</t>
  </si>
  <si>
    <t>Allied Health**</t>
  </si>
  <si>
    <t>Pre-Health Professions**</t>
  </si>
  <si>
    <t xml:space="preserve">    ENVIRONMENTAL SCIENCE:</t>
  </si>
  <si>
    <t xml:space="preserve">    Environmental Science</t>
  </si>
  <si>
    <t xml:space="preserve">   Pre-Engineering/Eng Physics</t>
  </si>
  <si>
    <t xml:space="preserve">   Business, General</t>
  </si>
  <si>
    <t xml:space="preserve">   Business &amp; IT</t>
  </si>
  <si>
    <t xml:space="preserve">   Entrepreneurship </t>
  </si>
  <si>
    <t xml:space="preserve">   Human Resource Mgmt</t>
  </si>
  <si>
    <t>Account'g, Business &amp; Economics</t>
  </si>
  <si>
    <t xml:space="preserve">   Secondary Education Gen'l++</t>
  </si>
  <si>
    <t xml:space="preserve">   Sec Ed - Biology</t>
  </si>
  <si>
    <t xml:space="preserve">   Sec Ed - Chemistry</t>
  </si>
  <si>
    <t xml:space="preserve">   Sec Ed - General Science</t>
  </si>
  <si>
    <t xml:space="preserve">   Sec Ed- ESS</t>
  </si>
  <si>
    <t xml:space="preserve">   Sec Ed - English</t>
  </si>
  <si>
    <t xml:space="preserve">   Sec Ed - Math</t>
  </si>
  <si>
    <t xml:space="preserve">   Sec Ed - Physics</t>
  </si>
  <si>
    <t xml:space="preserve">   Sec Ed - Social Studies/Citizenship</t>
  </si>
  <si>
    <t xml:space="preserve">   Language Ed - French</t>
  </si>
  <si>
    <t xml:space="preserve">   Language Ed - German</t>
  </si>
  <si>
    <t xml:space="preserve">   Language Ed - Spanish</t>
  </si>
  <si>
    <t xml:space="preserve">   Unified Early Child &amp; Special Ed</t>
  </si>
  <si>
    <t xml:space="preserve">   Unified Elementary &amp; Special Ed</t>
  </si>
  <si>
    <t xml:space="preserve">   Political Science</t>
  </si>
  <si>
    <t xml:space="preserve">   Art Studies, General</t>
  </si>
  <si>
    <t xml:space="preserve">   THEATER</t>
  </si>
  <si>
    <t xml:space="preserve">   Performing Arts Management</t>
  </si>
  <si>
    <t xml:space="preserve">   Theater Performance</t>
  </si>
  <si>
    <t>Theater</t>
  </si>
  <si>
    <t xml:space="preserve">   WORLD LANGUAGES &amp; CULTURES:</t>
  </si>
  <si>
    <t>Communication/Conflict Res</t>
  </si>
  <si>
    <t>NOTES:</t>
  </si>
  <si>
    <t xml:space="preserve">Included in each "grad year" are the graduates from December, May, and August of each academic year.  </t>
  </si>
  <si>
    <t xml:space="preserve">++For the purposes of this report, if two areas of study were listed for a student, that which was listed first was considered to be the student's primary POE.  </t>
  </si>
  <si>
    <t>The only exceptions to that were made in two cases:</t>
  </si>
  <si>
    <t>(1) Secondary Education POEs are listed under Education rather than under department of specialization.</t>
  </si>
  <si>
    <t>(2) For years preceding 1999-2000, If Pre-Health or Allied Health was listed either first or second, it was considered to be the primary interest.</t>
  </si>
  <si>
    <t>** Per Health Professions Committee records:</t>
  </si>
  <si>
    <t xml:space="preserve">     In 1999, Biology POEs include 5 graduates planning to go into Allied Health, and 14 graduates planning to go into the Health Professions.</t>
  </si>
  <si>
    <t xml:space="preserve">     In 1998, Biology POEs include 6 graduates planning to go into Allied Health, and 14 graduates planning to go into the Health Professions.  </t>
  </si>
  <si>
    <t xml:space="preserve">     In 1997, Biology POEs include 2 graduates planning to go into Allied Health, and 6 graduates planning to go into the Health Professions.  </t>
  </si>
  <si>
    <t xml:space="preserve">        Chemistry includes 1 student planning to go into Health Professions.   Sociology includes 1 student planning to go into Allied Health.</t>
  </si>
  <si>
    <t xml:space="preserve">     In 1996, Biology POEs include 1 graduate planning to go into Allied Health, and 3 graduates planning to go into the Health Professions.  </t>
  </si>
  <si>
    <t xml:space="preserve">        Psychology includes 1 student planning to go into Allied Health.</t>
  </si>
  <si>
    <t xml:space="preserve">     In 1995, Biology POEs include 6 graduates planning to go into Allied Health, and 9 graduates planning  to go into the Health Professions.  </t>
  </si>
  <si>
    <t xml:space="preserve">         Chemistry includes 1 student planning to go into Health Professions.</t>
  </si>
  <si>
    <t xml:space="preserve">     In 1994, Biology POEs include 2 graduates who plan to go into the Health Professions.  Art History includes 1 student planning to go into </t>
  </si>
  <si>
    <t xml:space="preserve">         the Health Professions. </t>
  </si>
  <si>
    <t>*Due to the changing nature of the program, beginning in 2001 environmental science and wildlife conservation POEs are counted under natural science while environmental studies and environmental economics POEs are counted under interdisciplinary programs.</t>
  </si>
  <si>
    <t>Stu Active Prog</t>
  </si>
  <si>
    <t>BA.BI.CM.HC</t>
  </si>
  <si>
    <t>BA.EB.AC</t>
  </si>
  <si>
    <t>BA.EB.EP</t>
  </si>
  <si>
    <t>BA.EB.FN</t>
  </si>
  <si>
    <t>BA.EB.HR.MG</t>
  </si>
  <si>
    <t>BA.EB.MG</t>
  </si>
  <si>
    <t>BA.EB.MK</t>
  </si>
  <si>
    <t>ND</t>
  </si>
  <si>
    <t>BA.ED</t>
  </si>
  <si>
    <t>BA.EN.CM.CR</t>
  </si>
  <si>
    <t>BA.EN.PW</t>
  </si>
  <si>
    <t>BA.EN.PW.DW</t>
  </si>
  <si>
    <t>BA.EN.TH</t>
  </si>
  <si>
    <t>BA.FA.SA</t>
  </si>
  <si>
    <t>MA.ACC</t>
  </si>
  <si>
    <t>BA.PL</t>
  </si>
  <si>
    <t>BA.PL.PS.EB.EC</t>
  </si>
  <si>
    <t>BA.PY</t>
  </si>
  <si>
    <t>BA.RL</t>
  </si>
  <si>
    <t>BA.TH.AP</t>
  </si>
  <si>
    <t>BS.BI.CM.HC</t>
  </si>
  <si>
    <t>BS.CH.SE</t>
  </si>
  <si>
    <t>BS.EB.IB</t>
  </si>
  <si>
    <t>BS.EB.IT</t>
  </si>
  <si>
    <t>BS.EE.SE</t>
  </si>
  <si>
    <t>BS.ES.EC</t>
  </si>
  <si>
    <t>BS.GL.ES</t>
  </si>
  <si>
    <t>BS.GL.ES.SE</t>
  </si>
  <si>
    <t>BS.LA.NS</t>
  </si>
  <si>
    <t>BS.LA.SS</t>
  </si>
  <si>
    <t>MA.NPL</t>
  </si>
  <si>
    <t>ND.MSTR</t>
  </si>
  <si>
    <t>PD.BA</t>
  </si>
  <si>
    <t>PD.BS</t>
  </si>
  <si>
    <t>ID</t>
  </si>
  <si>
    <t>Stu Name LFM</t>
  </si>
  <si>
    <t>Stu Latest Prog</t>
  </si>
  <si>
    <t>Stu Latest POE</t>
  </si>
  <si>
    <t>Stu JC Degree Dates</t>
  </si>
  <si>
    <t>Abend, Johnathan M</t>
  </si>
  <si>
    <t>Psychology with a secondary emphasis in Studio Art</t>
  </si>
  <si>
    <t>Abreau, Kerstin H</t>
  </si>
  <si>
    <t>Biology with a secondary emphasis in Psychology</t>
  </si>
  <si>
    <t>Adler, Molly L</t>
  </si>
  <si>
    <t>Russian w/a secondary emphasis in Peace &amp; Conflict Studies</t>
  </si>
  <si>
    <t>Albright, Alexis R</t>
  </si>
  <si>
    <t>Psychology with a secondary emphasis in French</t>
  </si>
  <si>
    <t>Anhalt, Rachel H</t>
  </si>
  <si>
    <t>Business Management</t>
  </si>
  <si>
    <t>Ankney, Amy N</t>
  </si>
  <si>
    <t>Mathematics with a secondary emphasis in Sociology</t>
  </si>
  <si>
    <t>Arnold, Sara L</t>
  </si>
  <si>
    <t>Biology with a secondary emphasis in Art History</t>
  </si>
  <si>
    <t>Attner, Daniel A</t>
  </si>
  <si>
    <t>BA.IT.DM</t>
  </si>
  <si>
    <t>Digital Media Studies</t>
  </si>
  <si>
    <t>Bancroft, Laura R</t>
  </si>
  <si>
    <t>Media Writing and Literature</t>
  </si>
  <si>
    <t>Barnett, Jacquelyn H</t>
  </si>
  <si>
    <t>Baronner, Robert W</t>
  </si>
  <si>
    <t>Barron, Rayna S</t>
  </si>
  <si>
    <t>Educational Studies &amp; Human Dev w/a sec emphasis in English</t>
  </si>
  <si>
    <t>Beaver, Chelsey R</t>
  </si>
  <si>
    <t>English Secondary Education</t>
  </si>
  <si>
    <t>Benfer, Scott A</t>
  </si>
  <si>
    <t>Bennett, Sarah T</t>
  </si>
  <si>
    <t>The World of Film and Society</t>
  </si>
  <si>
    <t>Berrena, Kylie A</t>
  </si>
  <si>
    <t>Besch, Joshua W</t>
  </si>
  <si>
    <t>Bhatnagar, Nikhil A</t>
  </si>
  <si>
    <t>Boothe, Danielle B</t>
  </si>
  <si>
    <t>Bortak, Joseph R</t>
  </si>
  <si>
    <t>Education Studies</t>
  </si>
  <si>
    <t>Brader, Madison A</t>
  </si>
  <si>
    <t>Anthropology</t>
  </si>
  <si>
    <t>Broshkevitch, Sarah E</t>
  </si>
  <si>
    <t>Brown, Allison M</t>
  </si>
  <si>
    <t>Brumbaugh, Frank S</t>
  </si>
  <si>
    <t>Geology with a secondary emphasis in History</t>
  </si>
  <si>
    <t>Brumbaugh, Rebecca J</t>
  </si>
  <si>
    <t>Chemistry with a secondary emphasis in Mathematics</t>
  </si>
  <si>
    <t>Burgan, Richard L</t>
  </si>
  <si>
    <t>Biochemistry</t>
  </si>
  <si>
    <t>Buser, Victoria L</t>
  </si>
  <si>
    <t>Bussard, Joshua S</t>
  </si>
  <si>
    <t>Eng Physics w/ sec emphases in Computer Science &amp; Math</t>
  </si>
  <si>
    <t>Caddick, Charlotte L</t>
  </si>
  <si>
    <t>Biochemistry and Secondary Education</t>
  </si>
  <si>
    <t>Cai, Luxiaohe</t>
  </si>
  <si>
    <t>Campbell, Caleb D</t>
  </si>
  <si>
    <t>Wildlife Conservation</t>
  </si>
  <si>
    <t>Canning, Bridget R</t>
  </si>
  <si>
    <t>Caraballo, Adam L</t>
  </si>
  <si>
    <t>Carr, Rebecca A</t>
  </si>
  <si>
    <t>Carruthers, Anne O</t>
  </si>
  <si>
    <t>Human Nature &amp; Identity Studies with a sec emp in Spanish</t>
  </si>
  <si>
    <t>Casey, De'Shanae S</t>
  </si>
  <si>
    <t>Child Development and Education Studies</t>
  </si>
  <si>
    <t>Cauler, Harris E</t>
  </si>
  <si>
    <t>Information Technology with a sec. emphasis in Management</t>
  </si>
  <si>
    <t>Chambers, Sophie C</t>
  </si>
  <si>
    <t>Chance-Chin, Thalia J</t>
  </si>
  <si>
    <t>Entrepreneurial Arts with a sec. emphasis in Communication</t>
  </si>
  <si>
    <t>Chandra, Sonika S</t>
  </si>
  <si>
    <t>Digital Media with Writing</t>
  </si>
  <si>
    <t>Coda, John E</t>
  </si>
  <si>
    <t>Physical Chemistry with a secondary emphasis in Mathematics</t>
  </si>
  <si>
    <t>Connor, Aidan M</t>
  </si>
  <si>
    <t>Natural and Social Sciences</t>
  </si>
  <si>
    <t>Cooper, Sara C</t>
  </si>
  <si>
    <t>Biopsychology</t>
  </si>
  <si>
    <t>Corbin, Lucas M</t>
  </si>
  <si>
    <t>Cousins, Alyssa N</t>
  </si>
  <si>
    <t>Cree, Ethan C</t>
  </si>
  <si>
    <t>Engineering Physics with a secondary emphasis in Fine Arts</t>
  </si>
  <si>
    <t>Cueto, Christopher J</t>
  </si>
  <si>
    <t>Dean, Alexander M</t>
  </si>
  <si>
    <t>DeBernardis, Carley B</t>
  </si>
  <si>
    <t>Business Communication with a sec. emphasis in Art History</t>
  </si>
  <si>
    <t>Debrecht, Alexander C</t>
  </si>
  <si>
    <t>Physics with secondary emphases in Mathematics &amp; Philosophy</t>
  </si>
  <si>
    <t>Defnet, Peter A</t>
  </si>
  <si>
    <t>Dengler, Nicole M</t>
  </si>
  <si>
    <t>Biochemistry with a secondary emphasis in German</t>
  </si>
  <si>
    <t>Devise, Marie S</t>
  </si>
  <si>
    <t>Business</t>
  </si>
  <si>
    <t>Devlin, Brittni P</t>
  </si>
  <si>
    <t>Dougherty, Marissa E</t>
  </si>
  <si>
    <t>PreK-4th Grade and Special Education PreK - 8th Grade</t>
  </si>
  <si>
    <t>Douglas, Carl I</t>
  </si>
  <si>
    <t>Engineering Physics</t>
  </si>
  <si>
    <t>Dowdy, Micah J</t>
  </si>
  <si>
    <t>Dudek, Lillian M</t>
  </si>
  <si>
    <t>Dux, Morgan L</t>
  </si>
  <si>
    <t>Ebeling, Michael T</t>
  </si>
  <si>
    <t>Society and the Human Condition</t>
  </si>
  <si>
    <t>Eby, Alexandra G</t>
  </si>
  <si>
    <t>Educational Studies and Human Development</t>
  </si>
  <si>
    <t>Edgerton, Gavin G</t>
  </si>
  <si>
    <t>Ecological Economics</t>
  </si>
  <si>
    <t>Evain, Clementine M</t>
  </si>
  <si>
    <t>Everhart, Caitlin A</t>
  </si>
  <si>
    <t>Physics with a secondary emphasis in Mathematics</t>
  </si>
  <si>
    <t>Faiz Qaisary, Airokhsh</t>
  </si>
  <si>
    <t>International Politics sec emp in Peace &amp; Conflict Studies</t>
  </si>
  <si>
    <t>Farbstein, Neil P</t>
  </si>
  <si>
    <t>Human Services</t>
  </si>
  <si>
    <t>Farfan, Stephanie V</t>
  </si>
  <si>
    <t>Peace &amp; Conflict Studies w/ a secondary emphasis in French</t>
  </si>
  <si>
    <t>Farrell, Ethan P</t>
  </si>
  <si>
    <t>Info Tech with sec emphases in Theatre Perf &amp; Management</t>
  </si>
  <si>
    <t>Faust, Elizabeth A</t>
  </si>
  <si>
    <t>Museums and Art/History with a secondary emphasis in French</t>
  </si>
  <si>
    <t>Feiler, Mark</t>
  </si>
  <si>
    <t>Information Technology with a sec emphasis in Communication</t>
  </si>
  <si>
    <t>Fitton, John M</t>
  </si>
  <si>
    <t>Force, Maverick D</t>
  </si>
  <si>
    <t>Finance</t>
  </si>
  <si>
    <t>Fox, Emily K</t>
  </si>
  <si>
    <t>Fox, Larissa M</t>
  </si>
  <si>
    <t>Natural and Social Sciences w/ a sec emphasis in Psychology</t>
  </si>
  <si>
    <t>Frantz, Lauren E</t>
  </si>
  <si>
    <t>Friant, Catherine D</t>
  </si>
  <si>
    <t>Social Work</t>
  </si>
  <si>
    <t>Hall, Brittany E</t>
  </si>
  <si>
    <t>Biology with a Psychology secondary emphasis</t>
  </si>
  <si>
    <t>Fulton, Christopher S</t>
  </si>
  <si>
    <t>Management</t>
  </si>
  <si>
    <t>Gao, Changdong</t>
  </si>
  <si>
    <t>Economics</t>
  </si>
  <si>
    <t>Gehman, Christian E</t>
  </si>
  <si>
    <t>Gercak, Alaina M</t>
  </si>
  <si>
    <t>Environmental Studies and Human Affairs</t>
  </si>
  <si>
    <t>Gibbel, Henry A</t>
  </si>
  <si>
    <t>Gilbert, Brian J</t>
  </si>
  <si>
    <t>Engineering Physics and Secondary Education</t>
  </si>
  <si>
    <t>Gillen, Cantin W</t>
  </si>
  <si>
    <t>Gioia, Stephanie C</t>
  </si>
  <si>
    <t>Gongloff, Joshua J</t>
  </si>
  <si>
    <t>Studies for Justice</t>
  </si>
  <si>
    <t>Guanciale, James J</t>
  </si>
  <si>
    <t>Guenzel, Matthias T</t>
  </si>
  <si>
    <t>Strategic Communication</t>
  </si>
  <si>
    <t>Guetzlaff, Matthew D</t>
  </si>
  <si>
    <t>Biology with a secondary emphasis in Economics</t>
  </si>
  <si>
    <t>Hadden, Alexis A</t>
  </si>
  <si>
    <t>Communication with Professional Writing</t>
  </si>
  <si>
    <t>Hairston, Samuel M</t>
  </si>
  <si>
    <t>Computer Science with a secondary emphasis in Management</t>
  </si>
  <si>
    <t>Haizlip, Jeannine</t>
  </si>
  <si>
    <t>Multimedia Communication</t>
  </si>
  <si>
    <t>Hallabuk, Colton J</t>
  </si>
  <si>
    <t>Health Communication with a secondary emphasis in Marketing</t>
  </si>
  <si>
    <t>Halstead, Ezra</t>
  </si>
  <si>
    <t>Discourses of War and Peace</t>
  </si>
  <si>
    <t>Haney, Megan N</t>
  </si>
  <si>
    <t>Hanna, Thomas P</t>
  </si>
  <si>
    <t>Educational Studies</t>
  </si>
  <si>
    <t>Hansen, Alexander S</t>
  </si>
  <si>
    <t>Hantula, Spencer S</t>
  </si>
  <si>
    <t>Hark, Brandon S</t>
  </si>
  <si>
    <t>Harpster, Nokota J</t>
  </si>
  <si>
    <t>Haselton, David H</t>
  </si>
  <si>
    <t>Heber, Brett L</t>
  </si>
  <si>
    <t>Biology with a secondary emphasis in History</t>
  </si>
  <si>
    <t>Heicher, Alexander J</t>
  </si>
  <si>
    <t>Technical Theatre and Informatics</t>
  </si>
  <si>
    <t>Heidler, Brittany L</t>
  </si>
  <si>
    <t>Heikkinen, Erika R</t>
  </si>
  <si>
    <t>French w/ a secondary emphasis in Peace &amp; Conflict Studies</t>
  </si>
  <si>
    <t>Henry, Alexandra J</t>
  </si>
  <si>
    <t>Biology with a secondary emphasis in Spanish</t>
  </si>
  <si>
    <t>Herrine, Oliver S</t>
  </si>
  <si>
    <t>He, Shuyunan</t>
  </si>
  <si>
    <t>Environmental Science with an Economics secondary emphasis</t>
  </si>
  <si>
    <t>Higgins, Robert M</t>
  </si>
  <si>
    <t>Hockenbroch, Olivia A</t>
  </si>
  <si>
    <t>Communication with Philosophy</t>
  </si>
  <si>
    <t>Holbrook, Lauren M</t>
  </si>
  <si>
    <t>Marine Biology with a secondary emphasis in Psychology</t>
  </si>
  <si>
    <t>Hoover, Michelle D</t>
  </si>
  <si>
    <t>Hostak, Hannah C</t>
  </si>
  <si>
    <t>Peace and Conflict Studies</t>
  </si>
  <si>
    <t>Houck, Corey A</t>
  </si>
  <si>
    <t>Wildlife Conservation w/a sec emphasis in Religious Studies</t>
  </si>
  <si>
    <t>Howard, Jeremy M</t>
  </si>
  <si>
    <t>Imber, Oceane C</t>
  </si>
  <si>
    <t>Jans, Leah E</t>
  </si>
  <si>
    <t>PreK-4th Grade</t>
  </si>
  <si>
    <t>Jin, Suyan</t>
  </si>
  <si>
    <t>Johnson, Cody A</t>
  </si>
  <si>
    <t>Johnston, Marshall J</t>
  </si>
  <si>
    <t>Politics, Philosophy &amp; Economics</t>
  </si>
  <si>
    <t>Johnston, Taylor L</t>
  </si>
  <si>
    <t>Environmental Science w/ a secondary emphasis in Education</t>
  </si>
  <si>
    <t>Jones, Julianne E</t>
  </si>
  <si>
    <t>Communication and Human Services</t>
  </si>
  <si>
    <t>Joseph, Shane A</t>
  </si>
  <si>
    <t>Juma, Fatema</t>
  </si>
  <si>
    <t>Kalinowski, Luke H</t>
  </si>
  <si>
    <t>Accounting</t>
  </si>
  <si>
    <t>Kane, Rebecca K</t>
  </si>
  <si>
    <t>Katahara, Chinami</t>
  </si>
  <si>
    <t>Keating, Ian J</t>
  </si>
  <si>
    <t>Keaton, Kiara</t>
  </si>
  <si>
    <t>Entrepreneurial Leadership</t>
  </si>
  <si>
    <t>Kelleher, Lauren A</t>
  </si>
  <si>
    <t>Spanish / Hispanic Cultures</t>
  </si>
  <si>
    <t>Kepler, Amelia M</t>
  </si>
  <si>
    <t>Kiernan McCauley, Alison B</t>
  </si>
  <si>
    <t>Theatre Performance</t>
  </si>
  <si>
    <t>Kilpatrick, Andrew J</t>
  </si>
  <si>
    <t>Theatre Arts with a secondary emphasis in Art History</t>
  </si>
  <si>
    <t>King, Caleb M</t>
  </si>
  <si>
    <t>King, Shayna M</t>
  </si>
  <si>
    <t>Accounting and Financial Management</t>
  </si>
  <si>
    <t>Kister, Kyle W</t>
  </si>
  <si>
    <t>Life Sciences</t>
  </si>
  <si>
    <t>Kleber, Heather J</t>
  </si>
  <si>
    <t>Kleber, Heidi J</t>
  </si>
  <si>
    <t>Knecht, David M</t>
  </si>
  <si>
    <t>Geology with a secondary emphasis in French</t>
  </si>
  <si>
    <t>Knecht, Vincent R</t>
  </si>
  <si>
    <t>Knepp, Morgan S</t>
  </si>
  <si>
    <t>Kogod, Sarah E</t>
  </si>
  <si>
    <t>Economics with a secondary emphasis in History</t>
  </si>
  <si>
    <t>Kolp, Matthew D</t>
  </si>
  <si>
    <t>Kratina, Garret J</t>
  </si>
  <si>
    <t>Krause, Emily S</t>
  </si>
  <si>
    <t>Krepps, Cody J</t>
  </si>
  <si>
    <t>Kring, Emma K</t>
  </si>
  <si>
    <t>Krueger, Erik A</t>
  </si>
  <si>
    <t>Krycinski, Dylan G</t>
  </si>
  <si>
    <t>Kuhn, Paul D</t>
  </si>
  <si>
    <t>Information Technology with a sec. emphasis in Managment</t>
  </si>
  <si>
    <t>Kysor, Kenneth J</t>
  </si>
  <si>
    <t>Lambert, Eric D</t>
  </si>
  <si>
    <t>Lane, Natasha D</t>
  </si>
  <si>
    <t>Entrepreneurial Journalism</t>
  </si>
  <si>
    <t>Lasinsky, Jacob S</t>
  </si>
  <si>
    <t>Leckemby, Brandon D</t>
  </si>
  <si>
    <t>Leland, Marshall L</t>
  </si>
  <si>
    <t>Lescallette, Adam R</t>
  </si>
  <si>
    <t>Levine, Elana R</t>
  </si>
  <si>
    <t>Lewis, Clare J</t>
  </si>
  <si>
    <t>Archaeology</t>
  </si>
  <si>
    <t>Liacouras, Lauren E</t>
  </si>
  <si>
    <t>English Literature &amp; Writing</t>
  </si>
  <si>
    <t>Li, Jinshu</t>
  </si>
  <si>
    <t>Lipiecki, Sarah E</t>
  </si>
  <si>
    <t>Geology with a secondary emphasis in German</t>
  </si>
  <si>
    <t>Livoti, Kelsey L</t>
  </si>
  <si>
    <t>Business Communication with a sec. emphasis in Psychology</t>
  </si>
  <si>
    <t>Lupold, William P</t>
  </si>
  <si>
    <t>Lutz, Allison</t>
  </si>
  <si>
    <t>Magley, Mackenzie M</t>
  </si>
  <si>
    <t>Mahomva, Veneka</t>
  </si>
  <si>
    <t>Mahy, Kiah H</t>
  </si>
  <si>
    <t>Education &amp; Literature w/a sec. emphasis in Theatre Arts</t>
  </si>
  <si>
    <t>Maines, Arielle E</t>
  </si>
  <si>
    <t>Mandley, Tyler M</t>
  </si>
  <si>
    <t>Manley, Shannon M</t>
  </si>
  <si>
    <t>Psychology with a secondary emphasis in Anthropology</t>
  </si>
  <si>
    <t>Marino, Michael J</t>
  </si>
  <si>
    <t>Martin, Paola A</t>
  </si>
  <si>
    <t>Chemistry of Food &amp; the Body w/a sec emphasis in Fine Arts</t>
  </si>
  <si>
    <t>Masood, Adam T</t>
  </si>
  <si>
    <t>Mattern, Kymberly N</t>
  </si>
  <si>
    <t>McCammon, Melodie A</t>
  </si>
  <si>
    <t>Natural and Social Science</t>
  </si>
  <si>
    <t>McComsey, Brenton E</t>
  </si>
  <si>
    <t>Biochemistry w/secondary emphases in Studio Art &amp; Spanish</t>
  </si>
  <si>
    <t>McEvoy, Patrick M</t>
  </si>
  <si>
    <t>McHugh, Kelsey D</t>
  </si>
  <si>
    <t>Meingossner, Mary K</t>
  </si>
  <si>
    <t>French</t>
  </si>
  <si>
    <t>Miller, Dylan T</t>
  </si>
  <si>
    <t>Literary and Philosophical Studies</t>
  </si>
  <si>
    <t>Miller, Forest D</t>
  </si>
  <si>
    <t>Psychology with a secondary emphasis in Religious Studies</t>
  </si>
  <si>
    <t>Miller, Shelby E</t>
  </si>
  <si>
    <t>Museum Studies-Art History Focus</t>
  </si>
  <si>
    <t>Miriello, Katelyn N</t>
  </si>
  <si>
    <t>Moffa, Zachary J</t>
  </si>
  <si>
    <t>Moodispaugh, Robert T</t>
  </si>
  <si>
    <t>Wildlife Conservation with a secondary emphasis in English</t>
  </si>
  <si>
    <t>Moreno, Marjorie G</t>
  </si>
  <si>
    <t>Spanish/Hispanic Cultures</t>
  </si>
  <si>
    <t>Morgen-Westrick, Duncan S</t>
  </si>
  <si>
    <t>Computer Science with a secondary emphasis in Mathematics</t>
  </si>
  <si>
    <t>Morillo, Andrea G</t>
  </si>
  <si>
    <t>Morlando, Lauren M</t>
  </si>
  <si>
    <t>Morrissey, Sean E</t>
  </si>
  <si>
    <t>Global Security &amp; Risk Management w/ a sec emphasis in PACS</t>
  </si>
  <si>
    <t>Mouallem, Ariel</t>
  </si>
  <si>
    <t>Mullins, Peter R</t>
  </si>
  <si>
    <t>Murphy, Elias R</t>
  </si>
  <si>
    <t>Peace Psychology</t>
  </si>
  <si>
    <t>Murphy, Rachel E</t>
  </si>
  <si>
    <t>International Business and Spanish</t>
  </si>
  <si>
    <t>Musser, Christina</t>
  </si>
  <si>
    <t>Myers, Colton A</t>
  </si>
  <si>
    <t>Nachbor, Maria S</t>
  </si>
  <si>
    <t>Peace and Conflict Studies with a sec emphasis in Spanish</t>
  </si>
  <si>
    <t>Nagle, Erica S</t>
  </si>
  <si>
    <t>Nancarvis, Feleen L</t>
  </si>
  <si>
    <t>Peace&amp;Conflict Studies w/sec emph in PY &amp; Religious Studies</t>
  </si>
  <si>
    <t>Nash, Lewis C</t>
  </si>
  <si>
    <t>Business Information Systems Technology</t>
  </si>
  <si>
    <t>Neri, Brea M</t>
  </si>
  <si>
    <t>Communication with a secondary emphasis in Politics</t>
  </si>
  <si>
    <t>Ness, Brad M</t>
  </si>
  <si>
    <t>Wildlife Studies</t>
  </si>
  <si>
    <t>Nickas, Amberle M</t>
  </si>
  <si>
    <t>History &amp; Anthropology with a sec. emphasis in Biology</t>
  </si>
  <si>
    <t>Nigh, Louie R</t>
  </si>
  <si>
    <t>Noack, Julia A</t>
  </si>
  <si>
    <t>Education Communication</t>
  </si>
  <si>
    <t>Nolan, Abby N</t>
  </si>
  <si>
    <t>Biology with a secondary emphasis in Religious Studies</t>
  </si>
  <si>
    <t>Notestine, Carrie A</t>
  </si>
  <si>
    <t>Ofiara, Jonathan A</t>
  </si>
  <si>
    <t>Environmental Science with sec emp in History &amp; Geology</t>
  </si>
  <si>
    <t>Opio, Rika C</t>
  </si>
  <si>
    <t>Art History and Museum Studies</t>
  </si>
  <si>
    <t>Pan, T Nang S</t>
  </si>
  <si>
    <t>Park, Jung Bin</t>
  </si>
  <si>
    <t>International Environmental Studies</t>
  </si>
  <si>
    <t>Park, Stephen V</t>
  </si>
  <si>
    <t>History with a sec. emphasis in Peace &amp; Conflict Studies</t>
  </si>
  <si>
    <t>Partsch, Jonathan D</t>
  </si>
  <si>
    <t>Paul, David A</t>
  </si>
  <si>
    <t>Peachey, Alyssa M</t>
  </si>
  <si>
    <t>Peterson, Courtney M</t>
  </si>
  <si>
    <t>Petrie, Mary Elizabeth R</t>
  </si>
  <si>
    <t>Phillips, Daniel J</t>
  </si>
  <si>
    <t>Pingatore, Caitlyn L</t>
  </si>
  <si>
    <t>Wildlife Conservation w/ a secondary emphasis in Education</t>
  </si>
  <si>
    <t>Plummer, Kaitlynn N</t>
  </si>
  <si>
    <t>Finance with a secondary emphasis in Mathematics</t>
  </si>
  <si>
    <t>Proenca, Kimberly S</t>
  </si>
  <si>
    <t>Radice, James P</t>
  </si>
  <si>
    <t>Rea, Patrick R</t>
  </si>
  <si>
    <t>Reau, Heather M</t>
  </si>
  <si>
    <t>Rebman, Katya J</t>
  </si>
  <si>
    <t>BS.EE.SC</t>
  </si>
  <si>
    <t>Environmental Science with a secondary emphasis in German</t>
  </si>
  <si>
    <t>Reis, Brandon M</t>
  </si>
  <si>
    <t>Communication &amp; Jurisprudence w/sec emph in Art History</t>
  </si>
  <si>
    <t>Rigg, Coleman S</t>
  </si>
  <si>
    <t>Marketing</t>
  </si>
  <si>
    <t>Roberts, Seikah R</t>
  </si>
  <si>
    <t>Environmental Science with a sec. emphasis in Accounting</t>
  </si>
  <si>
    <t>Roemer, Alexandra E</t>
  </si>
  <si>
    <t>Digital Art and Theatre Production</t>
  </si>
  <si>
    <t>Rolland, Jessica N</t>
  </si>
  <si>
    <t>Rosler, Natasha S</t>
  </si>
  <si>
    <t>Roth, Michael R</t>
  </si>
  <si>
    <t>Rowe, Jacob E</t>
  </si>
  <si>
    <t>Rowlands, Rachel A</t>
  </si>
  <si>
    <t>Sakib, K.M. Saadman</t>
  </si>
  <si>
    <t>Economics with a secondary emphasis in Mathematics</t>
  </si>
  <si>
    <t>Salage, Kyle T</t>
  </si>
  <si>
    <t>Politics with a secondary emphasis in Economics</t>
  </si>
  <si>
    <t>Salpietro, Anthony J</t>
  </si>
  <si>
    <t>Sanderson, Lance M</t>
  </si>
  <si>
    <t>Anthropology with a secondary emphasis in Religious Studies</t>
  </si>
  <si>
    <t>Sanna, Zachary F</t>
  </si>
  <si>
    <t>International Politics and Chinese Studies</t>
  </si>
  <si>
    <t>Scales, Jessica L</t>
  </si>
  <si>
    <t>Schneider, Emilia A</t>
  </si>
  <si>
    <t>Business and Behavioral Science</t>
  </si>
  <si>
    <t>Schneider, Haley E</t>
  </si>
  <si>
    <t>Political Communication</t>
  </si>
  <si>
    <t>Scholl, Catherine L</t>
  </si>
  <si>
    <t>Digital Media with Public Relations</t>
  </si>
  <si>
    <t>Schroeder, Katie M</t>
  </si>
  <si>
    <t>Schuck, Kyle R</t>
  </si>
  <si>
    <t>Strategic Professional Communication</t>
  </si>
  <si>
    <t>Schultz, Derek E</t>
  </si>
  <si>
    <t>Politics with a secondary emphasis in History</t>
  </si>
  <si>
    <t>Schwemmlein, Arnold K</t>
  </si>
  <si>
    <t>Mathematics with a secondary emphasis in Economics</t>
  </si>
  <si>
    <t>Scudder, Maria S</t>
  </si>
  <si>
    <t>Selleck, Nathaniel L</t>
  </si>
  <si>
    <t>Sellers, Alixandra L</t>
  </si>
  <si>
    <t>Senek-Frymoyer, Chastity L</t>
  </si>
  <si>
    <t>Psychology with a secondary emphasis in History</t>
  </si>
  <si>
    <t>Sexton, Benjamin D</t>
  </si>
  <si>
    <t>International Public Relations with a sec. emp in German</t>
  </si>
  <si>
    <t>Shifflett, Cody C</t>
  </si>
  <si>
    <t>Biology with a secondary emphasis in Management</t>
  </si>
  <si>
    <t>Showers, Kortney J</t>
  </si>
  <si>
    <t>Shunn, Kelly C</t>
  </si>
  <si>
    <t>Shwaish, Rounida</t>
  </si>
  <si>
    <t>Applied Sociology</t>
  </si>
  <si>
    <t>Sledzianowski, Courtney L</t>
  </si>
  <si>
    <t>Marine Science with a secondary emphasis in French</t>
  </si>
  <si>
    <t>Sloan, Mikaela M</t>
  </si>
  <si>
    <t>Animal Behavior</t>
  </si>
  <si>
    <t>Slutter, Isaiah R</t>
  </si>
  <si>
    <t>Accounting with a secondary emphasis in Mathematics</t>
  </si>
  <si>
    <t>Smith, Benjamin S</t>
  </si>
  <si>
    <t>Smith, Megan M</t>
  </si>
  <si>
    <t>Theatre Performance with a secondary emphasis in Marketing</t>
  </si>
  <si>
    <t>Snyder, Ashley J</t>
  </si>
  <si>
    <t>Business Information Technology</t>
  </si>
  <si>
    <t>Souders, Benjamin M</t>
  </si>
  <si>
    <t>Environmental Studies with a secondary emphasis in History</t>
  </si>
  <si>
    <t>Spayde, David A</t>
  </si>
  <si>
    <t>Spiess, Cara G</t>
  </si>
  <si>
    <t>Stanton, Mitchell R</t>
  </si>
  <si>
    <t>Stapleton, Molley T</t>
  </si>
  <si>
    <t>Sten, Katelyn E</t>
  </si>
  <si>
    <t>Psychology with a secondary emphasis in Fine Arts</t>
  </si>
  <si>
    <t>Stephens, Trevor B</t>
  </si>
  <si>
    <t>Stewart, Keith A</t>
  </si>
  <si>
    <t>Stone-Weiss, Nicholas M</t>
  </si>
  <si>
    <t>Stough, Cara J</t>
  </si>
  <si>
    <t>Sumner, Christine M</t>
  </si>
  <si>
    <t>Health Administration</t>
  </si>
  <si>
    <t>Swanger, Chloe M</t>
  </si>
  <si>
    <t>Swavely, Meghan L</t>
  </si>
  <si>
    <t>Social Work with a secondary emphasis in Spanish</t>
  </si>
  <si>
    <t>Sweeney, Morgan R</t>
  </si>
  <si>
    <t>Business with secondary emphases in Biology &amp; French</t>
  </si>
  <si>
    <t>Swope, Kayley S</t>
  </si>
  <si>
    <t>Szczur, Katelyn J</t>
  </si>
  <si>
    <t>Health Sciences with Management Studies</t>
  </si>
  <si>
    <t>Tallman, Katherine E</t>
  </si>
  <si>
    <t>Taylor, Raegyn B</t>
  </si>
  <si>
    <t>Terrab, Leila</t>
  </si>
  <si>
    <t>Thomsen, Peter G</t>
  </si>
  <si>
    <t>Cultural Studies</t>
  </si>
  <si>
    <t>Tobar Manosalvas, Katherine M</t>
  </si>
  <si>
    <t>Torres Aguirre, Lisseth C</t>
  </si>
  <si>
    <t>Health Communication with a secondary emphasis in Education</t>
  </si>
  <si>
    <t>Tran, Quan M</t>
  </si>
  <si>
    <t>Tran, Tiffanie T</t>
  </si>
  <si>
    <t>Trapane, Nicholas R</t>
  </si>
  <si>
    <t>International Politics with a secondary emphasis in Spanish</t>
  </si>
  <si>
    <t>Trayer, Zachary E</t>
  </si>
  <si>
    <t>Management with a secondary emphasis in Sociology</t>
  </si>
  <si>
    <t>Troup, Leslie M</t>
  </si>
  <si>
    <t>Pre-Curatorial Studies</t>
  </si>
  <si>
    <t>Tuyen, Thomas</t>
  </si>
  <si>
    <t>Twigg, Elizabeth M</t>
  </si>
  <si>
    <t>Politics and Chinese Studies</t>
  </si>
  <si>
    <t>Udinski, Ward A</t>
  </si>
  <si>
    <t>Vanaman, Megan T</t>
  </si>
  <si>
    <t>Social Studies Secondary Education</t>
  </si>
  <si>
    <t>Vannucci, Laura A</t>
  </si>
  <si>
    <t>Vawter, Michela B</t>
  </si>
  <si>
    <t>International Political Economy and Spanish</t>
  </si>
  <si>
    <t>Vistnes, Michelle E</t>
  </si>
  <si>
    <t>Vogatsky, Alexandra K</t>
  </si>
  <si>
    <t>Vu, Duc T</t>
  </si>
  <si>
    <t>Waksmunski, Alexis A</t>
  </si>
  <si>
    <t>Politics with a sec. emphasis in Peace &amp; Conflict Studies</t>
  </si>
  <si>
    <t>Waksmunski, Andrea R</t>
  </si>
  <si>
    <t>Waldorf, Justin J</t>
  </si>
  <si>
    <t>Wang, Duwei</t>
  </si>
  <si>
    <t>Wang, Weihua</t>
  </si>
  <si>
    <t>Computational Study</t>
  </si>
  <si>
    <t>Waring, Heather L</t>
  </si>
  <si>
    <t>Watkins, Thomas J</t>
  </si>
  <si>
    <t>Weaver, Adam J</t>
  </si>
  <si>
    <t>Webb, Clinton J</t>
  </si>
  <si>
    <t>Legal Studies</t>
  </si>
  <si>
    <t>Weintraub, Michael W</t>
  </si>
  <si>
    <t>Identity, Society and Conflict</t>
  </si>
  <si>
    <t>Weiss, Charles M</t>
  </si>
  <si>
    <t>Weiss, Patrick A</t>
  </si>
  <si>
    <t>Weit, Nicholas V</t>
  </si>
  <si>
    <t>Wetzel, Heather M</t>
  </si>
  <si>
    <t>Wildlife Conservation with a secondary emphasis in German</t>
  </si>
  <si>
    <t>Whetsel, Taylor V</t>
  </si>
  <si>
    <t>Communication &amp; Conflict Resolution w/sec emph in Sociology</t>
  </si>
  <si>
    <t>White, Alexander R</t>
  </si>
  <si>
    <t>Mathematics w/a secondary emphasis in Computer Programming</t>
  </si>
  <si>
    <t>White, Emily D</t>
  </si>
  <si>
    <t>Wickes, Ryan T</t>
  </si>
  <si>
    <t>Biology with a secondary emphasis in Investing</t>
  </si>
  <si>
    <t>Wiley, Brian J</t>
  </si>
  <si>
    <t>Human Dynamics</t>
  </si>
  <si>
    <t>Williams, Gregory A</t>
  </si>
  <si>
    <t>Computer Science with a secondary emphasis in German</t>
  </si>
  <si>
    <t>Williams, Heather M</t>
  </si>
  <si>
    <t>Financial Management</t>
  </si>
  <si>
    <t>Williams, Miya M</t>
  </si>
  <si>
    <t>BA.WL</t>
  </si>
  <si>
    <t>Language Acquisition &amp; Articulation w/ sec emp in Economics</t>
  </si>
  <si>
    <t>Wilson, Elizabeth M</t>
  </si>
  <si>
    <t>Integrated Media Arts</t>
  </si>
  <si>
    <t>Wilson, Lauren B</t>
  </si>
  <si>
    <t>Politics and Minority Literature</t>
  </si>
  <si>
    <t>Wilt, Ethan V</t>
  </si>
  <si>
    <t>Wingenroth, Evan T</t>
  </si>
  <si>
    <t>Wisyanski, Cassandra N</t>
  </si>
  <si>
    <t>Wolf, Emily T</t>
  </si>
  <si>
    <t>Business and Economics</t>
  </si>
  <si>
    <t>Wright, Nathaniel L</t>
  </si>
  <si>
    <t>Neuroscience with a secondary emphasis in Theatre Arts</t>
  </si>
  <si>
    <t>Xu, Feiyang</t>
  </si>
  <si>
    <t>Yeates, Shayna R</t>
  </si>
  <si>
    <t>Psychology with a secondary emphasis in Philosophy</t>
  </si>
  <si>
    <t>Yeung, Clarence M</t>
  </si>
  <si>
    <t>Marketing with a secondary emphasis in Communication</t>
  </si>
  <si>
    <t>Yi, Duk Kyu</t>
  </si>
  <si>
    <t>Yoder, Kaitlyn N</t>
  </si>
  <si>
    <t>Young, Brittani A</t>
  </si>
  <si>
    <t>Young, Erika N</t>
  </si>
  <si>
    <t>Writing and Literature Studies</t>
  </si>
  <si>
    <t>Zehren, Audrey C</t>
  </si>
  <si>
    <t>Environmental Communication</t>
  </si>
  <si>
    <t>Zerjav, Alexandra M</t>
  </si>
  <si>
    <t>Zhang, Yuqing</t>
  </si>
  <si>
    <t>Zhu, Haining</t>
  </si>
  <si>
    <t>Zimmerman, Nathan D</t>
  </si>
  <si>
    <t>Zin, Khin Mi M</t>
  </si>
  <si>
    <t>Zniber, Siham</t>
  </si>
  <si>
    <t>Biology with a secondary emphasis in Communication</t>
  </si>
  <si>
    <t>Zoerner, Christine N</t>
  </si>
  <si>
    <t>Stu Latest Prog CIP</t>
  </si>
  <si>
    <t>Donlan, Nicholas M</t>
  </si>
  <si>
    <t>Pessolano, Maria R</t>
  </si>
  <si>
    <t>Stevens, Jessica L</t>
  </si>
  <si>
    <t>Senior Care and Recreation</t>
  </si>
  <si>
    <t>Evey, Emily R</t>
  </si>
  <si>
    <t>Theatre, Communication and Social Justice</t>
  </si>
  <si>
    <t>Frey, Samuel N</t>
  </si>
  <si>
    <t>Strasser, Charles R</t>
  </si>
  <si>
    <t>Arnold, Christopher T</t>
  </si>
  <si>
    <t>Woods, Skukura A</t>
  </si>
  <si>
    <t>Creative Writing in Communication Arts</t>
  </si>
  <si>
    <t>Burin, Michael C</t>
  </si>
  <si>
    <t>Petrelli, Gabriella M</t>
  </si>
  <si>
    <t>Krebs, Tobias</t>
  </si>
  <si>
    <t>BA.CM.TH</t>
  </si>
  <si>
    <t>Communication Theatre Studies</t>
  </si>
  <si>
    <t>Long, Sara B</t>
  </si>
  <si>
    <t>Miller, Adam L</t>
  </si>
  <si>
    <t>Rhodes, Donna M</t>
  </si>
  <si>
    <t>Penzo, Joseph R</t>
  </si>
  <si>
    <t>Katawczik, Zoe A</t>
  </si>
  <si>
    <t>Perow, Lauren A</t>
  </si>
  <si>
    <t>Zhuang, Ke</t>
  </si>
  <si>
    <t>International Management with a French secondary emphasis</t>
  </si>
  <si>
    <t>Vince, Nicole K</t>
  </si>
  <si>
    <t>English Literature</t>
  </si>
  <si>
    <t>Plet, Ines T</t>
  </si>
  <si>
    <t>International Management</t>
  </si>
  <si>
    <t>Bowman, Taylor A</t>
  </si>
  <si>
    <t>Robbins, Virginia J</t>
  </si>
  <si>
    <t>Shope, Jared M</t>
  </si>
  <si>
    <t>Elgabrowny, Abdullah I</t>
  </si>
  <si>
    <t>Information Technology Applications</t>
  </si>
  <si>
    <t>Vidal, Taylor M</t>
  </si>
  <si>
    <t>Hileman, Jordan A</t>
  </si>
  <si>
    <t>Yemola, Robert A</t>
  </si>
  <si>
    <t>Shoemaker, Gary A</t>
  </si>
  <si>
    <t>Guyer, Trevor J</t>
  </si>
  <si>
    <t>Starmack, Raymond M</t>
  </si>
  <si>
    <t>5-yr Average</t>
  </si>
  <si>
    <t>NPL</t>
  </si>
  <si>
    <t xml:space="preserve"> NA</t>
  </si>
  <si>
    <t>MACC</t>
  </si>
  <si>
    <t>NA</t>
  </si>
  <si>
    <t>#ERROR!</t>
  </si>
  <si>
    <t>Row Labels</t>
  </si>
  <si>
    <t>COUNTA of Stu Latest Prog</t>
  </si>
  <si>
    <t>(blank)</t>
  </si>
  <si>
    <t>COUNTA of Stu Active Prog</t>
  </si>
  <si>
    <t xml:space="preserve">   Integrated Media Arts</t>
  </si>
  <si>
    <t>History and Museum Studies</t>
  </si>
  <si>
    <t xml:space="preserve">     HISTORY</t>
  </si>
  <si>
    <t>Fall 2016</t>
  </si>
  <si>
    <t>Environmental Economics</t>
  </si>
  <si>
    <t>Education - Spanish</t>
  </si>
  <si>
    <t xml:space="preserve">Environmental Geology </t>
  </si>
  <si>
    <t>Fine Arts</t>
  </si>
  <si>
    <t>Environmental Geology</t>
  </si>
  <si>
    <t>Non Profit Leadership Masters of Arts</t>
  </si>
  <si>
    <t>Count of Stu Latest POE</t>
  </si>
  <si>
    <t>DISTRIBUTION OF POE'S AMONG FIRST-TIME FRESHMEN, Fall 2012-2016</t>
  </si>
  <si>
    <t>Fall 2017</t>
  </si>
  <si>
    <t>Students ID</t>
  </si>
  <si>
    <t>.ES.WC</t>
  </si>
  <si>
    <t>.BI</t>
  </si>
  <si>
    <t>.ED.PK4</t>
  </si>
  <si>
    <t>.CH.BC</t>
  </si>
  <si>
    <t>.CH</t>
  </si>
  <si>
    <t>.GL</t>
  </si>
  <si>
    <t>.EB</t>
  </si>
  <si>
    <t>.ES.SC</t>
  </si>
  <si>
    <t>.ED.PK4.SP</t>
  </si>
  <si>
    <t>.CS</t>
  </si>
  <si>
    <t>.ES.FAS</t>
  </si>
  <si>
    <t>.PY</t>
  </si>
  <si>
    <t>.ES.EC</t>
  </si>
  <si>
    <t>.EB.MG</t>
  </si>
  <si>
    <t>.EB.AC</t>
  </si>
  <si>
    <t>.EB.FN</t>
  </si>
  <si>
    <t>.IT</t>
  </si>
  <si>
    <t>.SO.SW</t>
  </si>
  <si>
    <t>.EB.BA</t>
  </si>
  <si>
    <t>.PC.EP</t>
  </si>
  <si>
    <t>.SO</t>
  </si>
  <si>
    <t>.PC</t>
  </si>
  <si>
    <t>.EB.MK</t>
  </si>
  <si>
    <t>.BI.CM.HC</t>
  </si>
  <si>
    <t>.ED</t>
  </si>
  <si>
    <t>.GL.ES</t>
  </si>
  <si>
    <t>.EB.EP</t>
  </si>
  <si>
    <t>.EB.IB</t>
  </si>
  <si>
    <t>.MA</t>
  </si>
  <si>
    <t>.EB.HR.MG</t>
  </si>
  <si>
    <t>.CH.SE</t>
  </si>
  <si>
    <t>.LA.NS</t>
  </si>
  <si>
    <t>.CM</t>
  </si>
  <si>
    <t>.MA.SE</t>
  </si>
  <si>
    <t>.EB.EC</t>
  </si>
  <si>
    <t>.EB.IT</t>
  </si>
  <si>
    <t>.LA.SS</t>
  </si>
  <si>
    <t>.PC.SE</t>
  </si>
  <si>
    <t>.BI.ED.SE</t>
  </si>
  <si>
    <t>.WL.SP</t>
  </si>
  <si>
    <t>.EN</t>
  </si>
  <si>
    <t>.PS</t>
  </si>
  <si>
    <t>.IT.MA</t>
  </si>
  <si>
    <t>.HS.MS</t>
  </si>
  <si>
    <t>.HS</t>
  </si>
  <si>
    <t>.HS.SS.SE</t>
  </si>
  <si>
    <t>.IS</t>
  </si>
  <si>
    <t>.TH</t>
  </si>
  <si>
    <t>.ES.ST</t>
  </si>
  <si>
    <t>.SP.ED</t>
  </si>
  <si>
    <t>.FA.AH</t>
  </si>
  <si>
    <t>.EN.PW</t>
  </si>
  <si>
    <t>.EN.TH</t>
  </si>
  <si>
    <t>.PS.IP</t>
  </si>
  <si>
    <t>.EN.TH.TP</t>
  </si>
  <si>
    <t>.EN.PW.DW</t>
  </si>
  <si>
    <t>.LA.PC</t>
  </si>
  <si>
    <t>.FA.SA</t>
  </si>
  <si>
    <t>.RL</t>
  </si>
  <si>
    <t>.WL.FR</t>
  </si>
  <si>
    <t>.EN.SE</t>
  </si>
  <si>
    <t>.FA</t>
  </si>
  <si>
    <t>.FA.MS</t>
  </si>
  <si>
    <t>.PL.PS.EB.EC</t>
  </si>
  <si>
    <t>.PL</t>
  </si>
  <si>
    <t>.EN.PW.PT</t>
  </si>
  <si>
    <t>.WL.RU</t>
  </si>
  <si>
    <t>.EN.CM.CR</t>
  </si>
  <si>
    <t>.WL.GR</t>
  </si>
  <si>
    <t xml:space="preserve"> .PY</t>
  </si>
  <si>
    <t xml:space="preserve"> .WL.SP</t>
  </si>
  <si>
    <t xml:space="preserve"> .MA</t>
  </si>
  <si>
    <t xml:space="preserve"> .SO</t>
  </si>
  <si>
    <t xml:space="preserve"> .PS.IP</t>
  </si>
  <si>
    <t xml:space="preserve"> .WL.GR</t>
  </si>
  <si>
    <t xml:space="preserve"> .IT.MA</t>
  </si>
  <si>
    <t xml:space="preserve"> .PC</t>
  </si>
  <si>
    <t xml:space="preserve"> .TH</t>
  </si>
  <si>
    <t xml:space="preserve"> .EB.MK</t>
  </si>
  <si>
    <t xml:space="preserve"> .SP.ED</t>
  </si>
  <si>
    <t xml:space="preserve"> .FA.SA</t>
  </si>
  <si>
    <t xml:space="preserve"> .WL.FR</t>
  </si>
  <si>
    <t xml:space="preserve"> .IS</t>
  </si>
  <si>
    <t xml:space="preserve"> .WL.RU</t>
  </si>
  <si>
    <t>.WL.GR.SE</t>
  </si>
  <si>
    <t xml:space="preserve"> .MA.SE</t>
  </si>
  <si>
    <t>2nd POE</t>
  </si>
  <si>
    <t>Count of Stu Active Prog</t>
  </si>
  <si>
    <t>Count of 2nd POE</t>
  </si>
  <si>
    <t># students with 2 programs</t>
  </si>
  <si>
    <t xml:space="preserve">            TOTAL STUDENTS</t>
  </si>
  <si>
    <t>PreK-4 Special Ed</t>
  </si>
  <si>
    <t>Total Graduate Students</t>
  </si>
  <si>
    <t xml:space="preserve">Publishing Track </t>
  </si>
  <si>
    <t>Digital Writing</t>
  </si>
  <si>
    <t xml:space="preserve">Fisheries &amp; Aquatic Sciences </t>
  </si>
  <si>
    <t>Non-Degree or Partner Degree</t>
  </si>
  <si>
    <t>Exploratory</t>
  </si>
  <si>
    <t>Total Programs</t>
  </si>
  <si>
    <t xml:space="preserve"> Studio Fine Arts</t>
  </si>
  <si>
    <t>POEs OF ALL ENROLLED STUDENTS, Fall 2014 through Fall 2018</t>
  </si>
  <si>
    <t>Fall 2018</t>
  </si>
  <si>
    <t>Pre-Engineering</t>
  </si>
  <si>
    <t>Business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</si>
</sst>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0.0000"/>
    <numFmt numFmtId="167" formatCode="d/m/yyyy"/>
    <numFmt numFmtId="168" formatCode="_(* #,##0_);_(* \(#,##0\);_(* &quot;-&quot;??_);_(@_)"/>
  </numFmts>
  <fonts count="107" x14ac:knownFonts="1">
    <font>
      <sz val="11"/>
      <color rgb="FF000000"/>
      <name val="Calibri"/>
    </font>
    <font>
      <sz val="10"/>
      <name val="Arial"/>
      <family val="2"/>
    </font>
    <font>
      <b/>
      <sz val="12"/>
      <name val="Arial"/>
      <family val="2"/>
    </font>
    <font>
      <b/>
      <sz val="10"/>
      <name val="Arial"/>
      <family val="2"/>
    </font>
    <font>
      <b/>
      <u/>
      <sz val="10"/>
      <name val="Arial"/>
      <family val="2"/>
    </font>
    <font>
      <sz val="11"/>
      <name val="Calibri"/>
      <family val="2"/>
    </font>
    <font>
      <b/>
      <u/>
      <sz val="10"/>
      <name val="Arial"/>
      <family val="2"/>
    </font>
    <font>
      <b/>
      <u/>
      <sz val="10"/>
      <name val="Arial"/>
      <family val="2"/>
    </font>
    <font>
      <b/>
      <u/>
      <sz val="10"/>
      <name val="Arial"/>
      <family val="2"/>
    </font>
    <font>
      <b/>
      <u/>
      <sz val="10"/>
      <name val="Arial"/>
      <family val="2"/>
    </font>
    <font>
      <b/>
      <i/>
      <u/>
      <sz val="12"/>
      <name val="Arial"/>
      <family val="2"/>
    </font>
    <font>
      <sz val="10"/>
      <color rgb="FFFF0000"/>
      <name val="Arial"/>
      <family val="2"/>
    </font>
    <font>
      <u/>
      <sz val="10"/>
      <name val="Arial"/>
      <family val="2"/>
    </font>
    <font>
      <u/>
      <sz val="10"/>
      <name val="Arial"/>
      <family val="2"/>
    </font>
    <font>
      <u/>
      <sz val="10"/>
      <name val="Arial"/>
      <family val="2"/>
    </font>
    <font>
      <u/>
      <sz val="10"/>
      <name val="Arial"/>
      <family val="2"/>
    </font>
    <font>
      <u/>
      <sz val="10"/>
      <name val="Arial"/>
      <family val="2"/>
    </font>
    <font>
      <u/>
      <sz val="10"/>
      <name val="Arial"/>
      <family val="2"/>
    </font>
    <font>
      <u/>
      <sz val="10"/>
      <name val="Arial"/>
      <family val="2"/>
    </font>
    <font>
      <b/>
      <sz val="11"/>
      <color rgb="FF000000"/>
      <name val="Calibri"/>
      <family val="2"/>
    </font>
    <font>
      <u/>
      <sz val="10"/>
      <name val="Arial"/>
      <family val="2"/>
    </font>
    <font>
      <b/>
      <sz val="11"/>
      <name val="Arial"/>
      <family val="2"/>
    </font>
    <font>
      <b/>
      <i/>
      <u/>
      <sz val="12"/>
      <name val="Arial"/>
      <family val="2"/>
    </font>
    <font>
      <b/>
      <sz val="10"/>
      <color rgb="FFFF0000"/>
      <name val="Arial"/>
      <family val="2"/>
    </font>
    <font>
      <b/>
      <u/>
      <sz val="10"/>
      <name val="Arial"/>
      <family val="2"/>
    </font>
    <font>
      <b/>
      <u/>
      <sz val="10"/>
      <name val="Arial"/>
      <family val="2"/>
    </font>
    <font>
      <b/>
      <u/>
      <sz val="10"/>
      <name val="Arial"/>
      <family val="2"/>
    </font>
    <font>
      <u/>
      <sz val="10"/>
      <name val="Arial"/>
      <family val="2"/>
    </font>
    <font>
      <b/>
      <u/>
      <sz val="10"/>
      <name val="Arial"/>
      <family val="2"/>
    </font>
    <font>
      <b/>
      <u/>
      <sz val="10"/>
      <name val="Arial"/>
      <family val="2"/>
    </font>
    <font>
      <b/>
      <u/>
      <sz val="10"/>
      <name val="Arial"/>
      <family val="2"/>
    </font>
    <font>
      <b/>
      <u/>
      <sz val="10"/>
      <name val="Arial"/>
      <family val="2"/>
    </font>
    <font>
      <b/>
      <u/>
      <sz val="10"/>
      <name val="Arial"/>
      <family val="2"/>
    </font>
    <font>
      <u/>
      <sz val="10"/>
      <color rgb="FFFF0000"/>
      <name val="Arial"/>
      <family val="2"/>
    </font>
    <font>
      <u/>
      <sz val="10"/>
      <color rgb="FFFF0000"/>
      <name val="Arial"/>
      <family val="2"/>
    </font>
    <font>
      <sz val="9"/>
      <name val="Arial"/>
      <family val="2"/>
    </font>
    <font>
      <b/>
      <u/>
      <sz val="10"/>
      <name val="Arial"/>
      <family val="2"/>
    </font>
    <font>
      <b/>
      <u/>
      <sz val="10"/>
      <name val="Arial"/>
      <family val="2"/>
    </font>
    <font>
      <b/>
      <u/>
      <sz val="10"/>
      <name val="Arial"/>
      <family val="2"/>
    </font>
    <font>
      <b/>
      <u/>
      <sz val="10"/>
      <name val="Arial"/>
      <family val="2"/>
    </font>
    <font>
      <b/>
      <i/>
      <u/>
      <sz val="12"/>
      <name val="Arial"/>
      <family val="2"/>
    </font>
    <font>
      <sz val="10"/>
      <name val="Times New Roman"/>
      <family val="1"/>
    </font>
    <font>
      <b/>
      <sz val="12"/>
      <name val="Times New Roman"/>
      <family val="1"/>
    </font>
    <font>
      <b/>
      <sz val="10"/>
      <name val="Times New Roman"/>
      <family val="1"/>
    </font>
    <font>
      <b/>
      <u/>
      <sz val="10"/>
      <name val="Times New Roman"/>
      <family val="1"/>
    </font>
    <font>
      <b/>
      <u/>
      <sz val="10"/>
      <name val="Times New Roman"/>
      <family val="1"/>
    </font>
    <font>
      <b/>
      <u/>
      <sz val="10"/>
      <name val="Times New Roman"/>
      <family val="1"/>
    </font>
    <font>
      <b/>
      <u/>
      <sz val="10"/>
      <name val="Times New Roman"/>
      <family val="1"/>
    </font>
    <font>
      <u/>
      <sz val="10"/>
      <name val="Times New Roman"/>
      <family val="1"/>
    </font>
    <font>
      <b/>
      <u/>
      <sz val="10"/>
      <name val="Times New Roman"/>
      <family val="1"/>
    </font>
    <font>
      <b/>
      <sz val="11"/>
      <name val="Times New Roman"/>
      <family val="1"/>
    </font>
    <font>
      <b/>
      <u/>
      <sz val="10"/>
      <name val="Times New Roman"/>
      <family val="1"/>
    </font>
    <font>
      <b/>
      <u/>
      <sz val="10"/>
      <color rgb="FF00000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b/>
      <u/>
      <sz val="10"/>
      <name val="Times New Roman"/>
      <family val="1"/>
    </font>
    <font>
      <b/>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b/>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b/>
      <u/>
      <sz val="10"/>
      <name val="Times New Roman"/>
      <family val="1"/>
    </font>
    <font>
      <b/>
      <u/>
      <sz val="10"/>
      <name val="Times New Roman"/>
      <family val="1"/>
    </font>
    <font>
      <sz val="10"/>
      <color rgb="FFFF0000"/>
      <name val="Times New Roman"/>
      <family val="1"/>
    </font>
    <font>
      <u/>
      <sz val="10"/>
      <name val="Times New Roman"/>
      <family val="1"/>
    </font>
    <font>
      <b/>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u/>
      <sz val="10"/>
      <name val="Times New Roman"/>
      <family val="1"/>
    </font>
    <font>
      <b/>
      <u/>
      <sz val="10"/>
      <name val="Times New Roman"/>
      <family val="1"/>
    </font>
    <font>
      <u/>
      <sz val="10"/>
      <name val="Times New Roman"/>
      <family val="1"/>
    </font>
    <font>
      <u/>
      <sz val="10"/>
      <name val="Times New Roman"/>
      <family val="1"/>
    </font>
    <font>
      <b/>
      <u/>
      <sz val="10"/>
      <name val="Times New Roman"/>
      <family val="1"/>
    </font>
    <font>
      <b/>
      <u/>
      <sz val="10"/>
      <name val="Times New Roman"/>
      <family val="1"/>
    </font>
    <font>
      <u/>
      <sz val="10"/>
      <name val="Times New Roman"/>
      <family val="1"/>
    </font>
    <font>
      <u/>
      <sz val="10"/>
      <name val="Times New Roman"/>
      <family val="1"/>
    </font>
    <font>
      <sz val="9"/>
      <name val="Times New Roman"/>
      <family val="1"/>
    </font>
    <font>
      <sz val="11"/>
      <color rgb="FF000000"/>
      <name val="Times New Roman"/>
      <family val="1"/>
    </font>
    <font>
      <sz val="10"/>
      <color rgb="FF000000"/>
      <name val="Arial"/>
      <family val="2"/>
    </font>
    <font>
      <b/>
      <u/>
      <sz val="10"/>
      <color rgb="FF000000"/>
      <name val="Times New Roman"/>
      <family val="1"/>
    </font>
    <font>
      <sz val="11"/>
      <color rgb="FF000000"/>
      <name val="Calibri"/>
      <family val="2"/>
    </font>
    <font>
      <b/>
      <u/>
      <sz val="11"/>
      <color rgb="FF000000"/>
      <name val="Calibri"/>
      <family val="2"/>
    </font>
    <font>
      <b/>
      <u/>
      <sz val="10"/>
      <color rgb="FF000000"/>
      <name val="Arial"/>
      <family val="2"/>
    </font>
    <font>
      <b/>
      <sz val="10"/>
      <color rgb="FF000000"/>
      <name val="Arial"/>
      <family val="2"/>
    </font>
    <font>
      <b/>
      <sz val="11"/>
      <color theme="1"/>
      <name val="Calibri"/>
      <family val="2"/>
    </font>
  </fonts>
  <fills count="14">
    <fill>
      <patternFill patternType="none"/>
    </fill>
    <fill>
      <patternFill patternType="gray125"/>
    </fill>
    <fill>
      <patternFill patternType="solid">
        <fgColor rgb="FFD8D8D8"/>
        <bgColor rgb="FFD8D8D8"/>
      </patternFill>
    </fill>
    <fill>
      <patternFill patternType="solid">
        <fgColor rgb="FF99CCFF"/>
        <bgColor rgb="FF99CCFF"/>
      </patternFill>
    </fill>
    <fill>
      <patternFill patternType="solid">
        <fgColor rgb="FFFFFF00"/>
        <bgColor rgb="FFFFFF00"/>
      </patternFill>
    </fill>
    <fill>
      <patternFill patternType="solid">
        <fgColor rgb="FFFFCC99"/>
        <bgColor rgb="FFFFCC99"/>
      </patternFill>
    </fill>
    <fill>
      <patternFill patternType="solid">
        <fgColor rgb="FFC0C0C0"/>
        <bgColor rgb="FFC0C0C0"/>
      </patternFill>
    </fill>
    <fill>
      <patternFill patternType="solid">
        <fgColor rgb="FFBFBFBF"/>
        <bgColor rgb="FFBFBFBF"/>
      </patternFill>
    </fill>
    <fill>
      <patternFill patternType="solid">
        <fgColor theme="0" tint="-0.249977111117893"/>
        <bgColor indexed="64"/>
      </patternFill>
    </fill>
    <fill>
      <patternFill patternType="solid">
        <fgColor theme="0" tint="-0.249977111117893"/>
        <bgColor rgb="FFD8D8D8"/>
      </patternFill>
    </fill>
    <fill>
      <patternFill patternType="solid">
        <fgColor theme="0" tint="-0.14999847407452621"/>
        <bgColor indexed="64"/>
      </patternFill>
    </fill>
    <fill>
      <patternFill patternType="solid">
        <fgColor theme="0" tint="-0.249977111117893"/>
        <bgColor rgb="FFFFCC99"/>
      </patternFill>
    </fill>
    <fill>
      <patternFill patternType="solid">
        <fgColor theme="0" tint="-0.14999847407452621"/>
        <bgColor rgb="FFC0C0C0"/>
      </patternFill>
    </fill>
    <fill>
      <patternFill patternType="solid">
        <fgColor theme="0" tint="-0.34998626667073579"/>
        <bgColor indexed="64"/>
      </patternFill>
    </fill>
  </fills>
  <borders count="177">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double">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double">
        <color rgb="FF000000"/>
      </left>
      <right/>
      <top/>
      <bottom style="double">
        <color rgb="FF000000"/>
      </bottom>
      <diagonal/>
    </border>
    <border>
      <left style="thin">
        <color rgb="FF000000"/>
      </left>
      <right/>
      <top/>
      <bottom style="double">
        <color rgb="FF000000"/>
      </bottom>
      <diagonal/>
    </border>
    <border>
      <left/>
      <right style="medium">
        <color rgb="FF000000"/>
      </right>
      <top/>
      <bottom style="double">
        <color rgb="FF000000"/>
      </bottom>
      <diagonal/>
    </border>
    <border>
      <left style="medium">
        <color rgb="FF000000"/>
      </left>
      <right/>
      <top/>
      <bottom style="double">
        <color rgb="FF000000"/>
      </bottom>
      <diagonal/>
    </border>
    <border>
      <left style="medium">
        <color rgb="FF000000"/>
      </left>
      <right style="medium">
        <color rgb="FF000000"/>
      </right>
      <top/>
      <bottom/>
      <diagonal/>
    </border>
    <border>
      <left/>
      <right style="thin">
        <color rgb="FF000000"/>
      </right>
      <top/>
      <bottom/>
      <diagonal/>
    </border>
    <border>
      <left style="double">
        <color rgb="FF000000"/>
      </left>
      <right/>
      <top/>
      <bottom/>
      <diagonal/>
    </border>
    <border>
      <left style="thin">
        <color rgb="FF000000"/>
      </left>
      <right/>
      <top/>
      <bottom/>
      <diagonal/>
    </border>
    <border>
      <left/>
      <right style="medium">
        <color rgb="FF000000"/>
      </right>
      <top/>
      <bottom/>
      <diagonal/>
    </border>
    <border>
      <left/>
      <right style="medium">
        <color rgb="FF000000"/>
      </right>
      <top style="double">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thin">
        <color rgb="FF000000"/>
      </top>
      <bottom style="double">
        <color rgb="FF000000"/>
      </bottom>
      <diagonal/>
    </border>
    <border>
      <left style="medium">
        <color rgb="FF000000"/>
      </left>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double">
        <color rgb="FF000000"/>
      </top>
      <bottom style="medium">
        <color rgb="FF000000"/>
      </bottom>
      <diagonal/>
    </border>
    <border>
      <left style="medium">
        <color rgb="FF000000"/>
      </left>
      <right/>
      <top style="double">
        <color rgb="FF000000"/>
      </top>
      <bottom/>
      <diagonal/>
    </border>
    <border>
      <left style="medium">
        <color rgb="FF000000"/>
      </left>
      <right style="double">
        <color rgb="FF000000"/>
      </right>
      <top/>
      <bottom/>
      <diagonal/>
    </border>
    <border>
      <left/>
      <right style="medium">
        <color rgb="FF000000"/>
      </right>
      <top/>
      <bottom style="medium">
        <color rgb="FF000000"/>
      </bottom>
      <diagonal/>
    </border>
    <border>
      <left style="medium">
        <color rgb="FF000000"/>
      </left>
      <right style="double">
        <color rgb="FF000000"/>
      </right>
      <top style="medium">
        <color rgb="FF000000"/>
      </top>
      <bottom/>
      <diagonal/>
    </border>
    <border>
      <left style="medium">
        <color rgb="FF000000"/>
      </left>
      <right style="double">
        <color rgb="FF000000"/>
      </right>
      <top/>
      <bottom style="double">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right/>
      <top style="double">
        <color rgb="FF000000"/>
      </top>
      <bottom/>
      <diagonal/>
    </border>
    <border>
      <left style="medium">
        <color rgb="FF000000"/>
      </left>
      <right style="double">
        <color rgb="FF000000"/>
      </right>
      <top style="double">
        <color rgb="FF000000"/>
      </top>
      <bottom style="medium">
        <color rgb="FF000000"/>
      </bottom>
      <diagonal/>
    </border>
    <border>
      <left style="double">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right/>
      <top style="double">
        <color rgb="FF000000"/>
      </top>
      <bottom style="medium">
        <color rgb="FF000000"/>
      </bottom>
      <diagonal/>
    </border>
    <border>
      <left style="medium">
        <color rgb="FF000000"/>
      </left>
      <right style="double">
        <color rgb="FF000000"/>
      </right>
      <top/>
      <bottom style="medium">
        <color rgb="FF000000"/>
      </bottom>
      <diagonal/>
    </border>
    <border>
      <left/>
      <right style="double">
        <color rgb="FF000000"/>
      </right>
      <top style="medium">
        <color rgb="FF000000"/>
      </top>
      <bottom/>
      <diagonal/>
    </border>
    <border>
      <left/>
      <right style="double">
        <color rgb="FF000000"/>
      </right>
      <top/>
      <bottom style="double">
        <color rgb="FF000000"/>
      </bottom>
      <diagonal/>
    </border>
    <border>
      <left/>
      <right style="double">
        <color rgb="FF000000"/>
      </right>
      <top/>
      <bottom/>
      <diagonal/>
    </border>
    <border>
      <left/>
      <right style="double">
        <color rgb="FF000000"/>
      </right>
      <top style="double">
        <color rgb="FF000000"/>
      </top>
      <bottom/>
      <diagonal/>
    </border>
    <border>
      <left style="medium">
        <color rgb="FF000000"/>
      </left>
      <right style="double">
        <color rgb="FF000000"/>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bottom style="dotted">
        <color rgb="FF000000"/>
      </bottom>
      <diagonal/>
    </border>
    <border>
      <left/>
      <right style="double">
        <color rgb="FF000000"/>
      </right>
      <top/>
      <bottom style="dotted">
        <color rgb="FF000000"/>
      </bottom>
      <diagonal/>
    </border>
    <border>
      <left style="double">
        <color rgb="FF000000"/>
      </left>
      <right/>
      <top/>
      <bottom style="dotted">
        <color rgb="FF000000"/>
      </bottom>
      <diagonal/>
    </border>
    <border>
      <left/>
      <right style="medium">
        <color rgb="FF000000"/>
      </right>
      <top/>
      <bottom style="dotted">
        <color rgb="FF000000"/>
      </bottom>
      <diagonal/>
    </border>
    <border>
      <left style="medium">
        <color rgb="FF000000"/>
      </left>
      <right style="double">
        <color rgb="FF000000"/>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style="double">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style="medium">
        <color rgb="FF000000"/>
      </left>
      <right style="double">
        <color rgb="FF000000"/>
      </right>
      <top style="dotted">
        <color rgb="FF000000"/>
      </top>
      <bottom style="double">
        <color rgb="FF000000"/>
      </bottom>
      <diagonal/>
    </border>
    <border>
      <left/>
      <right/>
      <top style="dotted">
        <color rgb="FF000000"/>
      </top>
      <bottom style="double">
        <color rgb="FF000000"/>
      </bottom>
      <diagonal/>
    </border>
    <border>
      <left/>
      <right style="thin">
        <color rgb="FF000000"/>
      </right>
      <top style="dotted">
        <color rgb="FF000000"/>
      </top>
      <bottom style="double">
        <color rgb="FF000000"/>
      </bottom>
      <diagonal/>
    </border>
    <border>
      <left style="thin">
        <color rgb="FF000000"/>
      </left>
      <right/>
      <top style="dotted">
        <color rgb="FF000000"/>
      </top>
      <bottom style="double">
        <color rgb="FF000000"/>
      </bottom>
      <diagonal/>
    </border>
    <border>
      <left/>
      <right style="double">
        <color rgb="FF000000"/>
      </right>
      <top style="dotted">
        <color rgb="FF000000"/>
      </top>
      <bottom style="double">
        <color rgb="FF000000"/>
      </bottom>
      <diagonal/>
    </border>
    <border>
      <left style="double">
        <color rgb="FF000000"/>
      </left>
      <right/>
      <top style="dotted">
        <color rgb="FF000000"/>
      </top>
      <bottom style="double">
        <color rgb="FF000000"/>
      </bottom>
      <diagonal/>
    </border>
    <border>
      <left/>
      <right style="medium">
        <color rgb="FF000000"/>
      </right>
      <top style="dotted">
        <color rgb="FF000000"/>
      </top>
      <bottom style="double">
        <color rgb="FF000000"/>
      </bottom>
      <diagonal/>
    </border>
    <border>
      <left/>
      <right style="double">
        <color rgb="FF000000"/>
      </right>
      <top style="double">
        <color rgb="FF000000"/>
      </top>
      <bottom style="medium">
        <color rgb="FF000000"/>
      </bottom>
      <diagonal/>
    </border>
    <border>
      <left style="double">
        <color rgb="FF000000"/>
      </left>
      <right/>
      <top style="dotted">
        <color rgb="FF000000"/>
      </top>
      <bottom style="dotted">
        <color rgb="FF000000"/>
      </bottom>
      <diagonal/>
    </border>
    <border>
      <left/>
      <right style="thin">
        <color rgb="FF000000"/>
      </right>
      <top style="dotted">
        <color rgb="FF000000"/>
      </top>
      <bottom/>
      <diagonal/>
    </border>
    <border>
      <left/>
      <right style="double">
        <color rgb="FF000000"/>
      </right>
      <top/>
      <bottom style="medium">
        <color rgb="FF000000"/>
      </bottom>
      <diagonal/>
    </border>
    <border>
      <left/>
      <right style="double">
        <color rgb="FF000000"/>
      </right>
      <top style="dotted">
        <color rgb="FF000000"/>
      </top>
      <bottom style="dotted">
        <color rgb="FF000000"/>
      </bottom>
      <diagonal/>
    </border>
    <border>
      <left/>
      <right/>
      <top style="medium">
        <color rgb="FF000000"/>
      </top>
      <bottom style="medium">
        <color rgb="FF000000"/>
      </bottom>
      <diagonal/>
    </border>
    <border>
      <left style="medium">
        <color rgb="FF000000"/>
      </left>
      <right style="double">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double">
        <color rgb="FF000000"/>
      </right>
      <top style="dotted">
        <color rgb="FF000000"/>
      </top>
      <bottom/>
      <diagonal/>
    </border>
    <border>
      <left/>
      <right style="medium">
        <color rgb="FF000000"/>
      </right>
      <top style="dotted">
        <color rgb="FF000000"/>
      </top>
      <bottom/>
      <diagonal/>
    </border>
    <border>
      <left style="medium">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rgb="FF000000"/>
      </left>
      <right style="double">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double">
        <color rgb="FF000000"/>
      </right>
      <top style="thin">
        <color rgb="FF000000"/>
      </top>
      <bottom/>
      <diagonal/>
    </border>
    <border>
      <left style="double">
        <color rgb="FF000000"/>
      </left>
      <right/>
      <top style="thin">
        <color rgb="FF000000"/>
      </top>
      <bottom/>
      <diagonal/>
    </border>
    <border>
      <left/>
      <right style="medium">
        <color rgb="FF000000"/>
      </right>
      <top style="thin">
        <color rgb="FF000000"/>
      </top>
      <bottom/>
      <diagonal/>
    </border>
    <border>
      <left style="medium">
        <color rgb="FF000000"/>
      </left>
      <right style="double">
        <color rgb="FF000000"/>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double">
        <color rgb="FF000000"/>
      </right>
      <top style="dotted">
        <color rgb="FF000000"/>
      </top>
      <bottom style="thin">
        <color rgb="FF000000"/>
      </bottom>
      <diagonal/>
    </border>
    <border>
      <left/>
      <right style="medium">
        <color rgb="FF000000"/>
      </right>
      <top style="dotted">
        <color rgb="FF000000"/>
      </top>
      <bottom style="thin">
        <color rgb="FF000000"/>
      </bottom>
      <diagonal/>
    </border>
    <border>
      <left/>
      <right style="double">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indexed="65"/>
      </left>
      <right/>
      <top style="thin">
        <color indexed="65"/>
      </top>
      <bottom/>
      <diagonal/>
    </border>
    <border>
      <left style="medium">
        <color rgb="FF000000"/>
      </left>
      <right/>
      <top/>
      <bottom style="double">
        <color auto="1"/>
      </bottom>
      <diagonal/>
    </border>
    <border>
      <left/>
      <right style="medium">
        <color auto="1"/>
      </right>
      <top/>
      <bottom/>
      <diagonal/>
    </border>
    <border>
      <left style="medium">
        <color rgb="FF000000"/>
      </left>
      <right/>
      <top style="double">
        <color auto="1"/>
      </top>
      <bottom/>
      <diagonal/>
    </border>
    <border>
      <left/>
      <right/>
      <top/>
      <bottom style="medium">
        <color auto="1"/>
      </bottom>
      <diagonal/>
    </border>
    <border>
      <left style="medium">
        <color rgb="FF000000"/>
      </left>
      <right/>
      <top style="medium">
        <color auto="1"/>
      </top>
      <bottom/>
      <diagonal/>
    </border>
    <border>
      <left/>
      <right style="medium">
        <color auto="1"/>
      </right>
      <top style="medium">
        <color auto="1"/>
      </top>
      <bottom/>
      <diagonal/>
    </border>
    <border>
      <left/>
      <right style="medium">
        <color auto="1"/>
      </right>
      <top style="double">
        <color auto="1"/>
      </top>
      <bottom/>
      <diagonal/>
    </border>
    <border>
      <left/>
      <right style="medium">
        <color auto="1"/>
      </right>
      <top/>
      <bottom style="double">
        <color auto="1"/>
      </bottom>
      <diagonal/>
    </border>
    <border>
      <left style="double">
        <color auto="1"/>
      </left>
      <right/>
      <top style="dotted">
        <color rgb="FF000000"/>
      </top>
      <bottom style="double">
        <color rgb="FF000000"/>
      </bottom>
      <diagonal/>
    </border>
    <border>
      <left style="double">
        <color auto="1"/>
      </left>
      <right/>
      <top style="medium">
        <color rgb="FF000000"/>
      </top>
      <bottom/>
      <diagonal/>
    </border>
    <border>
      <left style="double">
        <color auto="1"/>
      </left>
      <right/>
      <top style="double">
        <color rgb="FF000000"/>
      </top>
      <bottom style="medium">
        <color rgb="FF000000"/>
      </bottom>
      <diagonal/>
    </border>
    <border>
      <left style="double">
        <color auto="1"/>
      </left>
      <right/>
      <top/>
      <bottom style="double">
        <color rgb="FF000000"/>
      </bottom>
      <diagonal/>
    </border>
    <border>
      <left style="double">
        <color auto="1"/>
      </left>
      <right/>
      <top style="double">
        <color rgb="FF000000"/>
      </top>
      <bottom/>
      <diagonal/>
    </border>
    <border>
      <left style="double">
        <color auto="1"/>
      </left>
      <right/>
      <top/>
      <bottom style="dotted">
        <color rgb="FF000000"/>
      </bottom>
      <diagonal/>
    </border>
    <border>
      <left style="medium">
        <color auto="1"/>
      </left>
      <right/>
      <top style="medium">
        <color auto="1"/>
      </top>
      <bottom/>
      <diagonal/>
    </border>
    <border>
      <left style="medium">
        <color auto="1"/>
      </left>
      <right/>
      <top/>
      <bottom style="double">
        <color auto="1"/>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4" tint="0.39997558519241921"/>
      </top>
      <bottom/>
      <diagonal/>
    </border>
    <border>
      <left style="medium">
        <color rgb="FF000000"/>
      </left>
      <right style="double">
        <color rgb="FF000000"/>
      </right>
      <top style="double">
        <color rgb="FF000000"/>
      </top>
      <bottom/>
      <diagonal/>
    </border>
    <border>
      <left style="medium">
        <color rgb="FF000000"/>
      </left>
      <right style="double">
        <color rgb="FF000000"/>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rgb="FF000000"/>
      </left>
      <right style="double">
        <color rgb="FF000000"/>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rgb="FF000000"/>
      </left>
      <right/>
      <top/>
      <bottom style="double">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medium">
        <color rgb="FF000000"/>
      </left>
      <right style="double">
        <color rgb="FF000000"/>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style="medium">
        <color rgb="FF000000"/>
      </left>
      <right/>
      <top style="double">
        <color auto="1"/>
      </top>
      <bottom style="medium">
        <color indexed="64"/>
      </bottom>
      <diagonal/>
    </border>
    <border>
      <left/>
      <right style="medium">
        <color auto="1"/>
      </right>
      <top style="double">
        <color auto="1"/>
      </top>
      <bottom style="medium">
        <color indexed="64"/>
      </bottom>
      <diagonal/>
    </border>
    <border>
      <left/>
      <right/>
      <top style="double">
        <color auto="1"/>
      </top>
      <bottom style="medium">
        <color indexed="64"/>
      </bottom>
      <diagonal/>
    </border>
    <border>
      <left/>
      <right style="medium">
        <color indexed="64"/>
      </right>
      <top/>
      <bottom style="hair">
        <color indexed="64"/>
      </bottom>
      <diagonal/>
    </border>
    <border>
      <left/>
      <right style="medium">
        <color indexed="64"/>
      </right>
      <top/>
      <bottom style="thick">
        <color indexed="64"/>
      </bottom>
      <diagonal/>
    </border>
    <border>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02" fillId="0" borderId="0" applyFont="0" applyFill="0" applyBorder="0" applyAlignment="0" applyProtection="0"/>
    <xf numFmtId="43" fontId="102" fillId="0" borderId="0" applyFont="0" applyFill="0" applyBorder="0" applyAlignment="0" applyProtection="0"/>
  </cellStyleXfs>
  <cellXfs count="793">
    <xf numFmtId="0" fontId="0" fillId="0" borderId="0" xfId="0" applyFont="1" applyAlignment="1"/>
    <xf numFmtId="0" fontId="1" fillId="0" borderId="0" xfId="0" applyFont="1"/>
    <xf numFmtId="1" fontId="1" fillId="0" borderId="0" xfId="0" applyNumberFormat="1" applyFont="1"/>
    <xf numFmtId="0" fontId="0" fillId="0" borderId="0" xfId="0" applyFont="1"/>
    <xf numFmtId="0" fontId="2" fillId="0" borderId="0" xfId="0" applyFont="1"/>
    <xf numFmtId="1" fontId="2" fillId="0" borderId="0" xfId="0" applyNumberFormat="1" applyFont="1"/>
    <xf numFmtId="0" fontId="2" fillId="0" borderId="0" xfId="0"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0" fontId="3" fillId="2" borderId="1" xfId="0" applyFont="1" applyFill="1" applyBorder="1"/>
    <xf numFmtId="0" fontId="0" fillId="0" borderId="0" xfId="0" applyFont="1"/>
    <xf numFmtId="0" fontId="3" fillId="2" borderId="8" xfId="0" applyFont="1" applyFill="1" applyBorder="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1" fontId="3" fillId="2" borderId="14" xfId="0" applyNumberFormat="1" applyFont="1" applyFill="1" applyBorder="1" applyAlignment="1">
      <alignment horizontal="center"/>
    </xf>
    <xf numFmtId="0" fontId="10" fillId="0" borderId="15" xfId="0" applyFont="1" applyBorder="1"/>
    <xf numFmtId="0" fontId="3" fillId="0" borderId="0" xfId="0" applyFont="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1" fontId="3" fillId="0" borderId="0" xfId="0" applyNumberFormat="1" applyFont="1" applyAlignment="1">
      <alignment horizontal="center"/>
    </xf>
    <xf numFmtId="0" fontId="3" fillId="0" borderId="20" xfId="0" applyFont="1" applyBorder="1" applyAlignment="1">
      <alignment horizontal="center"/>
    </xf>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0" xfId="0" applyFont="1" applyAlignment="1">
      <alignment horizontal="center"/>
    </xf>
    <xf numFmtId="164" fontId="1" fillId="0" borderId="16" xfId="0" applyNumberFormat="1" applyFont="1" applyBorder="1" applyAlignment="1">
      <alignment horizontal="center"/>
    </xf>
    <xf numFmtId="164" fontId="1" fillId="0" borderId="0" xfId="0" applyNumberFormat="1" applyFont="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164" fontId="1" fillId="0" borderId="19" xfId="0" applyNumberFormat="1" applyFont="1" applyBorder="1" applyAlignment="1">
      <alignment horizontal="center"/>
    </xf>
    <xf numFmtId="0" fontId="0" fillId="0" borderId="0" xfId="0" applyFont="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center"/>
    </xf>
    <xf numFmtId="164" fontId="1" fillId="0" borderId="22" xfId="0" applyNumberFormat="1" applyFont="1" applyBorder="1" applyAlignment="1">
      <alignment horizontal="center"/>
    </xf>
    <xf numFmtId="164" fontId="1" fillId="0" borderId="21" xfId="0" applyNumberFormat="1" applyFont="1" applyBorder="1" applyAlignment="1">
      <alignment horizontal="center"/>
    </xf>
    <xf numFmtId="0" fontId="12" fillId="0" borderId="0" xfId="0" applyFont="1" applyAlignment="1">
      <alignment horizontal="center"/>
    </xf>
    <xf numFmtId="164" fontId="13" fillId="0" borderId="16" xfId="0" applyNumberFormat="1" applyFont="1" applyBorder="1" applyAlignment="1">
      <alignment horizontal="center"/>
    </xf>
    <xf numFmtId="164" fontId="14" fillId="0" borderId="0" xfId="0" applyNumberFormat="1" applyFont="1" applyAlignment="1">
      <alignment horizontal="center"/>
    </xf>
    <xf numFmtId="0" fontId="15" fillId="0" borderId="17" xfId="0" applyFont="1" applyBorder="1" applyAlignment="1">
      <alignment horizontal="center"/>
    </xf>
    <xf numFmtId="0" fontId="16" fillId="0" borderId="18" xfId="0" applyFont="1" applyBorder="1" applyAlignment="1">
      <alignment horizontal="center"/>
    </xf>
    <xf numFmtId="164" fontId="17" fillId="0" borderId="19" xfId="0" applyNumberFormat="1" applyFont="1" applyBorder="1" applyAlignment="1">
      <alignment horizontal="center"/>
    </xf>
    <xf numFmtId="1" fontId="18" fillId="0" borderId="0" xfId="0" applyNumberFormat="1" applyFont="1" applyAlignment="1">
      <alignment horizontal="center"/>
    </xf>
    <xf numFmtId="0" fontId="3" fillId="0" borderId="24" xfId="0" applyFont="1" applyBorder="1"/>
    <xf numFmtId="0" fontId="3" fillId="0" borderId="25" xfId="0" applyFont="1" applyBorder="1" applyAlignment="1">
      <alignment horizontal="center"/>
    </xf>
    <xf numFmtId="164" fontId="3" fillId="0" borderId="26" xfId="0" applyNumberFormat="1" applyFont="1" applyBorder="1" applyAlignment="1">
      <alignment horizontal="center"/>
    </xf>
    <xf numFmtId="0" fontId="3" fillId="3" borderId="25" xfId="0" applyFont="1" applyFill="1" applyBorder="1" applyAlignment="1">
      <alignment horizontal="center"/>
    </xf>
    <xf numFmtId="164" fontId="3" fillId="3" borderId="26" xfId="0" applyNumberFormat="1" applyFont="1" applyFill="1" applyBorder="1" applyAlignment="1">
      <alignment horizontal="center"/>
    </xf>
    <xf numFmtId="164" fontId="3" fillId="0" borderId="25" xfId="0" applyNumberFormat="1" applyFont="1" applyBorder="1" applyAlignment="1">
      <alignment horizontal="center"/>
    </xf>
    <xf numFmtId="0" fontId="3" fillId="0" borderId="27" xfId="0" applyFont="1" applyBorder="1" applyAlignment="1">
      <alignment horizontal="center"/>
    </xf>
    <xf numFmtId="0" fontId="1" fillId="0" borderId="25" xfId="0" applyFont="1" applyBorder="1" applyAlignment="1">
      <alignment horizontal="center"/>
    </xf>
    <xf numFmtId="164" fontId="1" fillId="0" borderId="25" xfId="0" applyNumberFormat="1" applyFont="1" applyBorder="1" applyAlignment="1">
      <alignment horizontal="center"/>
    </xf>
    <xf numFmtId="0" fontId="1" fillId="0" borderId="28" xfId="0" applyFont="1" applyBorder="1" applyAlignment="1">
      <alignment horizontal="center"/>
    </xf>
    <xf numFmtId="164" fontId="1" fillId="0" borderId="29" xfId="0" applyNumberFormat="1" applyFont="1" applyBorder="1" applyAlignment="1">
      <alignment horizontal="center"/>
    </xf>
    <xf numFmtId="1" fontId="1" fillId="0" borderId="30" xfId="0" applyNumberFormat="1" applyFont="1" applyBorder="1" applyAlignment="1">
      <alignment horizontal="center"/>
    </xf>
    <xf numFmtId="0" fontId="0" fillId="0" borderId="27" xfId="0" applyFont="1" applyBorder="1" applyAlignment="1">
      <alignment horizontal="center"/>
    </xf>
    <xf numFmtId="0" fontId="3" fillId="0" borderId="15" xfId="0" applyFont="1" applyBorder="1"/>
    <xf numFmtId="0" fontId="0" fillId="0" borderId="31" xfId="0" applyFont="1" applyBorder="1" applyAlignment="1">
      <alignment horizontal="center"/>
    </xf>
    <xf numFmtId="0" fontId="3" fillId="0" borderId="28" xfId="0" applyFont="1" applyBorder="1" applyAlignment="1">
      <alignment horizontal="center"/>
    </xf>
    <xf numFmtId="164" fontId="3" fillId="0" borderId="29" xfId="0" applyNumberFormat="1" applyFont="1" applyBorder="1" applyAlignment="1">
      <alignment horizontal="center"/>
    </xf>
    <xf numFmtId="1" fontId="3" fillId="0" borderId="30" xfId="0" applyNumberFormat="1" applyFont="1" applyBorder="1" applyAlignment="1">
      <alignment horizontal="center"/>
    </xf>
    <xf numFmtId="0" fontId="19" fillId="0" borderId="14" xfId="0" applyFont="1" applyBorder="1" applyAlignment="1">
      <alignment horizontal="center"/>
    </xf>
    <xf numFmtId="0" fontId="20" fillId="0" borderId="0" xfId="0" applyFont="1" applyAlignment="1">
      <alignment horizontal="center"/>
    </xf>
    <xf numFmtId="0" fontId="19" fillId="0" borderId="30" xfId="0" applyFont="1" applyBorder="1" applyAlignment="1">
      <alignment horizontal="center"/>
    </xf>
    <xf numFmtId="0" fontId="1" fillId="0" borderId="8" xfId="0" applyFont="1" applyBorder="1"/>
    <xf numFmtId="0" fontId="1" fillId="0" borderId="9" xfId="0" applyFont="1" applyBorder="1" applyAlignment="1">
      <alignment horizontal="center"/>
    </xf>
    <xf numFmtId="164" fontId="1" fillId="0" borderId="10" xfId="0" applyNumberFormat="1" applyFont="1" applyBorder="1" applyAlignment="1">
      <alignment horizontal="center"/>
    </xf>
    <xf numFmtId="164" fontId="1" fillId="0" borderId="9" xfId="0" applyNumberFormat="1"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164" fontId="1" fillId="0" borderId="13" xfId="0" applyNumberFormat="1" applyFont="1" applyBorder="1" applyAlignment="1">
      <alignment horizontal="center"/>
    </xf>
    <xf numFmtId="0" fontId="21" fillId="2" borderId="32" xfId="0" applyFont="1" applyFill="1" applyBorder="1"/>
    <xf numFmtId="0" fontId="3" fillId="2" borderId="33" xfId="0" applyFont="1" applyFill="1" applyBorder="1" applyAlignment="1">
      <alignment horizontal="center"/>
    </xf>
    <xf numFmtId="164" fontId="3" fillId="2" borderId="34" xfId="0" applyNumberFormat="1" applyFont="1" applyFill="1" applyBorder="1" applyAlignment="1">
      <alignment horizontal="center"/>
    </xf>
    <xf numFmtId="164" fontId="3" fillId="2" borderId="33" xfId="0" applyNumberFormat="1"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1" fontId="3" fillId="2" borderId="37" xfId="0" applyNumberFormat="1" applyFont="1" applyFill="1" applyBorder="1" applyAlignment="1">
      <alignment horizontal="center"/>
    </xf>
    <xf numFmtId="164" fontId="3" fillId="2" borderId="38" xfId="0" applyNumberFormat="1" applyFont="1" applyFill="1" applyBorder="1" applyAlignment="1">
      <alignment horizontal="center"/>
    </xf>
    <xf numFmtId="1" fontId="3" fillId="2" borderId="39" xfId="0" applyNumberFormat="1" applyFont="1" applyFill="1" applyBorder="1" applyAlignment="1">
      <alignment horizontal="center"/>
    </xf>
    <xf numFmtId="0" fontId="19" fillId="2" borderId="40" xfId="0" applyFont="1" applyFill="1" applyBorder="1" applyAlignment="1">
      <alignment horizontal="center"/>
    </xf>
    <xf numFmtId="0" fontId="22" fillId="0" borderId="1" xfId="0" applyFont="1" applyBorder="1"/>
    <xf numFmtId="0" fontId="1" fillId="0" borderId="2" xfId="0" applyFont="1" applyBorder="1" applyAlignment="1">
      <alignment horizontal="center"/>
    </xf>
    <xf numFmtId="0" fontId="1" fillId="0" borderId="3" xfId="0" applyFont="1" applyBorder="1"/>
    <xf numFmtId="0" fontId="1" fillId="0" borderId="2"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xf numFmtId="1" fontId="1" fillId="0" borderId="7" xfId="0" applyNumberFormat="1" applyFont="1" applyBorder="1"/>
    <xf numFmtId="0" fontId="3" fillId="0" borderId="0" xfId="0" applyFont="1" applyAlignment="1">
      <alignment horizontal="center"/>
    </xf>
    <xf numFmtId="164" fontId="3" fillId="0" borderId="16" xfId="0" applyNumberFormat="1" applyFont="1" applyBorder="1" applyAlignment="1">
      <alignment horizontal="center"/>
    </xf>
    <xf numFmtId="164" fontId="3" fillId="0" borderId="0" xfId="0" applyNumberFormat="1" applyFont="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164" fontId="3" fillId="0" borderId="19" xfId="0" applyNumberFormat="1" applyFont="1" applyBorder="1" applyAlignment="1">
      <alignment horizontal="center"/>
    </xf>
    <xf numFmtId="1" fontId="3" fillId="0" borderId="0" xfId="0" applyNumberFormat="1" applyFont="1" applyAlignment="1">
      <alignment horizontal="center"/>
    </xf>
    <xf numFmtId="1" fontId="1" fillId="0" borderId="0" xfId="0" applyNumberFormat="1" applyFont="1" applyAlignment="1">
      <alignment horizontal="center"/>
    </xf>
    <xf numFmtId="0" fontId="23" fillId="4" borderId="15" xfId="0" applyFont="1" applyFill="1" applyBorder="1"/>
    <xf numFmtId="0" fontId="23" fillId="4" borderId="0" xfId="0" applyFont="1" applyFill="1" applyBorder="1" applyAlignment="1">
      <alignment horizontal="center"/>
    </xf>
    <xf numFmtId="164" fontId="23" fillId="4" borderId="16" xfId="0" applyNumberFormat="1" applyFont="1" applyFill="1" applyBorder="1" applyAlignment="1">
      <alignment horizontal="center"/>
    </xf>
    <xf numFmtId="164" fontId="23" fillId="4" borderId="0" xfId="0" applyNumberFormat="1" applyFont="1" applyFill="1" applyBorder="1" applyAlignment="1">
      <alignment horizontal="center"/>
    </xf>
    <xf numFmtId="0" fontId="23" fillId="4" borderId="17" xfId="0" applyFont="1" applyFill="1" applyBorder="1" applyAlignment="1">
      <alignment horizontal="center"/>
    </xf>
    <xf numFmtId="0" fontId="23" fillId="4" borderId="18" xfId="0" applyFont="1" applyFill="1" applyBorder="1" applyAlignment="1">
      <alignment horizontal="center"/>
    </xf>
    <xf numFmtId="164" fontId="23" fillId="4" borderId="19" xfId="0" applyNumberFormat="1" applyFont="1" applyFill="1" applyBorder="1" applyAlignment="1">
      <alignment horizontal="center"/>
    </xf>
    <xf numFmtId="1" fontId="23" fillId="4" borderId="0" xfId="0" applyNumberFormat="1" applyFont="1" applyFill="1" applyBorder="1" applyAlignment="1">
      <alignment horizontal="center"/>
    </xf>
    <xf numFmtId="1" fontId="23" fillId="4" borderId="23" xfId="0" applyNumberFormat="1" applyFont="1" applyFill="1" applyBorder="1" applyAlignment="1">
      <alignment horizontal="center"/>
    </xf>
    <xf numFmtId="0" fontId="3" fillId="0" borderId="8" xfId="0" applyFont="1" applyBorder="1"/>
    <xf numFmtId="0" fontId="24" fillId="0" borderId="9" xfId="0" applyFont="1" applyBorder="1" applyAlignment="1">
      <alignment horizontal="center"/>
    </xf>
    <xf numFmtId="0" fontId="25" fillId="0" borderId="11" xfId="0" applyFont="1" applyBorder="1" applyAlignment="1">
      <alignment horizontal="center"/>
    </xf>
    <xf numFmtId="0" fontId="26" fillId="0" borderId="12" xfId="0" applyFont="1" applyBorder="1" applyAlignment="1">
      <alignment horizontal="center"/>
    </xf>
    <xf numFmtId="1" fontId="1" fillId="0" borderId="14" xfId="0" applyNumberFormat="1" applyFont="1" applyBorder="1" applyAlignment="1">
      <alignment horizontal="center"/>
    </xf>
    <xf numFmtId="1" fontId="1" fillId="0" borderId="40" xfId="0" applyNumberFormat="1" applyFont="1" applyBorder="1" applyAlignment="1">
      <alignment horizontal="center"/>
    </xf>
    <xf numFmtId="164" fontId="1" fillId="0" borderId="20" xfId="0" applyNumberFormat="1" applyFont="1" applyBorder="1" applyAlignment="1">
      <alignment horizontal="center"/>
    </xf>
    <xf numFmtId="0" fontId="0" fillId="0" borderId="41" xfId="0" applyFont="1" applyBorder="1"/>
    <xf numFmtId="0" fontId="1" fillId="0" borderId="0" xfId="0" applyFont="1" applyAlignment="1">
      <alignment horizontal="right"/>
    </xf>
    <xf numFmtId="164" fontId="1" fillId="0" borderId="16" xfId="0" applyNumberFormat="1" applyFont="1" applyBorder="1" applyAlignment="1">
      <alignment horizontal="right"/>
    </xf>
    <xf numFmtId="164" fontId="1" fillId="0" borderId="0" xfId="0" applyNumberFormat="1" applyFont="1" applyAlignment="1">
      <alignment horizontal="right"/>
    </xf>
    <xf numFmtId="0" fontId="1" fillId="0" borderId="18" xfId="0" applyFont="1" applyBorder="1" applyAlignment="1">
      <alignment horizontal="right"/>
    </xf>
    <xf numFmtId="164" fontId="1" fillId="0" borderId="19" xfId="0" applyNumberFormat="1" applyFont="1" applyBorder="1" applyAlignment="1">
      <alignment horizontal="right"/>
    </xf>
    <xf numFmtId="1" fontId="1" fillId="0" borderId="0" xfId="0" applyNumberFormat="1" applyFont="1" applyAlignment="1">
      <alignment horizontal="right"/>
    </xf>
    <xf numFmtId="164" fontId="27" fillId="0" borderId="19" xfId="0" applyNumberFormat="1" applyFont="1" applyBorder="1" applyAlignment="1">
      <alignment horizontal="right"/>
    </xf>
    <xf numFmtId="164" fontId="3" fillId="0" borderId="19" xfId="0" applyNumberFormat="1" applyFont="1" applyBorder="1" applyAlignment="1">
      <alignment horizontal="right"/>
    </xf>
    <xf numFmtId="0" fontId="1" fillId="0" borderId="16" xfId="0" applyFont="1" applyBorder="1" applyAlignment="1">
      <alignment horizontal="center"/>
    </xf>
    <xf numFmtId="0" fontId="1" fillId="0" borderId="19" xfId="0" applyFont="1" applyBorder="1" applyAlignment="1">
      <alignment horizontal="center"/>
    </xf>
    <xf numFmtId="0" fontId="28" fillId="0" borderId="15" xfId="0" applyFont="1" applyBorder="1"/>
    <xf numFmtId="164" fontId="29" fillId="0" borderId="16" xfId="0" applyNumberFormat="1" applyFont="1" applyBorder="1" applyAlignment="1">
      <alignment horizontal="center"/>
    </xf>
    <xf numFmtId="164" fontId="30" fillId="0" borderId="0" xfId="0" applyNumberFormat="1" applyFont="1" applyAlignment="1">
      <alignment horizontal="center"/>
    </xf>
    <xf numFmtId="164" fontId="31" fillId="0" borderId="19" xfId="0" applyNumberFormat="1" applyFont="1" applyBorder="1" applyAlignment="1">
      <alignment horizontal="center"/>
    </xf>
    <xf numFmtId="1" fontId="32" fillId="0" borderId="0" xfId="0" applyNumberFormat="1" applyFont="1" applyAlignment="1">
      <alignment horizontal="center"/>
    </xf>
    <xf numFmtId="0" fontId="3" fillId="0" borderId="9" xfId="0" applyFont="1" applyBorder="1" applyAlignment="1">
      <alignment horizontal="center"/>
    </xf>
    <xf numFmtId="164" fontId="3" fillId="0" borderId="10" xfId="0" applyNumberFormat="1" applyFont="1" applyBorder="1" applyAlignment="1">
      <alignment horizontal="center"/>
    </xf>
    <xf numFmtId="164" fontId="3" fillId="0" borderId="9" xfId="0" applyNumberFormat="1"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164" fontId="3" fillId="0" borderId="13" xfId="0" applyNumberFormat="1" applyFont="1" applyBorder="1" applyAlignment="1">
      <alignment horizontal="center"/>
    </xf>
    <xf numFmtId="1" fontId="3" fillId="0" borderId="14" xfId="0" applyNumberFormat="1" applyFont="1" applyBorder="1" applyAlignment="1">
      <alignment horizontal="center"/>
    </xf>
    <xf numFmtId="1" fontId="3" fillId="0" borderId="40" xfId="0" applyNumberFormat="1" applyFont="1" applyBorder="1" applyAlignment="1">
      <alignment horizontal="center"/>
    </xf>
    <xf numFmtId="164" fontId="3" fillId="0" borderId="20" xfId="0" applyNumberFormat="1" applyFont="1" applyBorder="1" applyAlignment="1">
      <alignment horizontal="center"/>
    </xf>
    <xf numFmtId="0" fontId="11" fillId="4" borderId="15" xfId="0" applyFont="1" applyFill="1" applyBorder="1"/>
    <xf numFmtId="1" fontId="11" fillId="4" borderId="0" xfId="0" applyNumberFormat="1" applyFont="1" applyFill="1" applyBorder="1" applyAlignment="1">
      <alignment horizontal="center"/>
    </xf>
    <xf numFmtId="164" fontId="11" fillId="4" borderId="19" xfId="0" applyNumberFormat="1" applyFont="1" applyFill="1" applyBorder="1" applyAlignment="1">
      <alignment horizontal="center"/>
    </xf>
    <xf numFmtId="0" fontId="11" fillId="4" borderId="15" xfId="0" applyFont="1" applyFill="1" applyBorder="1" applyAlignment="1">
      <alignment horizontal="left"/>
    </xf>
    <xf numFmtId="1" fontId="33" fillId="4" borderId="0" xfId="0" applyNumberFormat="1" applyFont="1" applyFill="1" applyBorder="1" applyAlignment="1">
      <alignment horizontal="center"/>
    </xf>
    <xf numFmtId="164" fontId="34" fillId="4" borderId="19" xfId="0" applyNumberFormat="1" applyFont="1" applyFill="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3" fillId="5" borderId="32" xfId="0" applyFont="1" applyFill="1" applyBorder="1"/>
    <xf numFmtId="0" fontId="3" fillId="5" borderId="33" xfId="0" applyFont="1" applyFill="1" applyBorder="1" applyAlignment="1">
      <alignment horizontal="center"/>
    </xf>
    <xf numFmtId="164" fontId="3" fillId="5" borderId="34" xfId="0" applyNumberFormat="1" applyFont="1" applyFill="1" applyBorder="1" applyAlignment="1">
      <alignment horizontal="center"/>
    </xf>
    <xf numFmtId="164" fontId="3" fillId="5" borderId="33" xfId="0" applyNumberFormat="1" applyFont="1" applyFill="1" applyBorder="1" applyAlignment="1">
      <alignment horizontal="center"/>
    </xf>
    <xf numFmtId="0" fontId="3" fillId="5" borderId="35" xfId="0" applyFont="1" applyFill="1" applyBorder="1" applyAlignment="1">
      <alignment horizontal="center"/>
    </xf>
    <xf numFmtId="0" fontId="3" fillId="5" borderId="36" xfId="0" applyFont="1" applyFill="1" applyBorder="1" applyAlignment="1">
      <alignment horizontal="center"/>
    </xf>
    <xf numFmtId="164" fontId="3" fillId="5" borderId="42" xfId="0" applyNumberFormat="1" applyFont="1" applyFill="1" applyBorder="1" applyAlignment="1">
      <alignment horizontal="center"/>
    </xf>
    <xf numFmtId="1" fontId="3" fillId="5" borderId="39" xfId="0" applyNumberFormat="1" applyFont="1" applyFill="1" applyBorder="1" applyAlignment="1">
      <alignment horizontal="center"/>
    </xf>
    <xf numFmtId="164" fontId="3" fillId="5" borderId="38" xfId="0" applyNumberFormat="1" applyFont="1" applyFill="1" applyBorder="1" applyAlignment="1">
      <alignment horizontal="center"/>
    </xf>
    <xf numFmtId="1" fontId="3" fillId="0" borderId="39" xfId="0" applyNumberFormat="1" applyFont="1" applyBorder="1" applyAlignment="1">
      <alignment horizontal="center"/>
    </xf>
    <xf numFmtId="0" fontId="35" fillId="0" borderId="0" xfId="0" applyFont="1"/>
    <xf numFmtId="1" fontId="2" fillId="0" borderId="0" xfId="0" applyNumberFormat="1" applyFont="1" applyAlignment="1">
      <alignment horizontal="center"/>
    </xf>
    <xf numFmtId="1" fontId="0" fillId="0" borderId="0" xfId="0" applyNumberFormat="1" applyFont="1"/>
    <xf numFmtId="0" fontId="3" fillId="6" borderId="43" xfId="0" applyFont="1" applyFill="1" applyBorder="1"/>
    <xf numFmtId="0" fontId="3" fillId="6" borderId="44" xfId="0" applyFont="1" applyFill="1" applyBorder="1"/>
    <xf numFmtId="0" fontId="3" fillId="6" borderId="11" xfId="0" applyFont="1" applyFill="1" applyBorder="1" applyAlignment="1">
      <alignment horizontal="center"/>
    </xf>
    <xf numFmtId="0" fontId="3" fillId="6" borderId="10" xfId="0" applyFont="1" applyFill="1" applyBorder="1" applyAlignment="1">
      <alignment horizontal="center"/>
    </xf>
    <xf numFmtId="0" fontId="3" fillId="6" borderId="9" xfId="0" applyFont="1" applyFill="1" applyBorder="1" applyAlignment="1">
      <alignment horizontal="center"/>
    </xf>
    <xf numFmtId="0" fontId="3" fillId="6" borderId="13" xfId="0" applyFont="1" applyFill="1" applyBorder="1" applyAlignment="1">
      <alignment horizontal="center"/>
    </xf>
    <xf numFmtId="1" fontId="3" fillId="6" borderId="14" xfId="0" applyNumberFormat="1" applyFont="1" applyFill="1" applyBorder="1" applyAlignment="1">
      <alignment horizontal="center"/>
    </xf>
    <xf numFmtId="0" fontId="40" fillId="0" borderId="41" xfId="0" applyFont="1" applyBorder="1"/>
    <xf numFmtId="0" fontId="0" fillId="0" borderId="45" xfId="0" applyFont="1" applyBorder="1"/>
    <xf numFmtId="164" fontId="0" fillId="0" borderId="46" xfId="0" applyNumberFormat="1" applyFont="1" applyBorder="1"/>
    <xf numFmtId="164" fontId="0" fillId="0" borderId="16" xfId="0" applyNumberFormat="1" applyFont="1" applyBorder="1"/>
    <xf numFmtId="0" fontId="0" fillId="0" borderId="47" xfId="0" applyFont="1" applyBorder="1"/>
    <xf numFmtId="164" fontId="0" fillId="0" borderId="20" xfId="0" applyNumberFormat="1" applyFont="1" applyBorder="1"/>
    <xf numFmtId="0" fontId="1" fillId="0" borderId="41" xfId="0" applyFont="1" applyBorder="1"/>
    <xf numFmtId="0" fontId="0" fillId="0" borderId="17" xfId="0" applyFont="1" applyBorder="1"/>
    <xf numFmtId="164" fontId="0" fillId="0" borderId="19" xfId="0" applyNumberFormat="1" applyFont="1" applyBorder="1"/>
    <xf numFmtId="0" fontId="3" fillId="0" borderId="41" xfId="0" applyFont="1" applyBorder="1"/>
    <xf numFmtId="0" fontId="0" fillId="0" borderId="17" xfId="0" applyFont="1" applyBorder="1"/>
    <xf numFmtId="0" fontId="0" fillId="0" borderId="0" xfId="0" applyFont="1"/>
    <xf numFmtId="1" fontId="0" fillId="0" borderId="19" xfId="0" applyNumberFormat="1" applyFont="1" applyBorder="1"/>
    <xf numFmtId="0" fontId="3" fillId="6" borderId="41" xfId="0" applyFont="1" applyFill="1" applyBorder="1" applyAlignment="1">
      <alignment horizontal="right"/>
    </xf>
    <xf numFmtId="0" fontId="3" fillId="6" borderId="17" xfId="0" applyFont="1" applyFill="1" applyBorder="1"/>
    <xf numFmtId="164" fontId="3" fillId="6" borderId="16" xfId="0" applyNumberFormat="1" applyFont="1" applyFill="1" applyBorder="1"/>
    <xf numFmtId="0" fontId="3" fillId="6" borderId="0" xfId="0" applyFont="1" applyFill="1" applyBorder="1"/>
    <xf numFmtId="164" fontId="3" fillId="6" borderId="19" xfId="0" applyNumberFormat="1" applyFont="1" applyFill="1" applyBorder="1"/>
    <xf numFmtId="1" fontId="3" fillId="6" borderId="0" xfId="0" applyNumberFormat="1" applyFont="1" applyFill="1" applyBorder="1"/>
    <xf numFmtId="0" fontId="19" fillId="7" borderId="0" xfId="0" applyFont="1" applyFill="1" applyBorder="1"/>
    <xf numFmtId="0" fontId="3" fillId="0" borderId="41" xfId="0" applyFont="1" applyBorder="1" applyAlignment="1">
      <alignment horizontal="right"/>
    </xf>
    <xf numFmtId="0" fontId="3" fillId="0" borderId="17" xfId="0" applyFont="1" applyBorder="1"/>
    <xf numFmtId="164" fontId="3" fillId="0" borderId="16" xfId="0" applyNumberFormat="1" applyFont="1" applyBorder="1"/>
    <xf numFmtId="0" fontId="3" fillId="0" borderId="0" xfId="0" applyFont="1"/>
    <xf numFmtId="164" fontId="3" fillId="0" borderId="19" xfId="0" applyNumberFormat="1" applyFont="1" applyBorder="1"/>
    <xf numFmtId="1" fontId="3" fillId="0" borderId="0" xfId="0" applyNumberFormat="1" applyFont="1"/>
    <xf numFmtId="0" fontId="1" fillId="7" borderId="41" xfId="0" applyFont="1" applyFill="1" applyBorder="1"/>
    <xf numFmtId="0" fontId="0" fillId="7" borderId="17" xfId="0" applyFont="1" applyFill="1" applyBorder="1"/>
    <xf numFmtId="164" fontId="0" fillId="7" borderId="16" xfId="0" applyNumberFormat="1" applyFont="1" applyFill="1" applyBorder="1"/>
    <xf numFmtId="0" fontId="0" fillId="7" borderId="0" xfId="0" applyFont="1" applyFill="1" applyBorder="1"/>
    <xf numFmtId="164" fontId="0" fillId="7" borderId="19" xfId="0" applyNumberFormat="1" applyFont="1" applyFill="1" applyBorder="1"/>
    <xf numFmtId="1" fontId="0" fillId="7" borderId="0" xfId="0" applyNumberFormat="1" applyFont="1" applyFill="1" applyBorder="1"/>
    <xf numFmtId="0" fontId="0" fillId="7" borderId="0" xfId="0" applyFont="1" applyFill="1" applyBorder="1"/>
    <xf numFmtId="0" fontId="0" fillId="0" borderId="9" xfId="0" applyFont="1" applyBorder="1"/>
    <xf numFmtId="164" fontId="0" fillId="0" borderId="10" xfId="0" applyNumberFormat="1" applyFont="1" applyBorder="1"/>
    <xf numFmtId="0" fontId="0" fillId="0" borderId="23" xfId="0" applyFont="1" applyBorder="1"/>
    <xf numFmtId="0" fontId="3" fillId="7" borderId="41" xfId="0" applyFont="1" applyFill="1" applyBorder="1"/>
    <xf numFmtId="1" fontId="3" fillId="7" borderId="0" xfId="0" applyNumberFormat="1" applyFont="1" applyFill="1" applyBorder="1"/>
    <xf numFmtId="0" fontId="2" fillId="6" borderId="48" xfId="0" applyFont="1" applyFill="1" applyBorder="1" applyAlignment="1">
      <alignment horizontal="right"/>
    </xf>
    <xf numFmtId="0" fontId="3" fillId="6" borderId="49" xfId="0" applyFont="1" applyFill="1" applyBorder="1"/>
    <xf numFmtId="164" fontId="3" fillId="6" borderId="50" xfId="0" applyNumberFormat="1" applyFont="1" applyFill="1" applyBorder="1"/>
    <xf numFmtId="0" fontId="3" fillId="6" borderId="51" xfId="0" applyFont="1" applyFill="1" applyBorder="1"/>
    <xf numFmtId="164" fontId="3" fillId="6" borderId="38" xfId="0" applyNumberFormat="1" applyFont="1" applyFill="1" applyBorder="1"/>
    <xf numFmtId="1" fontId="3" fillId="6" borderId="39" xfId="0" applyNumberFormat="1" applyFont="1" applyFill="1" applyBorder="1"/>
    <xf numFmtId="0" fontId="19" fillId="0" borderId="0" xfId="0" applyFont="1"/>
    <xf numFmtId="0" fontId="1" fillId="0" borderId="41" xfId="0" applyFont="1" applyBorder="1" applyAlignment="1">
      <alignment horizontal="right"/>
    </xf>
    <xf numFmtId="0" fontId="0" fillId="0" borderId="44" xfId="0" applyFont="1" applyBorder="1"/>
    <xf numFmtId="0" fontId="1" fillId="0" borderId="41" xfId="0" applyFont="1" applyBorder="1" applyAlignment="1">
      <alignment horizontal="left" vertical="top"/>
    </xf>
    <xf numFmtId="0" fontId="0" fillId="0" borderId="0" xfId="0" applyFont="1" applyAlignment="1">
      <alignment wrapText="1"/>
    </xf>
    <xf numFmtId="0" fontId="41" fillId="0" borderId="0" xfId="0" applyFont="1" applyAlignment="1">
      <alignment horizontal="center"/>
    </xf>
    <xf numFmtId="0" fontId="41" fillId="0" borderId="0" xfId="0" applyFont="1"/>
    <xf numFmtId="1" fontId="41" fillId="0" borderId="0" xfId="0" applyNumberFormat="1" applyFont="1"/>
    <xf numFmtId="0" fontId="0" fillId="0" borderId="0" xfId="0" applyFont="1" applyAlignment="1">
      <alignment horizontal="center" wrapText="1"/>
    </xf>
    <xf numFmtId="0" fontId="42" fillId="0" borderId="0" xfId="0" applyFont="1" applyAlignment="1">
      <alignment horizontal="center"/>
    </xf>
    <xf numFmtId="0" fontId="43" fillId="0" borderId="0" xfId="0" applyFont="1" applyAlignment="1">
      <alignment horizontal="center"/>
    </xf>
    <xf numFmtId="1" fontId="43" fillId="0" borderId="0" xfId="0" applyNumberFormat="1" applyFont="1" applyAlignment="1">
      <alignment horizontal="center"/>
    </xf>
    <xf numFmtId="0" fontId="43" fillId="0" borderId="0" xfId="0" applyFont="1"/>
    <xf numFmtId="0" fontId="43" fillId="5" borderId="0" xfId="0" applyFont="1" applyFill="1" applyBorder="1" applyAlignment="1">
      <alignment horizontal="center"/>
    </xf>
    <xf numFmtId="0" fontId="43" fillId="2" borderId="43" xfId="0" applyFont="1" applyFill="1" applyBorder="1"/>
    <xf numFmtId="0" fontId="43" fillId="5" borderId="9" xfId="0" applyFont="1" applyFill="1" applyBorder="1" applyAlignment="1">
      <alignment horizontal="center"/>
    </xf>
    <xf numFmtId="0" fontId="43" fillId="0" borderId="9" xfId="0" applyFont="1" applyBorder="1" applyAlignment="1">
      <alignment horizontal="center"/>
    </xf>
    <xf numFmtId="0" fontId="43" fillId="2" borderId="44" xfId="0" applyFont="1" applyFill="1" applyBorder="1"/>
    <xf numFmtId="0" fontId="43" fillId="2" borderId="9" xfId="0" applyFont="1" applyFill="1" applyBorder="1" applyAlignment="1">
      <alignment horizontal="center"/>
    </xf>
    <xf numFmtId="0" fontId="43" fillId="2" borderId="10" xfId="0" applyFont="1" applyFill="1" applyBorder="1" applyAlignment="1">
      <alignment horizontal="center"/>
    </xf>
    <xf numFmtId="0" fontId="43" fillId="2" borderId="12" xfId="0" applyFont="1" applyFill="1" applyBorder="1" applyAlignment="1">
      <alignment horizontal="center"/>
    </xf>
    <xf numFmtId="0" fontId="43" fillId="2" borderId="54" xfId="0" applyFont="1" applyFill="1" applyBorder="1" applyAlignment="1">
      <alignment horizontal="center"/>
    </xf>
    <xf numFmtId="1" fontId="43" fillId="2" borderId="9" xfId="0" applyNumberFormat="1" applyFont="1" applyFill="1" applyBorder="1" applyAlignment="1">
      <alignment horizontal="center"/>
    </xf>
    <xf numFmtId="165" fontId="43" fillId="2" borderId="9" xfId="0" applyNumberFormat="1" applyFont="1" applyFill="1" applyBorder="1" applyAlignment="1">
      <alignment horizontal="center"/>
    </xf>
    <xf numFmtId="0" fontId="43" fillId="2" borderId="13" xfId="0" applyFont="1" applyFill="1" applyBorder="1" applyAlignment="1">
      <alignment horizontal="center"/>
    </xf>
    <xf numFmtId="0" fontId="48" fillId="0" borderId="0" xfId="0" applyFont="1"/>
    <xf numFmtId="0" fontId="49" fillId="0" borderId="41" xfId="0" applyFont="1" applyBorder="1"/>
    <xf numFmtId="0" fontId="41" fillId="0" borderId="0" xfId="0" applyFont="1" applyAlignment="1">
      <alignment horizontal="right"/>
    </xf>
    <xf numFmtId="0" fontId="43" fillId="0" borderId="16" xfId="0" applyFont="1" applyBorder="1"/>
    <xf numFmtId="0" fontId="41" fillId="0" borderId="18" xfId="0" applyFont="1" applyBorder="1" applyAlignment="1">
      <alignment horizontal="right"/>
    </xf>
    <xf numFmtId="0" fontId="43" fillId="0" borderId="55" xfId="0" applyFont="1" applyBorder="1"/>
    <xf numFmtId="1" fontId="43" fillId="0" borderId="45" xfId="0" applyNumberFormat="1" applyFont="1" applyBorder="1"/>
    <xf numFmtId="0" fontId="43" fillId="0" borderId="56" xfId="0" applyFont="1" applyBorder="1"/>
    <xf numFmtId="165" fontId="43" fillId="0" borderId="0" xfId="0" applyNumberFormat="1" applyFont="1" applyAlignment="1">
      <alignment horizontal="right"/>
    </xf>
    <xf numFmtId="0" fontId="43" fillId="0" borderId="19" xfId="0" applyFont="1" applyBorder="1"/>
    <xf numFmtId="0" fontId="41" fillId="0" borderId="57" xfId="0" applyFont="1" applyBorder="1"/>
    <xf numFmtId="0" fontId="41" fillId="0" borderId="58" xfId="0" applyFont="1" applyBorder="1" applyAlignment="1">
      <alignment horizontal="center"/>
    </xf>
    <xf numFmtId="164" fontId="41" fillId="0" borderId="59" xfId="0" applyNumberFormat="1" applyFont="1" applyBorder="1" applyAlignment="1">
      <alignment horizontal="center"/>
    </xf>
    <xf numFmtId="164" fontId="41" fillId="0" borderId="58" xfId="0" applyNumberFormat="1" applyFont="1" applyBorder="1" applyAlignment="1">
      <alignment horizontal="center"/>
    </xf>
    <xf numFmtId="0" fontId="41" fillId="0" borderId="60" xfId="0" applyFont="1" applyBorder="1" applyAlignment="1">
      <alignment horizontal="center"/>
    </xf>
    <xf numFmtId="0" fontId="41" fillId="0" borderId="60" xfId="0" applyFont="1" applyBorder="1" applyAlignment="1">
      <alignment horizontal="center"/>
    </xf>
    <xf numFmtId="164" fontId="41" fillId="0" borderId="61" xfId="0" applyNumberFormat="1" applyFont="1" applyBorder="1" applyAlignment="1">
      <alignment horizontal="center"/>
    </xf>
    <xf numFmtId="1" fontId="41" fillId="0" borderId="58" xfId="0" applyNumberFormat="1" applyFont="1" applyBorder="1" applyAlignment="1">
      <alignment horizontal="center"/>
    </xf>
    <xf numFmtId="1" fontId="41" fillId="0" borderId="62" xfId="0" applyNumberFormat="1" applyFont="1" applyBorder="1" applyAlignment="1">
      <alignment horizontal="center"/>
    </xf>
    <xf numFmtId="0" fontId="41" fillId="0" borderId="58" xfId="0" applyFont="1" applyBorder="1" applyAlignment="1">
      <alignment horizontal="center"/>
    </xf>
    <xf numFmtId="165" fontId="41" fillId="0" borderId="58" xfId="0" applyNumberFormat="1" applyFont="1" applyBorder="1" applyAlignment="1">
      <alignment horizontal="center"/>
    </xf>
    <xf numFmtId="164" fontId="43" fillId="0" borderId="63" xfId="0" applyNumberFormat="1" applyFont="1" applyBorder="1" applyAlignment="1">
      <alignment horizontal="center"/>
    </xf>
    <xf numFmtId="0" fontId="41" fillId="0" borderId="64" xfId="0" applyFont="1" applyBorder="1"/>
    <xf numFmtId="0" fontId="41" fillId="0" borderId="65" xfId="0" applyFont="1" applyBorder="1" applyAlignment="1">
      <alignment horizontal="center"/>
    </xf>
    <xf numFmtId="164" fontId="41" fillId="0" borderId="66" xfId="0" applyNumberFormat="1" applyFont="1" applyBorder="1" applyAlignment="1">
      <alignment horizontal="center"/>
    </xf>
    <xf numFmtId="164" fontId="41" fillId="0" borderId="65" xfId="0" applyNumberFormat="1" applyFont="1" applyBorder="1" applyAlignment="1">
      <alignment horizontal="center"/>
    </xf>
    <xf numFmtId="0" fontId="41" fillId="0" borderId="67" xfId="0" applyFont="1" applyBorder="1" applyAlignment="1">
      <alignment horizontal="center"/>
    </xf>
    <xf numFmtId="0" fontId="41" fillId="0" borderId="67" xfId="0" applyFont="1" applyBorder="1" applyAlignment="1">
      <alignment horizontal="center"/>
    </xf>
    <xf numFmtId="164" fontId="43" fillId="0" borderId="68" xfId="0" applyNumberFormat="1" applyFont="1" applyBorder="1" applyAlignment="1">
      <alignment horizontal="center"/>
    </xf>
    <xf numFmtId="0" fontId="41" fillId="0" borderId="65" xfId="0" applyFont="1" applyBorder="1" applyAlignment="1">
      <alignment horizontal="center"/>
    </xf>
    <xf numFmtId="0" fontId="41" fillId="0" borderId="69" xfId="0" applyFont="1" applyBorder="1"/>
    <xf numFmtId="0" fontId="41" fillId="0" borderId="70" xfId="0" applyFont="1" applyBorder="1" applyAlignment="1">
      <alignment horizontal="center"/>
    </xf>
    <xf numFmtId="0" fontId="41" fillId="0" borderId="71" xfId="0" applyFont="1" applyBorder="1" applyAlignment="1">
      <alignment horizontal="center"/>
    </xf>
    <xf numFmtId="0" fontId="41" fillId="0" borderId="71" xfId="0" applyFont="1" applyBorder="1" applyAlignment="1">
      <alignment horizontal="center"/>
    </xf>
    <xf numFmtId="0" fontId="41" fillId="0" borderId="72" xfId="0" applyFont="1" applyBorder="1"/>
    <xf numFmtId="0" fontId="41" fillId="0" borderId="73" xfId="0" applyFont="1" applyBorder="1" applyAlignment="1">
      <alignment horizontal="center"/>
    </xf>
    <xf numFmtId="164" fontId="41" fillId="0" borderId="74" xfId="0" applyNumberFormat="1" applyFont="1" applyBorder="1" applyAlignment="1">
      <alignment horizontal="center"/>
    </xf>
    <xf numFmtId="164" fontId="41" fillId="0" borderId="73" xfId="0" applyNumberFormat="1" applyFont="1" applyBorder="1" applyAlignment="1">
      <alignment horizontal="center"/>
    </xf>
    <xf numFmtId="0" fontId="41" fillId="0" borderId="75" xfId="0" applyFont="1" applyBorder="1" applyAlignment="1">
      <alignment horizontal="center"/>
    </xf>
    <xf numFmtId="164" fontId="41" fillId="0" borderId="76" xfId="0" applyNumberFormat="1" applyFont="1" applyBorder="1" applyAlignment="1">
      <alignment horizontal="center"/>
    </xf>
    <xf numFmtId="1" fontId="41" fillId="0" borderId="0" xfId="0" applyNumberFormat="1" applyFont="1" applyAlignment="1">
      <alignment horizontal="center"/>
    </xf>
    <xf numFmtId="1" fontId="41" fillId="0" borderId="17" xfId="0" applyNumberFormat="1" applyFont="1" applyBorder="1" applyAlignment="1">
      <alignment horizontal="center"/>
    </xf>
    <xf numFmtId="164" fontId="41" fillId="0" borderId="54" xfId="0" applyNumberFormat="1" applyFont="1" applyBorder="1" applyAlignment="1">
      <alignment horizontal="center"/>
    </xf>
    <xf numFmtId="164" fontId="41" fillId="0" borderId="55" xfId="0" applyNumberFormat="1" applyFont="1" applyBorder="1" applyAlignment="1">
      <alignment horizontal="center"/>
    </xf>
    <xf numFmtId="165" fontId="41" fillId="0" borderId="77" xfId="0" applyNumberFormat="1" applyFont="1" applyBorder="1" applyAlignment="1">
      <alignment horizontal="center"/>
    </xf>
    <xf numFmtId="164" fontId="43" fillId="0" borderId="78" xfId="0" applyNumberFormat="1" applyFont="1" applyBorder="1" applyAlignment="1">
      <alignment horizontal="center"/>
    </xf>
    <xf numFmtId="0" fontId="43" fillId="2" borderId="48" xfId="0" applyFont="1" applyFill="1" applyBorder="1"/>
    <xf numFmtId="0" fontId="43" fillId="2" borderId="51" xfId="0" applyFont="1" applyFill="1" applyBorder="1" applyAlignment="1">
      <alignment horizontal="center"/>
    </xf>
    <xf numFmtId="164" fontId="43" fillId="2" borderId="50" xfId="0" applyNumberFormat="1" applyFont="1" applyFill="1" applyBorder="1" applyAlignment="1">
      <alignment horizontal="center"/>
    </xf>
    <xf numFmtId="164" fontId="43" fillId="2" borderId="51" xfId="0" applyNumberFormat="1" applyFont="1" applyFill="1" applyBorder="1" applyAlignment="1">
      <alignment horizontal="center"/>
    </xf>
    <xf numFmtId="0" fontId="43" fillId="2" borderId="37" xfId="0" applyFont="1" applyFill="1" applyBorder="1" applyAlignment="1">
      <alignment horizontal="center"/>
    </xf>
    <xf numFmtId="164" fontId="43" fillId="2" borderId="79" xfId="0" applyNumberFormat="1" applyFont="1" applyFill="1" applyBorder="1" applyAlignment="1">
      <alignment horizontal="center"/>
    </xf>
    <xf numFmtId="1" fontId="43" fillId="2" borderId="37" xfId="0" applyNumberFormat="1" applyFont="1" applyFill="1" applyBorder="1" applyAlignment="1">
      <alignment horizontal="center"/>
    </xf>
    <xf numFmtId="164" fontId="43" fillId="2" borderId="33" xfId="0" applyNumberFormat="1" applyFont="1" applyFill="1" applyBorder="1" applyAlignment="1">
      <alignment horizontal="center"/>
    </xf>
    <xf numFmtId="1" fontId="43" fillId="2" borderId="49" xfId="0" applyNumberFormat="1" applyFont="1" applyFill="1" applyBorder="1" applyAlignment="1">
      <alignment horizontal="center"/>
    </xf>
    <xf numFmtId="1" fontId="43" fillId="2" borderId="51" xfId="0" applyNumberFormat="1" applyFont="1" applyFill="1" applyBorder="1" applyAlignment="1">
      <alignment horizontal="center"/>
    </xf>
    <xf numFmtId="165" fontId="41" fillId="2" borderId="49" xfId="0" applyNumberFormat="1" applyFont="1" applyFill="1" applyBorder="1" applyAlignment="1">
      <alignment horizontal="center"/>
    </xf>
    <xf numFmtId="164" fontId="43" fillId="2" borderId="38" xfId="0" applyNumberFormat="1" applyFont="1" applyFill="1" applyBorder="1" applyAlignment="1">
      <alignment horizontal="center"/>
    </xf>
    <xf numFmtId="0" fontId="43" fillId="0" borderId="18" xfId="0" applyFont="1" applyBorder="1"/>
    <xf numFmtId="1" fontId="43" fillId="0" borderId="17" xfId="0" applyNumberFormat="1" applyFont="1" applyBorder="1"/>
    <xf numFmtId="165" fontId="41" fillId="0" borderId="0" xfId="0" applyNumberFormat="1" applyFont="1" applyAlignment="1">
      <alignment horizontal="center"/>
    </xf>
    <xf numFmtId="165" fontId="41" fillId="0" borderId="62" xfId="0" applyNumberFormat="1" applyFont="1" applyBorder="1" applyAlignment="1">
      <alignment horizontal="center"/>
    </xf>
    <xf numFmtId="0" fontId="41" fillId="0" borderId="80" xfId="0" applyFont="1" applyBorder="1" applyAlignment="1">
      <alignment horizontal="center"/>
    </xf>
    <xf numFmtId="0" fontId="41" fillId="0" borderId="0" xfId="0" applyFont="1" applyAlignment="1">
      <alignment horizontal="center"/>
    </xf>
    <xf numFmtId="164" fontId="41" fillId="0" borderId="81" xfId="0" applyNumberFormat="1" applyFont="1" applyBorder="1" applyAlignment="1">
      <alignment horizontal="center"/>
    </xf>
    <xf numFmtId="164" fontId="41" fillId="0" borderId="70" xfId="0" applyNumberFormat="1" applyFont="1" applyBorder="1" applyAlignment="1">
      <alignment horizontal="center"/>
    </xf>
    <xf numFmtId="0" fontId="41" fillId="0" borderId="18" xfId="0" applyFont="1" applyBorder="1" applyAlignment="1">
      <alignment horizontal="center"/>
    </xf>
    <xf numFmtId="0" fontId="41" fillId="0" borderId="18" xfId="0" applyFont="1" applyBorder="1" applyAlignment="1">
      <alignment horizontal="center"/>
    </xf>
    <xf numFmtId="1" fontId="41" fillId="0" borderId="80" xfId="0" applyNumberFormat="1" applyFont="1" applyBorder="1" applyAlignment="1">
      <alignment horizontal="center"/>
    </xf>
    <xf numFmtId="0" fontId="41" fillId="0" borderId="75" xfId="0" applyFont="1" applyBorder="1" applyAlignment="1">
      <alignment horizontal="center"/>
    </xf>
    <xf numFmtId="0" fontId="43" fillId="2" borderId="52" xfId="0" applyFont="1" applyFill="1" applyBorder="1"/>
    <xf numFmtId="0" fontId="43" fillId="2" borderId="33" xfId="0" applyFont="1" applyFill="1" applyBorder="1" applyAlignment="1">
      <alignment horizontal="center"/>
    </xf>
    <xf numFmtId="164" fontId="43" fillId="2" borderId="34" xfId="0" applyNumberFormat="1" applyFont="1" applyFill="1" applyBorder="1" applyAlignment="1">
      <alignment horizontal="center"/>
    </xf>
    <xf numFmtId="0" fontId="43" fillId="2" borderId="36" xfId="0" applyFont="1" applyFill="1" applyBorder="1" applyAlignment="1">
      <alignment horizontal="center"/>
    </xf>
    <xf numFmtId="164" fontId="43" fillId="2" borderId="82" xfId="0" applyNumberFormat="1" applyFont="1" applyFill="1" applyBorder="1" applyAlignment="1">
      <alignment horizontal="center"/>
    </xf>
    <xf numFmtId="164" fontId="43" fillId="2" borderId="42" xfId="0" applyNumberFormat="1" applyFont="1" applyFill="1" applyBorder="1" applyAlignment="1">
      <alignment horizontal="center"/>
    </xf>
    <xf numFmtId="164" fontId="41" fillId="0" borderId="16" xfId="0" applyNumberFormat="1" applyFont="1" applyBorder="1" applyAlignment="1">
      <alignment horizontal="center"/>
    </xf>
    <xf numFmtId="164" fontId="41" fillId="0" borderId="0" xfId="0" applyNumberFormat="1" applyFont="1" applyAlignment="1">
      <alignment horizontal="center"/>
    </xf>
    <xf numFmtId="164" fontId="43" fillId="0" borderId="19" xfId="0" applyNumberFormat="1" applyFont="1" applyBorder="1" applyAlignment="1">
      <alignment horizontal="center"/>
    </xf>
    <xf numFmtId="0" fontId="41" fillId="0" borderId="70" xfId="0" applyFont="1" applyBorder="1" applyAlignment="1">
      <alignment horizontal="center"/>
    </xf>
    <xf numFmtId="164" fontId="41" fillId="0" borderId="83" xfId="0" applyNumberFormat="1" applyFont="1" applyBorder="1" applyAlignment="1">
      <alignment horizontal="center"/>
    </xf>
    <xf numFmtId="166" fontId="41" fillId="0" borderId="0" xfId="0" applyNumberFormat="1" applyFont="1" applyAlignment="1">
      <alignment horizontal="center"/>
    </xf>
    <xf numFmtId="1" fontId="41" fillId="0" borderId="77" xfId="0" applyNumberFormat="1" applyFont="1" applyBorder="1" applyAlignment="1">
      <alignment horizontal="center"/>
    </xf>
    <xf numFmtId="0" fontId="43" fillId="0" borderId="44" xfId="0" applyFont="1" applyBorder="1"/>
    <xf numFmtId="164" fontId="41" fillId="0" borderId="10" xfId="0" applyNumberFormat="1" applyFont="1" applyBorder="1" applyAlignment="1">
      <alignment horizontal="center"/>
    </xf>
    <xf numFmtId="164" fontId="41" fillId="0" borderId="9" xfId="0" applyNumberFormat="1" applyFont="1" applyBorder="1" applyAlignment="1">
      <alignment horizontal="center"/>
    </xf>
    <xf numFmtId="0" fontId="43" fillId="0" borderId="12" xfId="0" applyFont="1" applyBorder="1" applyAlignment="1">
      <alignment horizontal="center"/>
    </xf>
    <xf numFmtId="1" fontId="41" fillId="0" borderId="11" xfId="0" applyNumberFormat="1" applyFont="1" applyBorder="1" applyAlignment="1">
      <alignment horizontal="center"/>
    </xf>
    <xf numFmtId="165" fontId="41" fillId="0" borderId="11" xfId="0" applyNumberFormat="1" applyFont="1" applyBorder="1" applyAlignment="1">
      <alignment horizontal="center"/>
    </xf>
    <xf numFmtId="164" fontId="43" fillId="0" borderId="13" xfId="0" applyNumberFormat="1" applyFont="1" applyBorder="1" applyAlignment="1">
      <alignment horizontal="center"/>
    </xf>
    <xf numFmtId="0" fontId="50" fillId="6" borderId="52" xfId="0" applyFont="1" applyFill="1" applyBorder="1"/>
    <xf numFmtId="0" fontId="43" fillId="6" borderId="33" xfId="0" applyFont="1" applyFill="1" applyBorder="1" applyAlignment="1">
      <alignment horizontal="center"/>
    </xf>
    <xf numFmtId="164" fontId="43" fillId="6" borderId="34" xfId="0" applyNumberFormat="1" applyFont="1" applyFill="1" applyBorder="1" applyAlignment="1">
      <alignment horizontal="center"/>
    </xf>
    <xf numFmtId="9" fontId="43" fillId="6" borderId="34" xfId="0" applyNumberFormat="1" applyFont="1" applyFill="1" applyBorder="1" applyAlignment="1">
      <alignment horizontal="center"/>
    </xf>
    <xf numFmtId="9" fontId="43" fillId="6" borderId="33" xfId="0" applyNumberFormat="1" applyFont="1" applyFill="1" applyBorder="1" applyAlignment="1">
      <alignment horizontal="center"/>
    </xf>
    <xf numFmtId="0" fontId="43" fillId="6" borderId="36" xfId="0" applyFont="1" applyFill="1" applyBorder="1" applyAlignment="1">
      <alignment horizontal="center"/>
    </xf>
    <xf numFmtId="9" fontId="43" fillId="6" borderId="82" xfId="0" applyNumberFormat="1" applyFont="1" applyFill="1" applyBorder="1" applyAlignment="1">
      <alignment horizontal="center"/>
    </xf>
    <xf numFmtId="1" fontId="43" fillId="6" borderId="33" xfId="0" applyNumberFormat="1" applyFont="1" applyFill="1" applyBorder="1" applyAlignment="1">
      <alignment horizontal="center"/>
    </xf>
    <xf numFmtId="1" fontId="43" fillId="6" borderId="35" xfId="0" applyNumberFormat="1" applyFont="1" applyFill="1" applyBorder="1" applyAlignment="1">
      <alignment horizontal="center"/>
    </xf>
    <xf numFmtId="165" fontId="41" fillId="7" borderId="58" xfId="0" applyNumberFormat="1" applyFont="1" applyFill="1" applyBorder="1" applyAlignment="1">
      <alignment horizontal="center"/>
    </xf>
    <xf numFmtId="1" fontId="42" fillId="0" borderId="84" xfId="0" applyNumberFormat="1" applyFont="1" applyBorder="1" applyAlignment="1">
      <alignment horizontal="center"/>
    </xf>
    <xf numFmtId="1" fontId="43" fillId="0" borderId="84" xfId="0" applyNumberFormat="1" applyFont="1" applyBorder="1" applyAlignment="1">
      <alignment horizontal="center"/>
    </xf>
    <xf numFmtId="0" fontId="43" fillId="0" borderId="84" xfId="0" applyFont="1" applyBorder="1" applyAlignment="1">
      <alignment horizontal="center"/>
    </xf>
    <xf numFmtId="0" fontId="42" fillId="0" borderId="84" xfId="0" applyFont="1" applyBorder="1" applyAlignment="1">
      <alignment horizontal="center"/>
    </xf>
    <xf numFmtId="0" fontId="41" fillId="0" borderId="84" xfId="0" applyFont="1" applyBorder="1"/>
    <xf numFmtId="1" fontId="43" fillId="2" borderId="11" xfId="0" applyNumberFormat="1" applyFont="1" applyFill="1" applyBorder="1" applyAlignment="1">
      <alignment horizontal="center"/>
    </xf>
    <xf numFmtId="0" fontId="41" fillId="0" borderId="41" xfId="0" applyFont="1" applyBorder="1"/>
    <xf numFmtId="0" fontId="41" fillId="0" borderId="16" xfId="0" applyFont="1" applyBorder="1"/>
    <xf numFmtId="0" fontId="41" fillId="0" borderId="18" xfId="0" applyFont="1" applyBorder="1"/>
    <xf numFmtId="0" fontId="41" fillId="0" borderId="55" xfId="0" applyFont="1" applyBorder="1"/>
    <xf numFmtId="1" fontId="41" fillId="0" borderId="17" xfId="0" applyNumberFormat="1" applyFont="1" applyBorder="1"/>
    <xf numFmtId="165" fontId="43" fillId="0" borderId="0" xfId="0" applyNumberFormat="1" applyFont="1"/>
    <xf numFmtId="0" fontId="41" fillId="0" borderId="59" xfId="0" applyFont="1" applyBorder="1"/>
    <xf numFmtId="0" fontId="41" fillId="0" borderId="58" xfId="0" applyFont="1" applyBorder="1"/>
    <xf numFmtId="0" fontId="41" fillId="0" borderId="61" xfId="0" applyFont="1" applyBorder="1"/>
    <xf numFmtId="1" fontId="41" fillId="0" borderId="62" xfId="0" applyNumberFormat="1" applyFont="1" applyBorder="1"/>
    <xf numFmtId="165" fontId="43" fillId="0" borderId="58" xfId="0" applyNumberFormat="1" applyFont="1" applyBorder="1" applyAlignment="1">
      <alignment horizontal="center"/>
    </xf>
    <xf numFmtId="0" fontId="43" fillId="0" borderId="63" xfId="0" applyFont="1" applyBorder="1"/>
    <xf numFmtId="0" fontId="53" fillId="0" borderId="65" xfId="0" applyFont="1" applyBorder="1" applyAlignment="1">
      <alignment horizontal="center"/>
    </xf>
    <xf numFmtId="164" fontId="54" fillId="0" borderId="66" xfId="0" applyNumberFormat="1" applyFont="1" applyBorder="1" applyAlignment="1">
      <alignment horizontal="center"/>
    </xf>
    <xf numFmtId="164" fontId="55" fillId="0" borderId="65" xfId="0" applyNumberFormat="1" applyFont="1" applyBorder="1" applyAlignment="1">
      <alignment horizontal="center"/>
    </xf>
    <xf numFmtId="0" fontId="56" fillId="0" borderId="67" xfId="0" applyFont="1" applyBorder="1" applyAlignment="1">
      <alignment horizontal="center"/>
    </xf>
    <xf numFmtId="164" fontId="57" fillId="0" borderId="83" xfId="0" applyNumberFormat="1" applyFont="1" applyBorder="1" applyAlignment="1">
      <alignment horizontal="center"/>
    </xf>
    <xf numFmtId="1" fontId="58" fillId="0" borderId="58" xfId="0" applyNumberFormat="1" applyFont="1" applyBorder="1" applyAlignment="1">
      <alignment horizontal="center"/>
    </xf>
    <xf numFmtId="1" fontId="59" fillId="0" borderId="62" xfId="0" applyNumberFormat="1" applyFont="1" applyBorder="1" applyAlignment="1">
      <alignment horizontal="center"/>
    </xf>
    <xf numFmtId="164" fontId="60" fillId="0" borderId="61" xfId="0" applyNumberFormat="1" applyFont="1" applyBorder="1" applyAlignment="1">
      <alignment horizontal="center"/>
    </xf>
    <xf numFmtId="164" fontId="61" fillId="0" borderId="58" xfId="0" applyNumberFormat="1" applyFont="1" applyBorder="1" applyAlignment="1">
      <alignment horizontal="center"/>
    </xf>
    <xf numFmtId="165" fontId="62" fillId="0" borderId="58" xfId="0" applyNumberFormat="1" applyFont="1" applyBorder="1" applyAlignment="1">
      <alignment horizontal="center"/>
    </xf>
    <xf numFmtId="164" fontId="63" fillId="0" borderId="68" xfId="0" applyNumberFormat="1" applyFont="1" applyBorder="1" applyAlignment="1">
      <alignment horizontal="center"/>
    </xf>
    <xf numFmtId="166" fontId="41" fillId="0" borderId="60" xfId="0" applyNumberFormat="1" applyFont="1" applyBorder="1" applyAlignment="1">
      <alignment horizontal="center"/>
    </xf>
    <xf numFmtId="0" fontId="43" fillId="2" borderId="85" xfId="0" applyFont="1" applyFill="1" applyBorder="1"/>
    <xf numFmtId="0" fontId="43" fillId="2" borderId="86" xfId="0" applyFont="1" applyFill="1" applyBorder="1" applyAlignment="1">
      <alignment horizontal="center"/>
    </xf>
    <xf numFmtId="164" fontId="43" fillId="2" borderId="87" xfId="0" applyNumberFormat="1" applyFont="1" applyFill="1" applyBorder="1" applyAlignment="1">
      <alignment horizontal="center"/>
    </xf>
    <xf numFmtId="0" fontId="43" fillId="2" borderId="86" xfId="0" applyFont="1" applyFill="1" applyBorder="1" applyAlignment="1">
      <alignment horizontal="center"/>
    </xf>
    <xf numFmtId="164" fontId="43" fillId="2" borderId="86" xfId="0" applyNumberFormat="1" applyFont="1" applyFill="1" applyBorder="1" applyAlignment="1">
      <alignment horizontal="center"/>
    </xf>
    <xf numFmtId="0" fontId="43" fillId="2" borderId="88" xfId="0" applyFont="1" applyFill="1" applyBorder="1" applyAlignment="1">
      <alignment horizontal="center"/>
    </xf>
    <xf numFmtId="164" fontId="43" fillId="2" borderId="89" xfId="0" applyNumberFormat="1" applyFont="1" applyFill="1" applyBorder="1" applyAlignment="1">
      <alignment horizontal="center"/>
    </xf>
    <xf numFmtId="1" fontId="43" fillId="2" borderId="86" xfId="0" applyNumberFormat="1" applyFont="1" applyFill="1" applyBorder="1" applyAlignment="1">
      <alignment horizontal="center"/>
    </xf>
    <xf numFmtId="1" fontId="43" fillId="2" borderId="90" xfId="0" applyNumberFormat="1" applyFont="1" applyFill="1" applyBorder="1" applyAlignment="1">
      <alignment horizontal="center"/>
    </xf>
    <xf numFmtId="165" fontId="43" fillId="2" borderId="86" xfId="0" applyNumberFormat="1" applyFont="1" applyFill="1" applyBorder="1" applyAlignment="1">
      <alignment horizontal="center"/>
    </xf>
    <xf numFmtId="164" fontId="43" fillId="2" borderId="91" xfId="0" applyNumberFormat="1" applyFont="1" applyFill="1" applyBorder="1" applyAlignment="1">
      <alignment horizontal="center"/>
    </xf>
    <xf numFmtId="166" fontId="41" fillId="0" borderId="67" xfId="0" applyNumberFormat="1" applyFont="1" applyBorder="1" applyAlignment="1">
      <alignment horizontal="center"/>
    </xf>
    <xf numFmtId="164" fontId="41" fillId="4" borderId="61" xfId="0" applyNumberFormat="1" applyFont="1" applyFill="1" applyBorder="1" applyAlignment="1">
      <alignment horizontal="center"/>
    </xf>
    <xf numFmtId="164" fontId="41" fillId="4" borderId="58" xfId="0" applyNumberFormat="1" applyFont="1" applyFill="1" applyBorder="1" applyAlignment="1">
      <alignment horizontal="center"/>
    </xf>
    <xf numFmtId="0" fontId="64" fillId="0" borderId="70" xfId="0" applyFont="1" applyBorder="1" applyAlignment="1">
      <alignment horizontal="center"/>
    </xf>
    <xf numFmtId="164" fontId="65" fillId="0" borderId="81" xfId="0" applyNumberFormat="1" applyFont="1" applyBorder="1" applyAlignment="1">
      <alignment horizontal="center"/>
    </xf>
    <xf numFmtId="164" fontId="66" fillId="0" borderId="70" xfId="0" applyNumberFormat="1" applyFont="1" applyBorder="1" applyAlignment="1">
      <alignment horizontal="center"/>
    </xf>
    <xf numFmtId="0" fontId="67" fillId="0" borderId="71" xfId="0" applyFont="1" applyBorder="1" applyAlignment="1">
      <alignment horizontal="center"/>
    </xf>
    <xf numFmtId="164" fontId="68" fillId="0" borderId="92" xfId="0" applyNumberFormat="1" applyFont="1" applyBorder="1" applyAlignment="1">
      <alignment horizontal="center"/>
    </xf>
    <xf numFmtId="1" fontId="69" fillId="0" borderId="0" xfId="0" applyNumberFormat="1" applyFont="1" applyAlignment="1">
      <alignment horizontal="center"/>
    </xf>
    <xf numFmtId="164" fontId="70" fillId="4" borderId="61" xfId="0" applyNumberFormat="1" applyFont="1" applyFill="1" applyBorder="1" applyAlignment="1">
      <alignment horizontal="center"/>
    </xf>
    <xf numFmtId="164" fontId="71" fillId="0" borderId="93" xfId="0" applyNumberFormat="1" applyFont="1" applyBorder="1" applyAlignment="1">
      <alignment horizontal="center"/>
    </xf>
    <xf numFmtId="0" fontId="72" fillId="0" borderId="58" xfId="0" applyFont="1" applyBorder="1" applyAlignment="1">
      <alignment horizontal="center"/>
    </xf>
    <xf numFmtId="164" fontId="43" fillId="4" borderId="86" xfId="0" applyNumberFormat="1" applyFont="1" applyFill="1" applyBorder="1" applyAlignment="1">
      <alignment horizontal="center"/>
    </xf>
    <xf numFmtId="164" fontId="43" fillId="0" borderId="16" xfId="0" applyNumberFormat="1" applyFont="1" applyBorder="1" applyAlignment="1">
      <alignment horizontal="center"/>
    </xf>
    <xf numFmtId="164" fontId="43" fillId="0" borderId="0" xfId="0" applyNumberFormat="1" applyFont="1" applyAlignment="1">
      <alignment horizontal="center"/>
    </xf>
    <xf numFmtId="0" fontId="43" fillId="0" borderId="18" xfId="0" applyFont="1" applyBorder="1" applyAlignment="1">
      <alignment horizontal="center"/>
    </xf>
    <xf numFmtId="164" fontId="43" fillId="0" borderId="55" xfId="0" applyNumberFormat="1" applyFont="1" applyBorder="1" applyAlignment="1">
      <alignment horizontal="center"/>
    </xf>
    <xf numFmtId="1" fontId="43" fillId="0" borderId="17" xfId="0" applyNumberFormat="1" applyFont="1" applyBorder="1" applyAlignment="1">
      <alignment horizontal="center"/>
    </xf>
    <xf numFmtId="0" fontId="43" fillId="0" borderId="55" xfId="0" applyFont="1" applyBorder="1" applyAlignment="1">
      <alignment horizontal="center"/>
    </xf>
    <xf numFmtId="165" fontId="43" fillId="0" borderId="0" xfId="0" applyNumberFormat="1" applyFont="1" applyAlignment="1">
      <alignment horizontal="center"/>
    </xf>
    <xf numFmtId="0" fontId="73" fillId="0" borderId="18" xfId="0" applyFont="1" applyBorder="1"/>
    <xf numFmtId="0" fontId="74" fillId="0" borderId="55" xfId="0" applyFont="1" applyBorder="1"/>
    <xf numFmtId="1" fontId="75" fillId="0" borderId="0" xfId="0" applyNumberFormat="1" applyFont="1"/>
    <xf numFmtId="1" fontId="76" fillId="0" borderId="17" xfId="0" applyNumberFormat="1" applyFont="1" applyBorder="1"/>
    <xf numFmtId="164" fontId="77" fillId="0" borderId="55" xfId="0" applyNumberFormat="1" applyFont="1" applyBorder="1" applyAlignment="1">
      <alignment horizontal="center"/>
    </xf>
    <xf numFmtId="0" fontId="78" fillId="0" borderId="0" xfId="0" applyFont="1" applyAlignment="1">
      <alignment horizontal="center"/>
    </xf>
    <xf numFmtId="164" fontId="79" fillId="0" borderId="0" xfId="0" applyNumberFormat="1" applyFont="1" applyAlignment="1">
      <alignment horizontal="center"/>
    </xf>
    <xf numFmtId="165" fontId="80" fillId="0" borderId="0" xfId="0" applyNumberFormat="1" applyFont="1"/>
    <xf numFmtId="0" fontId="81" fillId="0" borderId="19" xfId="0" applyFont="1" applyBorder="1"/>
    <xf numFmtId="0" fontId="43" fillId="2" borderId="88" xfId="0" applyFont="1" applyFill="1" applyBorder="1" applyAlignment="1">
      <alignment horizontal="center"/>
    </xf>
    <xf numFmtId="0" fontId="43" fillId="2" borderId="90" xfId="0" applyFont="1" applyFill="1" applyBorder="1" applyAlignment="1">
      <alignment horizontal="center"/>
    </xf>
    <xf numFmtId="0" fontId="43" fillId="4" borderId="86" xfId="0" applyFont="1" applyFill="1" applyBorder="1" applyAlignment="1">
      <alignment horizontal="center"/>
    </xf>
    <xf numFmtId="0" fontId="43" fillId="2" borderId="94" xfId="0" applyFont="1" applyFill="1" applyBorder="1"/>
    <xf numFmtId="0" fontId="43" fillId="2" borderId="95" xfId="0" applyFont="1" applyFill="1" applyBorder="1" applyAlignment="1">
      <alignment horizontal="center"/>
    </xf>
    <xf numFmtId="164" fontId="43" fillId="2" borderId="96" xfId="0" applyNumberFormat="1" applyFont="1" applyFill="1" applyBorder="1" applyAlignment="1">
      <alignment horizontal="center"/>
    </xf>
    <xf numFmtId="164" fontId="43" fillId="2" borderId="95" xfId="0" applyNumberFormat="1" applyFont="1" applyFill="1" applyBorder="1" applyAlignment="1">
      <alignment horizontal="center"/>
    </xf>
    <xf numFmtId="0" fontId="43" fillId="2" borderId="97" xfId="0" applyFont="1" applyFill="1" applyBorder="1" applyAlignment="1">
      <alignment horizontal="center"/>
    </xf>
    <xf numFmtId="164" fontId="43" fillId="2" borderId="98" xfId="0" applyNumberFormat="1" applyFont="1" applyFill="1" applyBorder="1" applyAlignment="1">
      <alignment horizontal="center"/>
    </xf>
    <xf numFmtId="1" fontId="43" fillId="2" borderId="95" xfId="0" applyNumberFormat="1" applyFont="1" applyFill="1" applyBorder="1" applyAlignment="1">
      <alignment horizontal="center"/>
    </xf>
    <xf numFmtId="1" fontId="43" fillId="2" borderId="99" xfId="0" applyNumberFormat="1" applyFont="1" applyFill="1" applyBorder="1" applyAlignment="1">
      <alignment horizontal="center"/>
    </xf>
    <xf numFmtId="0" fontId="43" fillId="4" borderId="95" xfId="0" applyFont="1" applyFill="1" applyBorder="1" applyAlignment="1">
      <alignment horizontal="center"/>
    </xf>
    <xf numFmtId="165" fontId="43" fillId="2" borderId="95" xfId="0" applyNumberFormat="1" applyFont="1" applyFill="1" applyBorder="1" applyAlignment="1">
      <alignment horizontal="center"/>
    </xf>
    <xf numFmtId="164" fontId="43" fillId="2" borderId="100" xfId="0" applyNumberFormat="1" applyFont="1" applyFill="1" applyBorder="1" applyAlignment="1">
      <alignment horizontal="center"/>
    </xf>
    <xf numFmtId="166" fontId="82" fillId="0" borderId="0" xfId="0" applyNumberFormat="1" applyFont="1" applyAlignment="1">
      <alignment horizontal="center"/>
    </xf>
    <xf numFmtId="0" fontId="43" fillId="0" borderId="41" xfId="0" applyFont="1" applyBorder="1"/>
    <xf numFmtId="10" fontId="43" fillId="2" borderId="89" xfId="0" applyNumberFormat="1" applyFont="1" applyFill="1" applyBorder="1" applyAlignment="1">
      <alignment horizontal="center"/>
    </xf>
    <xf numFmtId="10" fontId="43" fillId="2" borderId="86" xfId="0" applyNumberFormat="1" applyFont="1" applyFill="1" applyBorder="1" applyAlignment="1">
      <alignment horizontal="center"/>
    </xf>
    <xf numFmtId="10" fontId="43" fillId="0" borderId="55" xfId="0" applyNumberFormat="1" applyFont="1" applyBorder="1" applyAlignment="1">
      <alignment horizontal="center"/>
    </xf>
    <xf numFmtId="10" fontId="43" fillId="0" borderId="0" xfId="0" applyNumberFormat="1" applyFont="1" applyAlignment="1">
      <alignment horizontal="center"/>
    </xf>
    <xf numFmtId="0" fontId="41" fillId="0" borderId="64" xfId="0" applyFont="1" applyBorder="1" applyAlignment="1">
      <alignment horizontal="left"/>
    </xf>
    <xf numFmtId="0" fontId="41" fillId="4" borderId="58" xfId="0" applyFont="1" applyFill="1" applyBorder="1" applyAlignment="1">
      <alignment horizontal="center"/>
    </xf>
    <xf numFmtId="0" fontId="43" fillId="0" borderId="85" xfId="0" applyFont="1" applyBorder="1"/>
    <xf numFmtId="0" fontId="43" fillId="0" borderId="86" xfId="0" applyFont="1" applyBorder="1" applyAlignment="1">
      <alignment horizontal="center"/>
    </xf>
    <xf numFmtId="164" fontId="43" fillId="0" borderId="87" xfId="0" applyNumberFormat="1" applyFont="1" applyBorder="1" applyAlignment="1">
      <alignment horizontal="center"/>
    </xf>
    <xf numFmtId="0" fontId="43" fillId="0" borderId="86" xfId="0" applyFont="1" applyBorder="1" applyAlignment="1">
      <alignment horizontal="center"/>
    </xf>
    <xf numFmtId="164" fontId="43" fillId="0" borderId="86" xfId="0" applyNumberFormat="1" applyFont="1" applyBorder="1" applyAlignment="1">
      <alignment horizontal="center"/>
    </xf>
    <xf numFmtId="0" fontId="43" fillId="0" borderId="88" xfId="0" applyFont="1" applyBorder="1" applyAlignment="1">
      <alignment horizontal="center"/>
    </xf>
    <xf numFmtId="164" fontId="43" fillId="0" borderId="89" xfId="0" applyNumberFormat="1" applyFont="1" applyBorder="1" applyAlignment="1">
      <alignment horizontal="center"/>
    </xf>
    <xf numFmtId="1" fontId="43" fillId="0" borderId="86" xfId="0" applyNumberFormat="1" applyFont="1" applyBorder="1" applyAlignment="1">
      <alignment horizontal="center"/>
    </xf>
    <xf numFmtId="1" fontId="43" fillId="0" borderId="90" xfId="0" applyNumberFormat="1" applyFont="1" applyBorder="1" applyAlignment="1">
      <alignment horizontal="center"/>
    </xf>
    <xf numFmtId="1" fontId="41" fillId="0" borderId="65" xfId="0" applyNumberFormat="1" applyFont="1" applyBorder="1" applyAlignment="1">
      <alignment horizontal="center"/>
    </xf>
    <xf numFmtId="165" fontId="43" fillId="0" borderId="65" xfId="0" applyNumberFormat="1" applyFont="1" applyBorder="1" applyAlignment="1">
      <alignment horizontal="center"/>
    </xf>
    <xf numFmtId="0" fontId="41" fillId="0" borderId="101" xfId="0" applyFont="1" applyBorder="1" applyAlignment="1">
      <alignment horizontal="center"/>
    </xf>
    <xf numFmtId="164" fontId="41" fillId="0" borderId="22" xfId="0" applyNumberFormat="1" applyFont="1" applyBorder="1" applyAlignment="1">
      <alignment horizontal="center"/>
    </xf>
    <xf numFmtId="0" fontId="83" fillId="0" borderId="18" xfId="0" applyFont="1" applyBorder="1" applyAlignment="1">
      <alignment horizontal="center"/>
    </xf>
    <xf numFmtId="164" fontId="84" fillId="0" borderId="63" xfId="0" applyNumberFormat="1" applyFont="1" applyBorder="1" applyAlignment="1">
      <alignment horizontal="center"/>
    </xf>
    <xf numFmtId="164" fontId="85" fillId="4" borderId="58" xfId="0" applyNumberFormat="1" applyFont="1" applyFill="1" applyBorder="1" applyAlignment="1">
      <alignment horizontal="center"/>
    </xf>
    <xf numFmtId="0" fontId="43" fillId="0" borderId="102" xfId="0" applyFont="1" applyBorder="1"/>
    <xf numFmtId="0" fontId="43" fillId="0" borderId="103" xfId="0" applyFont="1" applyBorder="1" applyAlignment="1">
      <alignment horizontal="center"/>
    </xf>
    <xf numFmtId="164" fontId="43" fillId="0" borderId="104" xfId="0" applyNumberFormat="1" applyFont="1" applyBorder="1" applyAlignment="1">
      <alignment horizontal="center"/>
    </xf>
    <xf numFmtId="164" fontId="43" fillId="0" borderId="103" xfId="0" applyNumberFormat="1" applyFont="1" applyBorder="1" applyAlignment="1">
      <alignment horizontal="center"/>
    </xf>
    <xf numFmtId="0" fontId="43" fillId="0" borderId="105" xfId="0" applyFont="1" applyBorder="1" applyAlignment="1">
      <alignment horizontal="center"/>
    </xf>
    <xf numFmtId="164" fontId="43" fillId="0" borderId="106" xfId="0" applyNumberFormat="1" applyFont="1" applyBorder="1" applyAlignment="1">
      <alignment horizontal="center"/>
    </xf>
    <xf numFmtId="1" fontId="43" fillId="0" borderId="103" xfId="0" applyNumberFormat="1" applyFont="1" applyBorder="1" applyAlignment="1">
      <alignment horizontal="center"/>
    </xf>
    <xf numFmtId="1" fontId="43" fillId="0" borderId="107" xfId="0" applyNumberFormat="1" applyFont="1" applyBorder="1" applyAlignment="1">
      <alignment horizontal="center"/>
    </xf>
    <xf numFmtId="165" fontId="43" fillId="0" borderId="103" xfId="0" applyNumberFormat="1" applyFont="1" applyBorder="1" applyAlignment="1">
      <alignment horizontal="center"/>
    </xf>
    <xf numFmtId="164" fontId="43" fillId="0" borderId="108" xfId="0" applyNumberFormat="1" applyFont="1" applyBorder="1" applyAlignment="1">
      <alignment horizontal="center"/>
    </xf>
    <xf numFmtId="0" fontId="41" fillId="0" borderId="109" xfId="0" applyFont="1" applyBorder="1"/>
    <xf numFmtId="0" fontId="86" fillId="0" borderId="110" xfId="0" applyFont="1" applyBorder="1" applyAlignment="1">
      <alignment horizontal="center"/>
    </xf>
    <xf numFmtId="164" fontId="87" fillId="0" borderId="111" xfId="0" applyNumberFormat="1" applyFont="1" applyBorder="1" applyAlignment="1">
      <alignment horizontal="center"/>
    </xf>
    <xf numFmtId="164" fontId="88" fillId="0" borderId="110" xfId="0" applyNumberFormat="1" applyFont="1" applyBorder="1" applyAlignment="1">
      <alignment horizontal="center"/>
    </xf>
    <xf numFmtId="0" fontId="89" fillId="0" borderId="112" xfId="0" applyFont="1" applyBorder="1" applyAlignment="1">
      <alignment horizontal="center"/>
    </xf>
    <xf numFmtId="164" fontId="90" fillId="0" borderId="113" xfId="0" applyNumberFormat="1" applyFont="1" applyBorder="1" applyAlignment="1">
      <alignment horizontal="center"/>
    </xf>
    <xf numFmtId="164" fontId="91" fillId="0" borderId="114" xfId="0" applyNumberFormat="1" applyFont="1" applyBorder="1" applyAlignment="1">
      <alignment horizontal="center"/>
    </xf>
    <xf numFmtId="164" fontId="43" fillId="4" borderId="89" xfId="0" applyNumberFormat="1" applyFont="1" applyFill="1" applyBorder="1" applyAlignment="1">
      <alignment horizontal="center"/>
    </xf>
    <xf numFmtId="164" fontId="92" fillId="0" borderId="115" xfId="0" applyNumberFormat="1" applyFont="1" applyBorder="1" applyAlignment="1">
      <alignment horizontal="center"/>
    </xf>
    <xf numFmtId="1" fontId="93" fillId="0" borderId="17" xfId="0" applyNumberFormat="1" applyFont="1" applyBorder="1" applyAlignment="1">
      <alignment horizontal="center"/>
    </xf>
    <xf numFmtId="165" fontId="94" fillId="0" borderId="0" xfId="0" applyNumberFormat="1" applyFont="1" applyAlignment="1">
      <alignment horizontal="center"/>
    </xf>
    <xf numFmtId="164" fontId="95" fillId="0" borderId="19" xfId="0" applyNumberFormat="1" applyFont="1" applyBorder="1" applyAlignment="1">
      <alignment horizontal="center"/>
    </xf>
    <xf numFmtId="1" fontId="43" fillId="2" borderId="116" xfId="0" applyNumberFormat="1" applyFont="1" applyFill="1" applyBorder="1" applyAlignment="1">
      <alignment horizontal="center"/>
    </xf>
    <xf numFmtId="0" fontId="41" fillId="0" borderId="59" xfId="0" applyFont="1" applyBorder="1" applyAlignment="1">
      <alignment horizontal="center"/>
    </xf>
    <xf numFmtId="0" fontId="41" fillId="0" borderId="61" xfId="0" applyFont="1" applyBorder="1" applyAlignment="1">
      <alignment horizontal="center"/>
    </xf>
    <xf numFmtId="164" fontId="96" fillId="0" borderId="59" xfId="0" applyNumberFormat="1" applyFont="1" applyBorder="1" applyAlignment="1">
      <alignment horizontal="center"/>
    </xf>
    <xf numFmtId="0" fontId="97" fillId="0" borderId="60" xfId="0" applyFont="1" applyBorder="1" applyAlignment="1">
      <alignment horizontal="center"/>
    </xf>
    <xf numFmtId="164" fontId="43" fillId="4" borderId="95" xfId="0" applyNumberFormat="1" applyFont="1" applyFill="1" applyBorder="1" applyAlignment="1">
      <alignment horizontal="center"/>
    </xf>
    <xf numFmtId="164" fontId="43" fillId="4" borderId="98" xfId="0" applyNumberFormat="1" applyFont="1" applyFill="1" applyBorder="1" applyAlignment="1">
      <alignment horizontal="center"/>
    </xf>
    <xf numFmtId="164" fontId="41" fillId="4" borderId="0" xfId="0" applyNumberFormat="1" applyFont="1" applyFill="1" applyBorder="1" applyAlignment="1">
      <alignment horizontal="center"/>
    </xf>
    <xf numFmtId="164" fontId="41" fillId="4" borderId="55" xfId="0" applyNumberFormat="1" applyFont="1" applyFill="1" applyBorder="1" applyAlignment="1">
      <alignment horizontal="center"/>
    </xf>
    <xf numFmtId="0" fontId="43" fillId="0" borderId="88" xfId="0" applyFont="1" applyBorder="1" applyAlignment="1">
      <alignment horizontal="center"/>
    </xf>
    <xf numFmtId="0" fontId="43" fillId="0" borderId="89" xfId="0" applyFont="1" applyBorder="1" applyAlignment="1">
      <alignment horizontal="center"/>
    </xf>
    <xf numFmtId="0" fontId="43" fillId="4" borderId="89" xfId="0" applyFont="1" applyFill="1" applyBorder="1" applyAlignment="1">
      <alignment horizontal="center"/>
    </xf>
    <xf numFmtId="165" fontId="43" fillId="0" borderId="86" xfId="0" applyNumberFormat="1" applyFont="1" applyBorder="1" applyAlignment="1">
      <alignment horizontal="center"/>
    </xf>
    <xf numFmtId="164" fontId="43" fillId="0" borderId="91" xfId="0" applyNumberFormat="1" applyFont="1" applyBorder="1" applyAlignment="1">
      <alignment horizontal="center"/>
    </xf>
    <xf numFmtId="0" fontId="43" fillId="6" borderId="52" xfId="0" applyFont="1" applyFill="1" applyBorder="1"/>
    <xf numFmtId="1" fontId="43" fillId="6" borderId="36" xfId="0" applyNumberFormat="1" applyFont="1" applyFill="1" applyBorder="1" applyAlignment="1">
      <alignment horizontal="center"/>
    </xf>
    <xf numFmtId="9" fontId="43" fillId="4" borderId="33" xfId="0" applyNumberFormat="1" applyFont="1" applyFill="1" applyBorder="1" applyAlignment="1">
      <alignment horizontal="center"/>
    </xf>
    <xf numFmtId="9" fontId="43" fillId="4" borderId="82" xfId="0" applyNumberFormat="1" applyFont="1" applyFill="1" applyBorder="1" applyAlignment="1">
      <alignment horizontal="center"/>
    </xf>
    <xf numFmtId="9" fontId="43" fillId="7" borderId="33" xfId="0" applyNumberFormat="1" applyFont="1" applyFill="1" applyBorder="1" applyAlignment="1">
      <alignment horizontal="center"/>
    </xf>
    <xf numFmtId="9" fontId="43" fillId="7" borderId="82" xfId="0" applyNumberFormat="1" applyFont="1" applyFill="1" applyBorder="1" applyAlignment="1">
      <alignment horizontal="center"/>
    </xf>
    <xf numFmtId="165" fontId="43" fillId="6" borderId="33" xfId="0" applyNumberFormat="1" applyFont="1" applyFill="1" applyBorder="1" applyAlignment="1">
      <alignment horizontal="center"/>
    </xf>
    <xf numFmtId="1" fontId="43" fillId="0" borderId="0" xfId="0" applyNumberFormat="1" applyFont="1"/>
    <xf numFmtId="0" fontId="98" fillId="0" borderId="0" xfId="0" applyFont="1"/>
    <xf numFmtId="0" fontId="98" fillId="0" borderId="0" xfId="0" applyFont="1" applyAlignment="1">
      <alignment horizontal="center"/>
    </xf>
    <xf numFmtId="0" fontId="99" fillId="0" borderId="0" xfId="0" applyFont="1" applyAlignment="1">
      <alignment wrapText="1"/>
    </xf>
    <xf numFmtId="49" fontId="98" fillId="0" borderId="0" xfId="0" applyNumberFormat="1" applyFont="1"/>
    <xf numFmtId="49" fontId="41" fillId="0" borderId="0" xfId="0" applyNumberFormat="1" applyFont="1"/>
    <xf numFmtId="0" fontId="100" fillId="0" borderId="117" xfId="0" applyFont="1" applyBorder="1"/>
    <xf numFmtId="167" fontId="0" fillId="0" borderId="0" xfId="0" applyNumberFormat="1" applyFont="1"/>
    <xf numFmtId="165" fontId="43" fillId="2" borderId="51" xfId="0" applyNumberFormat="1" applyFont="1" applyFill="1" applyBorder="1" applyAlignment="1">
      <alignment horizontal="center"/>
    </xf>
    <xf numFmtId="165" fontId="43" fillId="2" borderId="49" xfId="0" applyNumberFormat="1" applyFont="1" applyFill="1" applyBorder="1" applyAlignment="1">
      <alignment horizontal="center"/>
    </xf>
    <xf numFmtId="0" fontId="41" fillId="2" borderId="41" xfId="0" applyFont="1" applyFill="1" applyBorder="1"/>
    <xf numFmtId="0" fontId="43" fillId="2" borderId="0" xfId="0" applyFont="1" applyFill="1" applyBorder="1" applyAlignment="1">
      <alignment horizontal="center"/>
    </xf>
    <xf numFmtId="164" fontId="43" fillId="2" borderId="16" xfId="0" applyNumberFormat="1" applyFont="1" applyFill="1" applyBorder="1" applyAlignment="1">
      <alignment horizontal="center"/>
    </xf>
    <xf numFmtId="164" fontId="43" fillId="2" borderId="0" xfId="0" applyNumberFormat="1" applyFont="1" applyFill="1" applyBorder="1" applyAlignment="1">
      <alignment horizontal="center"/>
    </xf>
    <xf numFmtId="0" fontId="43" fillId="2" borderId="18" xfId="0" applyFont="1" applyFill="1" applyBorder="1" applyAlignment="1">
      <alignment horizontal="center"/>
    </xf>
    <xf numFmtId="164" fontId="43" fillId="2" borderId="55" xfId="0" applyNumberFormat="1" applyFont="1" applyFill="1" applyBorder="1" applyAlignment="1">
      <alignment horizontal="center"/>
    </xf>
    <xf numFmtId="1" fontId="43" fillId="2" borderId="0" xfId="0" applyNumberFormat="1" applyFont="1" applyFill="1" applyBorder="1" applyAlignment="1">
      <alignment horizontal="center"/>
    </xf>
    <xf numFmtId="1" fontId="43" fillId="2" borderId="17" xfId="0" applyNumberFormat="1" applyFont="1" applyFill="1" applyBorder="1" applyAlignment="1">
      <alignment horizontal="center"/>
    </xf>
    <xf numFmtId="1" fontId="41" fillId="2" borderId="0" xfId="0" applyNumberFormat="1" applyFont="1" applyFill="1" applyBorder="1" applyAlignment="1">
      <alignment horizontal="center"/>
    </xf>
    <xf numFmtId="164" fontId="41" fillId="2" borderId="0" xfId="0" applyNumberFormat="1" applyFont="1" applyFill="1" applyBorder="1" applyAlignment="1">
      <alignment horizontal="center"/>
    </xf>
    <xf numFmtId="165" fontId="41" fillId="2" borderId="17" xfId="0" applyNumberFormat="1" applyFont="1" applyFill="1" applyBorder="1" applyAlignment="1">
      <alignment horizontal="center"/>
    </xf>
    <xf numFmtId="164" fontId="43" fillId="2" borderId="19" xfId="0" applyNumberFormat="1" applyFont="1" applyFill="1" applyBorder="1" applyAlignment="1">
      <alignment horizontal="center"/>
    </xf>
    <xf numFmtId="0" fontId="41" fillId="0" borderId="44" xfId="0" applyFont="1" applyBorder="1"/>
    <xf numFmtId="0" fontId="41" fillId="0" borderId="9" xfId="0" applyFont="1" applyBorder="1" applyAlignment="1">
      <alignment horizontal="center"/>
    </xf>
    <xf numFmtId="1" fontId="41" fillId="0" borderId="9" xfId="0" applyNumberFormat="1" applyFont="1" applyBorder="1" applyAlignment="1">
      <alignment horizontal="center"/>
    </xf>
    <xf numFmtId="1" fontId="43" fillId="6" borderId="49" xfId="0" applyNumberFormat="1" applyFont="1" applyFill="1" applyBorder="1" applyAlignment="1">
      <alignment horizontal="center"/>
    </xf>
    <xf numFmtId="9" fontId="43" fillId="6" borderId="79" xfId="0" applyNumberFormat="1" applyFont="1" applyFill="1" applyBorder="1" applyAlignment="1">
      <alignment horizontal="center"/>
    </xf>
    <xf numFmtId="0" fontId="41" fillId="0" borderId="23" xfId="0" applyFont="1" applyBorder="1"/>
    <xf numFmtId="0" fontId="101" fillId="0" borderId="2" xfId="0" applyFont="1" applyBorder="1" applyAlignment="1">
      <alignment horizontal="center" wrapText="1"/>
    </xf>
    <xf numFmtId="0" fontId="1" fillId="0" borderId="15" xfId="0" applyFont="1" applyBorder="1" applyAlignment="1">
      <alignment horizontal="left"/>
    </xf>
    <xf numFmtId="0" fontId="19" fillId="0" borderId="0" xfId="0" applyFont="1" applyAlignment="1"/>
    <xf numFmtId="0" fontId="0" fillId="0" borderId="118" xfId="0" applyFont="1" applyBorder="1" applyAlignment="1"/>
    <xf numFmtId="0" fontId="0" fillId="0" borderId="0" xfId="0" applyFont="1" applyAlignment="1"/>
    <xf numFmtId="0" fontId="3" fillId="0" borderId="15" xfId="0" applyFont="1" applyFill="1" applyBorder="1"/>
    <xf numFmtId="0" fontId="1" fillId="0" borderId="15" xfId="0" applyFont="1" applyFill="1" applyBorder="1"/>
    <xf numFmtId="164" fontId="0" fillId="0" borderId="0" xfId="1" applyNumberFormat="1" applyFont="1" applyAlignment="1"/>
    <xf numFmtId="0" fontId="3" fillId="0" borderId="41" xfId="0" applyFont="1" applyFill="1" applyBorder="1"/>
    <xf numFmtId="0" fontId="3" fillId="0" borderId="0" xfId="0" applyFont="1" applyFill="1" applyBorder="1" applyAlignment="1">
      <alignment horizontal="center"/>
    </xf>
    <xf numFmtId="164" fontId="3" fillId="0" borderId="16" xfId="0" applyNumberFormat="1" applyFont="1" applyFill="1" applyBorder="1" applyAlignment="1">
      <alignment horizontal="center"/>
    </xf>
    <xf numFmtId="0" fontId="3" fillId="0" borderId="18" xfId="0" applyFont="1" applyFill="1" applyBorder="1" applyAlignment="1">
      <alignment horizontal="center"/>
    </xf>
    <xf numFmtId="0" fontId="1" fillId="0" borderId="41" xfId="0" applyFont="1" applyFill="1" applyBorder="1"/>
    <xf numFmtId="0" fontId="0" fillId="0" borderId="0" xfId="0" applyFont="1" applyFill="1" applyAlignment="1"/>
    <xf numFmtId="0" fontId="0" fillId="0" borderId="0" xfId="0" applyFont="1" applyAlignment="1"/>
    <xf numFmtId="0" fontId="42" fillId="0" borderId="0" xfId="0" applyFont="1" applyAlignment="1">
      <alignment horizontal="center"/>
    </xf>
    <xf numFmtId="1" fontId="0" fillId="0" borderId="0" xfId="0" applyNumberFormat="1" applyFont="1" applyFill="1" applyBorder="1" applyAlignment="1"/>
    <xf numFmtId="0" fontId="0" fillId="0" borderId="0" xfId="0" applyFont="1" applyAlignment="1"/>
    <xf numFmtId="0" fontId="43" fillId="0" borderId="0" xfId="0" applyFont="1" applyBorder="1"/>
    <xf numFmtId="0" fontId="0" fillId="0" borderId="0" xfId="0" applyNumberFormat="1" applyFont="1" applyAlignment="1"/>
    <xf numFmtId="0" fontId="0" fillId="0" borderId="0" xfId="0" pivotButton="1" applyFont="1" applyAlignment="1"/>
    <xf numFmtId="0" fontId="0" fillId="0" borderId="0" xfId="0" applyFont="1" applyAlignment="1">
      <alignment horizontal="left"/>
    </xf>
    <xf numFmtId="0" fontId="41" fillId="0" borderId="0" xfId="2" applyNumberFormat="1" applyFont="1"/>
    <xf numFmtId="0" fontId="43" fillId="2" borderId="9" xfId="2" applyNumberFormat="1" applyFont="1" applyFill="1" applyBorder="1" applyAlignment="1">
      <alignment horizontal="center"/>
    </xf>
    <xf numFmtId="0" fontId="43" fillId="0" borderId="0" xfId="2" applyNumberFormat="1" applyFont="1" applyBorder="1"/>
    <xf numFmtId="0" fontId="41" fillId="0" borderId="58" xfId="2" applyNumberFormat="1" applyFont="1" applyBorder="1" applyAlignment="1">
      <alignment horizontal="center"/>
    </xf>
    <xf numFmtId="0" fontId="41" fillId="0" borderId="0" xfId="2" applyNumberFormat="1" applyFont="1" applyBorder="1" applyAlignment="1">
      <alignment horizontal="center"/>
    </xf>
    <xf numFmtId="0" fontId="43" fillId="2" borderId="51" xfId="2" applyNumberFormat="1" applyFont="1" applyFill="1" applyBorder="1" applyAlignment="1">
      <alignment horizontal="center"/>
    </xf>
    <xf numFmtId="0" fontId="41" fillId="0" borderId="0" xfId="2" applyNumberFormat="1" applyFont="1" applyAlignment="1">
      <alignment horizontal="center"/>
    </xf>
    <xf numFmtId="0" fontId="43" fillId="6" borderId="0" xfId="2" applyNumberFormat="1" applyFont="1" applyFill="1" applyBorder="1" applyAlignment="1">
      <alignment horizontal="center"/>
    </xf>
    <xf numFmtId="0" fontId="42" fillId="0" borderId="0" xfId="2" applyNumberFormat="1" applyFont="1" applyAlignment="1">
      <alignment horizontal="center"/>
    </xf>
    <xf numFmtId="0" fontId="101" fillId="0" borderId="2" xfId="2" applyNumberFormat="1" applyFont="1" applyBorder="1" applyAlignment="1">
      <alignment horizontal="center" wrapText="1"/>
    </xf>
    <xf numFmtId="0" fontId="41" fillId="0" borderId="58" xfId="2" applyNumberFormat="1" applyFont="1" applyBorder="1"/>
    <xf numFmtId="0" fontId="61" fillId="0" borderId="58" xfId="2" applyNumberFormat="1" applyFont="1" applyBorder="1" applyAlignment="1">
      <alignment horizontal="center"/>
    </xf>
    <xf numFmtId="0" fontId="43" fillId="2" borderId="86" xfId="2" applyNumberFormat="1" applyFont="1" applyFill="1" applyBorder="1" applyAlignment="1">
      <alignment horizontal="center"/>
    </xf>
    <xf numFmtId="0" fontId="43" fillId="0" borderId="0" xfId="2" applyNumberFormat="1" applyFont="1" applyAlignment="1">
      <alignment horizontal="center"/>
    </xf>
    <xf numFmtId="0" fontId="79" fillId="0" borderId="0" xfId="2" applyNumberFormat="1" applyFont="1" applyAlignment="1">
      <alignment horizontal="center"/>
    </xf>
    <xf numFmtId="0" fontId="43" fillId="2" borderId="95" xfId="2" applyNumberFormat="1" applyFont="1" applyFill="1" applyBorder="1" applyAlignment="1">
      <alignment horizontal="center"/>
    </xf>
    <xf numFmtId="0" fontId="41" fillId="0" borderId="65" xfId="2" applyNumberFormat="1" applyFont="1" applyBorder="1" applyAlignment="1">
      <alignment horizontal="center"/>
    </xf>
    <xf numFmtId="0" fontId="43" fillId="0" borderId="103" xfId="2" applyNumberFormat="1" applyFont="1" applyBorder="1" applyAlignment="1">
      <alignment horizontal="center"/>
    </xf>
    <xf numFmtId="0" fontId="43" fillId="0" borderId="86" xfId="2" applyNumberFormat="1" applyFont="1" applyBorder="1" applyAlignment="1">
      <alignment horizontal="center"/>
    </xf>
    <xf numFmtId="0" fontId="43" fillId="7" borderId="33" xfId="2" applyNumberFormat="1" applyFont="1" applyFill="1" applyBorder="1" applyAlignment="1">
      <alignment horizontal="center"/>
    </xf>
    <xf numFmtId="0" fontId="0" fillId="0" borderId="0" xfId="2" applyNumberFormat="1" applyFont="1" applyAlignment="1">
      <alignment wrapText="1"/>
    </xf>
    <xf numFmtId="0" fontId="98" fillId="0" borderId="0" xfId="2" applyNumberFormat="1" applyFont="1"/>
    <xf numFmtId="0" fontId="99" fillId="0" borderId="0" xfId="2" applyNumberFormat="1" applyFont="1" applyAlignment="1">
      <alignment wrapText="1"/>
    </xf>
    <xf numFmtId="0" fontId="0" fillId="0" borderId="0" xfId="2" applyNumberFormat="1" applyFont="1" applyAlignment="1"/>
    <xf numFmtId="164" fontId="43" fillId="4" borderId="0" xfId="0" applyNumberFormat="1" applyFont="1" applyFill="1" applyBorder="1" applyAlignment="1">
      <alignment horizontal="center"/>
    </xf>
    <xf numFmtId="164" fontId="43" fillId="4" borderId="55" xfId="0" applyNumberFormat="1" applyFont="1" applyFill="1" applyBorder="1" applyAlignment="1">
      <alignment horizontal="center"/>
    </xf>
    <xf numFmtId="0" fontId="43" fillId="2" borderId="0" xfId="2" applyNumberFormat="1" applyFont="1" applyFill="1" applyBorder="1" applyAlignment="1">
      <alignment horizontal="center"/>
    </xf>
    <xf numFmtId="165" fontId="43" fillId="2" borderId="0" xfId="0" applyNumberFormat="1" applyFont="1" applyFill="1" applyBorder="1" applyAlignment="1">
      <alignment horizontal="center"/>
    </xf>
    <xf numFmtId="1" fontId="3" fillId="9" borderId="0" xfId="0" applyNumberFormat="1" applyFont="1" applyFill="1" applyBorder="1" applyAlignment="1">
      <alignment horizontal="center"/>
    </xf>
    <xf numFmtId="0" fontId="3" fillId="9" borderId="0" xfId="0" applyFont="1" applyFill="1" applyBorder="1" applyAlignment="1">
      <alignment horizontal="center"/>
    </xf>
    <xf numFmtId="0" fontId="0" fillId="8" borderId="0" xfId="0" applyFont="1" applyFill="1" applyAlignment="1"/>
    <xf numFmtId="0" fontId="19" fillId="8" borderId="0" xfId="0" applyFont="1" applyFill="1" applyAlignment="1"/>
    <xf numFmtId="168" fontId="0" fillId="8" borderId="0" xfId="2" applyNumberFormat="1" applyFont="1" applyFill="1" applyBorder="1" applyAlignment="1"/>
    <xf numFmtId="0" fontId="0" fillId="0" borderId="119" xfId="0" applyFont="1" applyBorder="1" applyAlignment="1"/>
    <xf numFmtId="1" fontId="0" fillId="0" borderId="23" xfId="0" applyNumberFormat="1" applyFont="1" applyBorder="1"/>
    <xf numFmtId="1" fontId="0" fillId="0" borderId="0" xfId="0" applyNumberFormat="1" applyFont="1" applyBorder="1"/>
    <xf numFmtId="164" fontId="1" fillId="0" borderId="16" xfId="0" applyNumberFormat="1" applyFont="1" applyBorder="1"/>
    <xf numFmtId="164" fontId="1" fillId="0" borderId="19" xfId="0" applyNumberFormat="1" applyFont="1" applyBorder="1"/>
    <xf numFmtId="0" fontId="5" fillId="0" borderId="0" xfId="0" applyFont="1"/>
    <xf numFmtId="0" fontId="5" fillId="0" borderId="0" xfId="0" applyFont="1" applyFill="1" applyBorder="1"/>
    <xf numFmtId="0" fontId="0" fillId="0" borderId="121" xfId="0" applyFont="1" applyBorder="1" applyAlignment="1"/>
    <xf numFmtId="0" fontId="0" fillId="0" borderId="122" xfId="0" applyFont="1" applyBorder="1" applyAlignment="1"/>
    <xf numFmtId="0" fontId="0" fillId="0" borderId="125" xfId="0" applyFont="1" applyBorder="1"/>
    <xf numFmtId="0" fontId="0" fillId="0" borderId="120" xfId="0" applyFont="1" applyBorder="1"/>
    <xf numFmtId="164" fontId="0" fillId="0" borderId="120" xfId="1" applyNumberFormat="1" applyFont="1" applyBorder="1"/>
    <xf numFmtId="164" fontId="19" fillId="8" borderId="120" xfId="1" applyNumberFormat="1" applyFont="1" applyFill="1" applyBorder="1"/>
    <xf numFmtId="164" fontId="0" fillId="0" borderId="120" xfId="1" applyNumberFormat="1" applyFont="1" applyBorder="1" applyAlignment="1"/>
    <xf numFmtId="164" fontId="19" fillId="8" borderId="120" xfId="1" applyNumberFormat="1" applyFont="1" applyFill="1" applyBorder="1" applyAlignment="1"/>
    <xf numFmtId="164" fontId="5" fillId="0" borderId="120" xfId="1" applyNumberFormat="1" applyFont="1" applyBorder="1"/>
    <xf numFmtId="164" fontId="0" fillId="8" borderId="120" xfId="1" applyNumberFormat="1" applyFont="1" applyFill="1" applyBorder="1"/>
    <xf numFmtId="164" fontId="0" fillId="0" borderId="126" xfId="1" applyNumberFormat="1" applyFont="1" applyBorder="1"/>
    <xf numFmtId="1" fontId="19" fillId="7" borderId="39" xfId="0" applyNumberFormat="1" applyFont="1" applyFill="1" applyBorder="1"/>
    <xf numFmtId="0" fontId="5" fillId="0" borderId="0" xfId="0" applyFont="1" applyFill="1" applyAlignment="1"/>
    <xf numFmtId="0" fontId="41" fillId="0" borderId="127" xfId="2" applyNumberFormat="1" applyFont="1" applyBorder="1" applyAlignment="1">
      <alignment horizontal="center"/>
    </xf>
    <xf numFmtId="0" fontId="41" fillId="2" borderId="128" xfId="2" applyNumberFormat="1" applyFont="1" applyFill="1" applyBorder="1" applyAlignment="1">
      <alignment horizontal="center"/>
    </xf>
    <xf numFmtId="0" fontId="43" fillId="2" borderId="129" xfId="2" applyNumberFormat="1" applyFont="1" applyFill="1" applyBorder="1" applyAlignment="1">
      <alignment horizontal="center"/>
    </xf>
    <xf numFmtId="0" fontId="41" fillId="0" borderId="130" xfId="2" applyNumberFormat="1" applyFont="1" applyBorder="1" applyAlignment="1">
      <alignment horizontal="center"/>
    </xf>
    <xf numFmtId="165" fontId="41" fillId="0" borderId="127" xfId="0" applyNumberFormat="1" applyFont="1" applyBorder="1" applyAlignment="1">
      <alignment horizontal="center"/>
    </xf>
    <xf numFmtId="165" fontId="43" fillId="0" borderId="131" xfId="0" applyNumberFormat="1" applyFont="1" applyBorder="1" applyAlignment="1">
      <alignment horizontal="right"/>
    </xf>
    <xf numFmtId="165" fontId="41" fillId="0" borderId="132" xfId="0" applyNumberFormat="1" applyFont="1" applyBorder="1" applyAlignment="1">
      <alignment horizontal="center"/>
    </xf>
    <xf numFmtId="1" fontId="3" fillId="2" borderId="134" xfId="0" applyNumberFormat="1" applyFont="1" applyFill="1" applyBorder="1" applyAlignment="1">
      <alignment horizontal="center"/>
    </xf>
    <xf numFmtId="0" fontId="3" fillId="2" borderId="126" xfId="0" applyFont="1" applyFill="1" applyBorder="1" applyAlignment="1">
      <alignment horizontal="center"/>
    </xf>
    <xf numFmtId="0" fontId="0" fillId="0" borderId="0" xfId="0" applyFont="1" applyAlignment="1"/>
    <xf numFmtId="0" fontId="1" fillId="0" borderId="0" xfId="0" applyFont="1" applyFill="1" applyAlignment="1">
      <alignment horizontal="center"/>
    </xf>
    <xf numFmtId="164" fontId="1" fillId="0" borderId="16" xfId="0" applyNumberFormat="1" applyFont="1" applyFill="1" applyBorder="1" applyAlignment="1">
      <alignment horizontal="center"/>
    </xf>
    <xf numFmtId="164" fontId="1" fillId="0" borderId="0" xfId="0" applyNumberFormat="1" applyFont="1" applyFill="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164" fontId="1" fillId="0" borderId="19" xfId="0" applyNumberFormat="1" applyFont="1" applyFill="1" applyBorder="1" applyAlignment="1">
      <alignment horizontal="center"/>
    </xf>
    <xf numFmtId="1" fontId="1" fillId="0" borderId="0" xfId="0" applyNumberFormat="1" applyFont="1" applyFill="1" applyAlignment="1">
      <alignment horizontal="center"/>
    </xf>
    <xf numFmtId="0" fontId="5" fillId="0" borderId="0" xfId="0" applyFont="1" applyFill="1" applyAlignment="1">
      <alignment horizontal="center"/>
    </xf>
    <xf numFmtId="164" fontId="5" fillId="0" borderId="0" xfId="1" applyNumberFormat="1" applyFont="1" applyFill="1" applyAlignment="1"/>
    <xf numFmtId="0" fontId="1" fillId="0" borderId="15" xfId="0" applyFont="1" applyFill="1" applyBorder="1" applyAlignment="1">
      <alignment horizontal="left"/>
    </xf>
    <xf numFmtId="164" fontId="3" fillId="0" borderId="0" xfId="0" applyNumberFormat="1" applyFont="1" applyFill="1" applyBorder="1" applyAlignment="1">
      <alignment horizontal="center"/>
    </xf>
    <xf numFmtId="0" fontId="3" fillId="0" borderId="17" xfId="0" applyFont="1" applyFill="1" applyBorder="1" applyAlignment="1">
      <alignment horizontal="center"/>
    </xf>
    <xf numFmtId="164" fontId="3" fillId="0" borderId="19" xfId="0" applyNumberFormat="1" applyFont="1" applyFill="1" applyBorder="1" applyAlignment="1">
      <alignment horizontal="center"/>
    </xf>
    <xf numFmtId="1" fontId="12" fillId="0" borderId="0" xfId="0" applyNumberFormat="1" applyFont="1" applyFill="1" applyBorder="1" applyAlignment="1">
      <alignment horizontal="center"/>
    </xf>
    <xf numFmtId="164" fontId="12" fillId="0" borderId="19" xfId="0" applyNumberFormat="1" applyFont="1" applyFill="1" applyBorder="1" applyAlignment="1">
      <alignment horizontal="center"/>
    </xf>
    <xf numFmtId="1" fontId="1" fillId="0" borderId="0" xfId="0" applyNumberFormat="1" applyFont="1" applyFill="1" applyBorder="1" applyAlignment="1">
      <alignment horizontal="center"/>
    </xf>
    <xf numFmtId="0" fontId="0" fillId="0" borderId="0" xfId="0" applyFont="1" applyAlignment="1"/>
    <xf numFmtId="0" fontId="0" fillId="0" borderId="0" xfId="0" applyFont="1" applyAlignment="1"/>
    <xf numFmtId="0" fontId="0" fillId="0" borderId="135" xfId="0" pivotButton="1" applyFont="1" applyBorder="1" applyAlignment="1"/>
    <xf numFmtId="0" fontId="0" fillId="0" borderId="136" xfId="0" applyFont="1" applyBorder="1" applyAlignment="1"/>
    <xf numFmtId="0" fontId="0" fillId="0" borderId="135" xfId="0" applyFont="1" applyBorder="1" applyAlignment="1"/>
    <xf numFmtId="0" fontId="0" fillId="0" borderId="136" xfId="0" applyNumberFormat="1" applyFont="1" applyBorder="1" applyAlignment="1"/>
    <xf numFmtId="0" fontId="0" fillId="0" borderId="137" xfId="0" applyFont="1" applyBorder="1" applyAlignment="1"/>
    <xf numFmtId="0" fontId="0" fillId="0" borderId="138" xfId="0" applyNumberFormat="1" applyFont="1" applyBorder="1" applyAlignment="1"/>
    <xf numFmtId="0" fontId="0" fillId="0" borderId="139" xfId="0" applyFont="1" applyBorder="1" applyAlignment="1"/>
    <xf numFmtId="0" fontId="0" fillId="0" borderId="140" xfId="0" applyNumberFormat="1" applyFont="1" applyBorder="1" applyAlignment="1"/>
    <xf numFmtId="0" fontId="0" fillId="0" borderId="141" xfId="0" applyFont="1" applyBorder="1" applyAlignment="1"/>
    <xf numFmtId="0" fontId="0" fillId="0" borderId="142" xfId="0" applyFont="1" applyBorder="1" applyAlignment="1"/>
    <xf numFmtId="0" fontId="0" fillId="0" borderId="143" xfId="0" applyFont="1" applyBorder="1" applyAlignment="1"/>
    <xf numFmtId="0" fontId="0" fillId="0" borderId="144" xfId="0" applyFont="1" applyBorder="1" applyAlignment="1"/>
    <xf numFmtId="0" fontId="0" fillId="0" borderId="145" xfId="0" applyFont="1" applyBorder="1" applyAlignment="1"/>
    <xf numFmtId="0" fontId="0" fillId="0" borderId="146" xfId="0" applyFont="1" applyBorder="1" applyAlignment="1"/>
    <xf numFmtId="0" fontId="0" fillId="0" borderId="147" xfId="0" applyFont="1" applyBorder="1" applyAlignment="1"/>
    <xf numFmtId="1" fontId="3" fillId="9" borderId="134" xfId="0" applyNumberFormat="1" applyFont="1" applyFill="1" applyBorder="1" applyAlignment="1">
      <alignment horizontal="center"/>
    </xf>
    <xf numFmtId="0" fontId="0" fillId="0" borderId="0" xfId="0"/>
    <xf numFmtId="0" fontId="102" fillId="0" borderId="0" xfId="0" applyFont="1" applyAlignment="1"/>
    <xf numFmtId="0" fontId="102" fillId="0" borderId="0" xfId="0" applyFont="1"/>
    <xf numFmtId="168" fontId="0" fillId="8" borderId="0" xfId="2" applyNumberFormat="1" applyFont="1" applyFill="1" applyBorder="1" applyAlignment="1">
      <alignment horizontal="right"/>
    </xf>
    <xf numFmtId="1" fontId="0" fillId="0" borderId="0" xfId="1" applyNumberFormat="1" applyFont="1" applyFill="1" applyBorder="1" applyAlignment="1"/>
    <xf numFmtId="0" fontId="0" fillId="0" borderId="0" xfId="0" applyFont="1" applyAlignment="1"/>
    <xf numFmtId="0" fontId="0" fillId="0" borderId="23" xfId="0" applyFont="1" applyBorder="1" applyAlignment="1"/>
    <xf numFmtId="0" fontId="2" fillId="0" borderId="149" xfId="0" applyFont="1" applyFill="1" applyBorder="1" applyAlignment="1">
      <alignment horizontal="center"/>
    </xf>
    <xf numFmtId="0" fontId="3" fillId="0" borderId="44" xfId="0" applyFont="1" applyBorder="1" applyAlignment="1">
      <alignment horizontal="center"/>
    </xf>
    <xf numFmtId="168" fontId="0" fillId="0" borderId="23" xfId="0" applyNumberFormat="1" applyFont="1" applyBorder="1" applyAlignment="1">
      <alignment horizontal="right"/>
    </xf>
    <xf numFmtId="0" fontId="0" fillId="0" borderId="134" xfId="0" applyFont="1" applyBorder="1" applyAlignment="1">
      <alignment horizontal="right"/>
    </xf>
    <xf numFmtId="0" fontId="19" fillId="0" borderId="0" xfId="0" applyFont="1" applyAlignment="1">
      <alignment horizontal="left"/>
    </xf>
    <xf numFmtId="0" fontId="0" fillId="0" borderId="0" xfId="0" applyFont="1" applyAlignment="1"/>
    <xf numFmtId="0" fontId="43" fillId="2" borderId="55" xfId="0" applyFont="1" applyFill="1" applyBorder="1" applyAlignment="1">
      <alignment horizontal="center"/>
    </xf>
    <xf numFmtId="0" fontId="41" fillId="0" borderId="151" xfId="0" applyFont="1" applyBorder="1"/>
    <xf numFmtId="0" fontId="41" fillId="0" borderId="152" xfId="0" applyFont="1" applyBorder="1"/>
    <xf numFmtId="0" fontId="3" fillId="11" borderId="153" xfId="0" applyFont="1" applyFill="1" applyBorder="1"/>
    <xf numFmtId="0" fontId="41" fillId="8" borderId="154" xfId="0" applyFont="1" applyFill="1" applyBorder="1"/>
    <xf numFmtId="0" fontId="41" fillId="8" borderId="155" xfId="0" applyFont="1" applyFill="1" applyBorder="1"/>
    <xf numFmtId="0" fontId="41" fillId="8" borderId="156" xfId="0" applyFont="1" applyFill="1" applyBorder="1"/>
    <xf numFmtId="0" fontId="41" fillId="8" borderId="154" xfId="2" applyNumberFormat="1" applyFont="1" applyFill="1" applyBorder="1"/>
    <xf numFmtId="0" fontId="43" fillId="8" borderId="155" xfId="0" applyFont="1" applyFill="1" applyBorder="1"/>
    <xf numFmtId="164" fontId="43" fillId="8" borderId="156" xfId="0" applyNumberFormat="1" applyFont="1" applyFill="1" applyBorder="1"/>
    <xf numFmtId="0" fontId="41" fillId="0" borderId="157" xfId="0" applyFont="1" applyBorder="1"/>
    <xf numFmtId="0" fontId="41" fillId="0" borderId="158" xfId="0" applyFont="1" applyBorder="1"/>
    <xf numFmtId="164" fontId="41" fillId="0" borderId="158" xfId="0" applyNumberFormat="1" applyFont="1" applyBorder="1"/>
    <xf numFmtId="0" fontId="3" fillId="11" borderId="41" xfId="0" applyFont="1" applyFill="1" applyBorder="1"/>
    <xf numFmtId="0" fontId="41" fillId="8" borderId="0" xfId="0" applyFont="1" applyFill="1"/>
    <xf numFmtId="0" fontId="41" fillId="8" borderId="157" xfId="0" applyFont="1" applyFill="1" applyBorder="1"/>
    <xf numFmtId="0" fontId="41" fillId="8" borderId="158" xfId="0" applyFont="1" applyFill="1" applyBorder="1"/>
    <xf numFmtId="0" fontId="41" fillId="8" borderId="0" xfId="2" applyNumberFormat="1" applyFont="1" applyFill="1"/>
    <xf numFmtId="0" fontId="43" fillId="8" borderId="157" xfId="0" applyFont="1" applyFill="1" applyBorder="1"/>
    <xf numFmtId="164" fontId="41" fillId="8" borderId="158" xfId="0" applyNumberFormat="1" applyFont="1" applyFill="1" applyBorder="1"/>
    <xf numFmtId="0" fontId="1" fillId="0" borderId="41" xfId="0" applyFont="1" applyFill="1" applyBorder="1" applyAlignment="1"/>
    <xf numFmtId="0" fontId="3" fillId="8" borderId="41" xfId="0" applyFont="1" applyFill="1" applyBorder="1"/>
    <xf numFmtId="0" fontId="0" fillId="0" borderId="41" xfId="0" applyFont="1" applyFill="1" applyBorder="1"/>
    <xf numFmtId="0" fontId="1" fillId="0" borderId="41" xfId="0" applyFont="1" applyBorder="1" applyAlignment="1"/>
    <xf numFmtId="0" fontId="0" fillId="10" borderId="41" xfId="0" applyFont="1" applyFill="1" applyBorder="1"/>
    <xf numFmtId="0" fontId="41" fillId="10" borderId="0" xfId="0" applyFont="1" applyFill="1"/>
    <xf numFmtId="0" fontId="41" fillId="10" borderId="157" xfId="0" applyFont="1" applyFill="1" applyBorder="1"/>
    <xf numFmtId="0" fontId="41" fillId="10" borderId="158" xfId="0" applyFont="1" applyFill="1" applyBorder="1"/>
    <xf numFmtId="0" fontId="41" fillId="10" borderId="0" xfId="2" applyNumberFormat="1" applyFont="1" applyFill="1"/>
    <xf numFmtId="164" fontId="41" fillId="10" borderId="158" xfId="0" applyNumberFormat="1" applyFont="1" applyFill="1" applyBorder="1"/>
    <xf numFmtId="0" fontId="0" fillId="12" borderId="41" xfId="0" applyFont="1" applyFill="1" applyBorder="1"/>
    <xf numFmtId="0" fontId="0" fillId="0" borderId="44" xfId="0" applyFont="1" applyFill="1" applyBorder="1"/>
    <xf numFmtId="0" fontId="41" fillId="0" borderId="159" xfId="0" applyFont="1" applyBorder="1"/>
    <xf numFmtId="0" fontId="41" fillId="0" borderId="160" xfId="0" applyFont="1" applyBorder="1"/>
    <xf numFmtId="0" fontId="41" fillId="0" borderId="161" xfId="0" applyFont="1" applyBorder="1"/>
    <xf numFmtId="0" fontId="41" fillId="0" borderId="159" xfId="2" applyNumberFormat="1" applyFont="1" applyBorder="1"/>
    <xf numFmtId="164" fontId="41" fillId="0" borderId="161" xfId="0" applyNumberFormat="1" applyFont="1" applyBorder="1"/>
    <xf numFmtId="0" fontId="3" fillId="9" borderId="41" xfId="0" applyFont="1" applyFill="1" applyBorder="1"/>
    <xf numFmtId="0" fontId="0" fillId="0" borderId="150" xfId="0" applyFont="1" applyBorder="1"/>
    <xf numFmtId="0" fontId="41" fillId="0" borderId="162" xfId="0" applyFont="1" applyBorder="1"/>
    <xf numFmtId="0" fontId="3" fillId="13" borderId="41" xfId="0" applyFont="1" applyFill="1" applyBorder="1"/>
    <xf numFmtId="0" fontId="41" fillId="13" borderId="0" xfId="0" applyFont="1" applyFill="1"/>
    <xf numFmtId="0" fontId="41" fillId="13" borderId="157" xfId="0" applyFont="1" applyFill="1" applyBorder="1"/>
    <xf numFmtId="0" fontId="41" fillId="13" borderId="158" xfId="0" applyFont="1" applyFill="1" applyBorder="1"/>
    <xf numFmtId="0" fontId="41" fillId="13" borderId="0" xfId="2" applyNumberFormat="1" applyFont="1" applyFill="1"/>
    <xf numFmtId="0" fontId="43" fillId="13" borderId="157" xfId="0" applyFont="1" applyFill="1" applyBorder="1"/>
    <xf numFmtId="164" fontId="41" fillId="13" borderId="158" xfId="0" applyNumberFormat="1" applyFont="1" applyFill="1" applyBorder="1"/>
    <xf numFmtId="0" fontId="41" fillId="8" borderId="163" xfId="0" applyFont="1" applyFill="1" applyBorder="1"/>
    <xf numFmtId="0" fontId="41" fillId="8" borderId="164" xfId="0" applyFont="1" applyFill="1" applyBorder="1"/>
    <xf numFmtId="0" fontId="41" fillId="8" borderId="165" xfId="0" applyFont="1" applyFill="1" applyBorder="1"/>
    <xf numFmtId="0" fontId="41" fillId="8" borderId="163" xfId="2" applyNumberFormat="1" applyFont="1" applyFill="1" applyBorder="1"/>
    <xf numFmtId="0" fontId="43" fillId="8" borderId="164" xfId="0" applyFont="1" applyFill="1" applyBorder="1"/>
    <xf numFmtId="164" fontId="41" fillId="8" borderId="165" xfId="0" applyNumberFormat="1" applyFont="1" applyFill="1" applyBorder="1"/>
    <xf numFmtId="0" fontId="41" fillId="8" borderId="159" xfId="0" applyFont="1" applyFill="1" applyBorder="1"/>
    <xf numFmtId="0" fontId="41" fillId="8" borderId="160" xfId="0" applyFont="1" applyFill="1" applyBorder="1"/>
    <xf numFmtId="0" fontId="41" fillId="8" borderId="161" xfId="0" applyFont="1" applyFill="1" applyBorder="1"/>
    <xf numFmtId="0" fontId="41" fillId="8" borderId="160" xfId="2" applyNumberFormat="1" applyFont="1" applyFill="1" applyBorder="1"/>
    <xf numFmtId="0" fontId="43" fillId="8" borderId="160" xfId="0" applyFont="1" applyFill="1" applyBorder="1"/>
    <xf numFmtId="164" fontId="41" fillId="8" borderId="161" xfId="0" applyNumberFormat="1" applyFont="1" applyFill="1" applyBorder="1"/>
    <xf numFmtId="0" fontId="19" fillId="10" borderId="0" xfId="0" applyFont="1" applyFill="1"/>
    <xf numFmtId="0" fontId="0" fillId="10" borderId="0" xfId="0" applyFont="1" applyFill="1"/>
    <xf numFmtId="0" fontId="0" fillId="10" borderId="0" xfId="0" applyFont="1" applyFill="1" applyAlignment="1"/>
    <xf numFmtId="0" fontId="41" fillId="10" borderId="152" xfId="0" applyFont="1" applyFill="1" applyBorder="1"/>
    <xf numFmtId="0" fontId="19" fillId="8" borderId="0" xfId="0" applyFont="1" applyFill="1" applyBorder="1" applyAlignment="1">
      <alignment horizontal="left"/>
    </xf>
    <xf numFmtId="0" fontId="3" fillId="6" borderId="166" xfId="0" applyFont="1" applyFill="1" applyBorder="1" applyAlignment="1">
      <alignment horizontal="right"/>
    </xf>
    <xf numFmtId="0" fontId="41" fillId="8" borderId="167" xfId="0" applyFont="1" applyFill="1" applyBorder="1"/>
    <xf numFmtId="0" fontId="41" fillId="8" borderId="159" xfId="2" applyNumberFormat="1" applyFont="1" applyFill="1" applyBorder="1"/>
    <xf numFmtId="0" fontId="19" fillId="8" borderId="163" xfId="0" applyFont="1" applyFill="1" applyBorder="1"/>
    <xf numFmtId="0" fontId="0" fillId="8" borderId="163" xfId="0" applyFont="1" applyFill="1" applyBorder="1"/>
    <xf numFmtId="0" fontId="0" fillId="8" borderId="163" xfId="0" applyFont="1" applyFill="1" applyBorder="1" applyAlignment="1"/>
    <xf numFmtId="0" fontId="43" fillId="8" borderId="163" xfId="0" applyFont="1" applyFill="1" applyBorder="1"/>
    <xf numFmtId="0" fontId="3" fillId="9" borderId="159" xfId="0" applyFont="1" applyFill="1" applyBorder="1" applyAlignment="1">
      <alignment horizontal="center"/>
    </xf>
    <xf numFmtId="0" fontId="0" fillId="0" borderId="168" xfId="0" applyFont="1" applyBorder="1" applyAlignment="1"/>
    <xf numFmtId="168" fontId="19" fillId="8" borderId="169" xfId="0" applyNumberFormat="1" applyFont="1" applyFill="1" applyBorder="1" applyAlignment="1"/>
    <xf numFmtId="164" fontId="0" fillId="8" borderId="170" xfId="1" applyNumberFormat="1" applyFont="1" applyFill="1" applyBorder="1"/>
    <xf numFmtId="168" fontId="19" fillId="8" borderId="171" xfId="0" applyNumberFormat="1" applyFont="1" applyFill="1" applyBorder="1" applyAlignment="1"/>
    <xf numFmtId="0" fontId="43" fillId="2" borderId="120" xfId="0" applyFont="1" applyFill="1" applyBorder="1" applyAlignment="1">
      <alignment horizontal="center"/>
    </xf>
    <xf numFmtId="0" fontId="41" fillId="0" borderId="125" xfId="0" applyFont="1" applyBorder="1"/>
    <xf numFmtId="164" fontId="43" fillId="8" borderId="172" xfId="0" applyNumberFormat="1" applyFont="1" applyFill="1" applyBorder="1"/>
    <xf numFmtId="164" fontId="41" fillId="0" borderId="120" xfId="0" applyNumberFormat="1" applyFont="1" applyBorder="1"/>
    <xf numFmtId="164" fontId="43" fillId="8" borderId="120" xfId="0" applyNumberFormat="1" applyFont="1" applyFill="1" applyBorder="1"/>
    <xf numFmtId="164" fontId="41" fillId="10" borderId="120" xfId="0" applyNumberFormat="1" applyFont="1" applyFill="1" applyBorder="1"/>
    <xf numFmtId="164" fontId="41" fillId="0" borderId="126" xfId="0" applyNumberFormat="1" applyFont="1" applyBorder="1"/>
    <xf numFmtId="164" fontId="41" fillId="8" borderId="120" xfId="0" applyNumberFormat="1" applyFont="1" applyFill="1" applyBorder="1"/>
    <xf numFmtId="164" fontId="41" fillId="13" borderId="120" xfId="0" applyNumberFormat="1" applyFont="1" applyFill="1" applyBorder="1"/>
    <xf numFmtId="164" fontId="43" fillId="8" borderId="126" xfId="0" applyNumberFormat="1" applyFont="1" applyFill="1" applyBorder="1"/>
    <xf numFmtId="164" fontId="41" fillId="8" borderId="126" xfId="0" applyNumberFormat="1" applyFont="1" applyFill="1" applyBorder="1"/>
    <xf numFmtId="0" fontId="41" fillId="8" borderId="173" xfId="0" applyFont="1" applyFill="1" applyBorder="1"/>
    <xf numFmtId="0" fontId="1" fillId="0" borderId="175" xfId="0" applyFont="1" applyBorder="1"/>
    <xf numFmtId="1" fontId="0" fillId="0" borderId="175" xfId="0" applyNumberFormat="1" applyFont="1" applyBorder="1"/>
    <xf numFmtId="164" fontId="0" fillId="0" borderId="175" xfId="0" applyNumberFormat="1" applyFont="1" applyBorder="1"/>
    <xf numFmtId="1" fontId="0" fillId="0" borderId="175" xfId="0" applyNumberFormat="1" applyFont="1" applyFill="1" applyBorder="1" applyAlignment="1"/>
    <xf numFmtId="164" fontId="0" fillId="0" borderId="175" xfId="1" applyNumberFormat="1" applyFont="1" applyBorder="1"/>
    <xf numFmtId="1" fontId="0" fillId="0" borderId="176" xfId="0" applyNumberFormat="1" applyFont="1" applyFill="1" applyBorder="1" applyAlignment="1"/>
    <xf numFmtId="1" fontId="3" fillId="9" borderId="119" xfId="0" applyNumberFormat="1" applyFont="1" applyFill="1" applyBorder="1" applyAlignment="1">
      <alignment horizontal="center"/>
    </xf>
    <xf numFmtId="164" fontId="0" fillId="0" borderId="176" xfId="1" applyNumberFormat="1" applyFont="1" applyBorder="1"/>
    <xf numFmtId="0" fontId="3" fillId="9" borderId="126" xfId="0" applyFont="1" applyFill="1" applyBorder="1" applyAlignment="1">
      <alignment horizontal="center"/>
    </xf>
    <xf numFmtId="0" fontId="0" fillId="0" borderId="0" xfId="0" applyFont="1" applyAlignment="1"/>
    <xf numFmtId="0" fontId="106" fillId="0" borderId="148" xfId="0" applyNumberFormat="1" applyFont="1" applyFill="1" applyBorder="1" applyAlignment="1"/>
    <xf numFmtId="0" fontId="0" fillId="0" borderId="0" xfId="0" applyFont="1" applyAlignment="1"/>
    <xf numFmtId="0" fontId="0" fillId="0" borderId="168" xfId="0" applyNumberFormat="1" applyFont="1" applyBorder="1" applyAlignment="1"/>
    <xf numFmtId="0" fontId="0" fillId="0" borderId="0" xfId="0" applyFont="1" applyBorder="1" applyAlignment="1"/>
    <xf numFmtId="0" fontId="0" fillId="0" borderId="0" xfId="0" applyFont="1" applyAlignment="1"/>
    <xf numFmtId="0" fontId="102" fillId="0" borderId="41" xfId="0" applyFont="1" applyBorder="1"/>
    <xf numFmtId="164" fontId="41" fillId="10" borderId="152" xfId="0" applyNumberFormat="1" applyFont="1" applyFill="1" applyBorder="1"/>
    <xf numFmtId="0" fontId="43" fillId="8" borderId="165" xfId="0" applyFont="1" applyFill="1" applyBorder="1"/>
    <xf numFmtId="0" fontId="104" fillId="10" borderId="133" xfId="0" applyFont="1" applyFill="1" applyBorder="1" applyAlignment="1">
      <alignment horizontal="center"/>
    </xf>
    <xf numFmtId="0" fontId="105" fillId="10" borderId="124" xfId="0" applyFont="1" applyFill="1" applyBorder="1" applyAlignment="1">
      <alignment horizontal="center"/>
    </xf>
    <xf numFmtId="0" fontId="1" fillId="0" borderId="0" xfId="0" applyFont="1" applyAlignment="1">
      <alignment wrapText="1"/>
    </xf>
    <xf numFmtId="0" fontId="0" fillId="0" borderId="0" xfId="0" applyFont="1" applyAlignment="1"/>
    <xf numFmtId="0" fontId="9" fillId="2" borderId="7" xfId="0" applyFont="1" applyFill="1" applyBorder="1" applyAlignment="1">
      <alignment horizontal="center" wrapText="1"/>
    </xf>
    <xf numFmtId="0" fontId="5" fillId="0" borderId="6" xfId="0" applyFont="1" applyBorder="1"/>
    <xf numFmtId="0" fontId="8" fillId="2" borderId="7"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xf numFmtId="0" fontId="6" fillId="2" borderId="4" xfId="0" applyFont="1" applyFill="1" applyBorder="1" applyAlignment="1">
      <alignment horizontal="center"/>
    </xf>
    <xf numFmtId="0" fontId="7" fillId="2" borderId="5" xfId="0" applyFont="1" applyFill="1" applyBorder="1" applyAlignment="1">
      <alignment horizontal="center"/>
    </xf>
    <xf numFmtId="0" fontId="5" fillId="0" borderId="2" xfId="0" applyFont="1" applyBorder="1"/>
    <xf numFmtId="0" fontId="39" fillId="6" borderId="7" xfId="0" applyFont="1" applyFill="1" applyBorder="1" applyAlignment="1">
      <alignment horizontal="center" wrapText="1"/>
    </xf>
    <xf numFmtId="0" fontId="103" fillId="8" borderId="123" xfId="0" applyFont="1" applyFill="1" applyBorder="1" applyAlignment="1">
      <alignment horizontal="center"/>
    </xf>
    <xf numFmtId="0" fontId="19" fillId="8" borderId="124" xfId="0" applyFont="1" applyFill="1" applyBorder="1" applyAlignment="1">
      <alignment horizontal="center"/>
    </xf>
    <xf numFmtId="0" fontId="2" fillId="0" borderId="0" xfId="0" applyFont="1" applyAlignment="1">
      <alignment horizontal="center"/>
    </xf>
    <xf numFmtId="0" fontId="36" fillId="6" borderId="4" xfId="0" applyFont="1" applyFill="1" applyBorder="1" applyAlignment="1">
      <alignment horizontal="center"/>
    </xf>
    <xf numFmtId="0" fontId="37" fillId="6" borderId="2" xfId="0" applyFont="1" applyFill="1" applyBorder="1" applyAlignment="1">
      <alignment horizontal="center"/>
    </xf>
    <xf numFmtId="0" fontId="38" fillId="6" borderId="5" xfId="0" applyFont="1" applyFill="1" applyBorder="1" applyAlignment="1">
      <alignment horizontal="center"/>
    </xf>
    <xf numFmtId="0" fontId="44" fillId="2" borderId="4" xfId="0" applyFont="1" applyFill="1" applyBorder="1" applyAlignment="1">
      <alignment horizontal="center"/>
    </xf>
    <xf numFmtId="0" fontId="5" fillId="0" borderId="53" xfId="0" applyFont="1" applyBorder="1"/>
    <xf numFmtId="0" fontId="10" fillId="10" borderId="43" xfId="0" applyFont="1" applyFill="1" applyBorder="1" applyAlignment="1">
      <alignment horizontal="center" vertical="center"/>
    </xf>
    <xf numFmtId="0" fontId="10" fillId="10" borderId="150" xfId="0" applyFont="1" applyFill="1" applyBorder="1" applyAlignment="1">
      <alignment horizontal="center" vertical="center"/>
    </xf>
    <xf numFmtId="0" fontId="5" fillId="0" borderId="174" xfId="0" applyFont="1" applyBorder="1"/>
    <xf numFmtId="0" fontId="45" fillId="2" borderId="5" xfId="0" applyFont="1" applyFill="1" applyBorder="1" applyAlignment="1">
      <alignment horizontal="center"/>
    </xf>
    <xf numFmtId="0" fontId="42" fillId="0" borderId="0" xfId="0" applyFont="1" applyAlignment="1">
      <alignment horizontal="center"/>
    </xf>
    <xf numFmtId="0" fontId="44" fillId="2" borderId="2" xfId="0" applyFont="1" applyFill="1" applyBorder="1" applyAlignment="1">
      <alignment horizontal="center"/>
    </xf>
    <xf numFmtId="0" fontId="42" fillId="0" borderId="0" xfId="0" applyFont="1" applyAlignment="1">
      <alignment horizontal="center" wrapText="1"/>
    </xf>
    <xf numFmtId="0" fontId="46" fillId="2" borderId="4" xfId="0" applyFont="1" applyFill="1" applyBorder="1" applyAlignment="1">
      <alignment horizontal="center"/>
    </xf>
    <xf numFmtId="165" fontId="47" fillId="2" borderId="2" xfId="0" applyNumberFormat="1" applyFont="1" applyFill="1" applyBorder="1" applyAlignment="1">
      <alignment horizontal="center"/>
    </xf>
    <xf numFmtId="0" fontId="41" fillId="0" borderId="0" xfId="0" applyFont="1" applyAlignment="1">
      <alignment wrapText="1"/>
    </xf>
    <xf numFmtId="1" fontId="51" fillId="2" borderId="4" xfId="0" applyNumberFormat="1" applyFont="1" applyFill="1" applyBorder="1" applyAlignment="1">
      <alignment horizontal="center"/>
    </xf>
    <xf numFmtId="0" fontId="52" fillId="2" borderId="4" xfId="0" applyFont="1" applyFill="1" applyBorder="1" applyAlignment="1">
      <alignment horizontal="center" wrapText="1"/>
    </xf>
    <xf numFmtId="0" fontId="5" fillId="0" borderId="33" xfId="0" applyFont="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2677.400543981479" createdVersion="4" refreshedVersion="4" minRefreshableVersion="3" recordCount="352">
  <cacheSource type="worksheet">
    <worksheetSource ref="D1:D1048576" sheet="GradData"/>
  </cacheSource>
  <cacheFields count="1">
    <cacheField name="Stu Latest POE" numFmtId="0">
      <sharedItems containsBlank="1" count="194">
        <s v="Psychology with a secondary emphasis in Studio Art"/>
        <s v="Biology with a secondary emphasis in Psychology"/>
        <s v="Russian w/a secondary emphasis in Peace &amp; Conflict Studies"/>
        <s v="Psychology with a secondary emphasis in French"/>
        <s v="Business Management"/>
        <s v="Mathematics with a secondary emphasis in Sociology"/>
        <s v="Biology with a secondary emphasis in Art History"/>
        <s v="Digital Media Studies"/>
        <s v="Media Writing and Literature"/>
        <s v="Biology"/>
        <s v="Geology"/>
        <s v="Educational Studies &amp; Human Dev w/a sec emphasis in English"/>
        <s v="English Secondary Education"/>
        <m/>
        <s v="The World of Film and Society"/>
        <s v="Education Studies"/>
        <s v="Anthropology"/>
        <s v="Geology with a secondary emphasis in History"/>
        <s v="Chemistry with a secondary emphasis in Mathematics"/>
        <s v="Biochemistry"/>
        <s v="Psychology"/>
        <s v="Eng Physics w/ sec emphases in Computer Science &amp; Math"/>
        <s v="Biochemistry and Secondary Education"/>
        <s v="Wildlife Conservation"/>
        <s v="Human Nature &amp; Identity Studies with a sec emp in Spanish"/>
        <s v="Child Development and Education Studies"/>
        <s v="Information Technology with a sec. emphasis in Management"/>
        <s v="Entrepreneurial Arts with a sec. emphasis in Communication"/>
        <s v="Digital Media with Writing"/>
        <s v="Physical Chemistry with a secondary emphasis in Mathematics"/>
        <s v="Natural and Social Sciences"/>
        <s v="Biopsychology"/>
        <s v="Environmental Science"/>
        <s v="Engineering Physics with a secondary emphasis in Fine Arts"/>
        <s v="Chemistry"/>
        <s v="Politics"/>
        <s v="Business Communication with a sec. emphasis in Art History"/>
        <s v="Physics with secondary emphases in Mathematics &amp; Philosophy"/>
        <s v="Biochemistry with a secondary emphasis in German"/>
        <s v="Business"/>
        <s v="PreK-4th Grade and Special Education PreK - 8th Grade"/>
        <s v="Engineering Physics"/>
        <s v="Sociology"/>
        <s v="Society and the Human Condition"/>
        <s v="Educational Studies and Human Development"/>
        <s v="Ecological Economics"/>
        <s v="Physics with a secondary emphasis in Mathematics"/>
        <s v="International Politics sec emp in Peace &amp; Conflict Studies"/>
        <s v="Human Services"/>
        <s v="Peace &amp; Conflict Studies w/ a secondary emphasis in French"/>
        <s v="Info Tech with sec emphases in Theatre Perf &amp; Management"/>
        <s v="Museums and Art/History with a secondary emphasis in French"/>
        <s v="Information Technology with a sec emphasis in Communication"/>
        <s v="Finance"/>
        <s v="Natural and Social Sciences w/ a sec emphasis in Psychology"/>
        <s v="English"/>
        <s v="Social Work"/>
        <s v="Biology with a Psychology secondary emphasis"/>
        <s v="Management"/>
        <s v="Economics"/>
        <s v="Environmental Studies and Human Affairs"/>
        <s v="Engineering Physics and Secondary Education"/>
        <s v="Studies for Justice"/>
        <s v="Strategic Communication"/>
        <s v="Biology with a secondary emphasis in Economics"/>
        <s v="Communication with Professional Writing"/>
        <s v="Computer Science with a secondary emphasis in Management"/>
        <s v="Multimedia Communication"/>
        <s v="Health Communication with a secondary emphasis in Marketing"/>
        <s v="Discourses of War and Peace"/>
        <s v="Educational Studies"/>
        <s v="Computer Science"/>
        <s v="Biology with a secondary emphasis in History"/>
        <s v="Technical Theatre and Informatics"/>
        <s v="French w/ a secondary emphasis in Peace &amp; Conflict Studies"/>
        <s v="Biology with a secondary emphasis in Spanish"/>
        <s v="Environmental Science with an Economics secondary emphasis"/>
        <s v="Communication with Philosophy"/>
        <s v="Marine Biology with a secondary emphasis in Psychology"/>
        <s v="Peace and Conflict Studies"/>
        <s v="Wildlife Conservation w/a sec emphasis in Religious Studies"/>
        <s v="International Studies"/>
        <s v="PreK-4th Grade"/>
        <s v="Mathematics"/>
        <s v="Politics, Philosophy &amp; Economics"/>
        <s v="Environmental Science w/ a secondary emphasis in Education"/>
        <s v="Communication and Human Services"/>
        <s v="Accounting"/>
        <s v="Entrepreneurial Leadership"/>
        <s v="Spanish / Hispanic Cultures"/>
        <s v="Theatre Performance"/>
        <s v="Theatre Arts with a secondary emphasis in Art History"/>
        <s v="Philosophy"/>
        <s v="Accounting and Financial Management"/>
        <s v="Life Sciences"/>
        <s v="History"/>
        <s v="Communication"/>
        <s v="Geology with a secondary emphasis in French"/>
        <s v="Economics with a secondary emphasis in History"/>
        <s v="Information Technology with a sec. emphasis in Managment"/>
        <s v="Entrepreneurial Journalism"/>
        <s v="Archaeology"/>
        <s v="English Literature &amp; Writing"/>
        <s v="Geology with a secondary emphasis in German"/>
        <s v="Business Communication with a sec. emphasis in Psychology"/>
        <s v="Education &amp; Literature w/a sec. emphasis in Theatre Arts"/>
        <s v="Psychology with a secondary emphasis in Anthropology"/>
        <s v="Chemistry of Food &amp; the Body w/a sec emphasis in Fine Arts"/>
        <s v="Natural and Social Science"/>
        <s v="Biochemistry w/secondary emphases in Studio Art &amp; Spanish"/>
        <s v="French"/>
        <s v="Literary and Philosophical Studies"/>
        <s v="Psychology with a secondary emphasis in Religious Studies"/>
        <s v="Museum Studies-Art History Focus"/>
        <s v="Wildlife Conservation with a secondary emphasis in English"/>
        <s v="Spanish/Hispanic Cultures"/>
        <s v="Computer Science with a secondary emphasis in Mathematics"/>
        <s v="Global Security &amp; Risk Management w/ a sec emphasis in PACS"/>
        <s v="Peace Psychology"/>
        <s v="International Business and Spanish"/>
        <s v="Peace and Conflict Studies with a sec emphasis in Spanish"/>
        <s v="Peace&amp;Conflict Studies w/sec emph in PY &amp; Religious Studies"/>
        <s v="Business Information Systems Technology"/>
        <s v="Communication with a secondary emphasis in Politics"/>
        <s v="Wildlife Studies"/>
        <s v="History &amp; Anthropology with a sec. emphasis in Biology"/>
        <s v="Education Communication"/>
        <s v="Biology with a secondary emphasis in Religious Studies"/>
        <s v="Environmental Science with sec emp in History &amp; Geology"/>
        <s v="Art History and Museum Studies"/>
        <s v="International Environmental Studies"/>
        <s v="History with a sec. emphasis in Peace &amp; Conflict Studies"/>
        <s v="Physics"/>
        <s v="Wildlife Conservation w/ a secondary emphasis in Education"/>
        <s v="Finance with a secondary emphasis in Mathematics"/>
        <s v="Environmental Science with a secondary emphasis in German"/>
        <s v="Communication &amp; Jurisprudence w/sec emph in Art History"/>
        <s v="Marketing"/>
        <s v="Environmental Science with a sec. emphasis in Accounting"/>
        <s v="Digital Art and Theatre Production"/>
        <s v="Economics with a secondary emphasis in Mathematics"/>
        <s v="Politics with a secondary emphasis in Economics"/>
        <s v="Anthropology with a secondary emphasis in Religious Studies"/>
        <s v="International Politics and Chinese Studies"/>
        <s v="Business and Behavioral Science"/>
        <s v="Political Communication"/>
        <s v="Digital Media with Public Relations"/>
        <s v="Strategic Professional Communication"/>
        <s v="Politics with a secondary emphasis in History"/>
        <s v="Mathematics with a secondary emphasis in Economics"/>
        <s v="Psychology with a secondary emphasis in History"/>
        <s v="International Public Relations with a sec. emp in German"/>
        <s v="Biology with a secondary emphasis in Management"/>
        <s v="Applied Sociology"/>
        <s v="Marine Science with a secondary emphasis in French"/>
        <s v="Animal Behavior"/>
        <s v="Accounting with a secondary emphasis in Mathematics"/>
        <s v="Theatre Performance with a secondary emphasis in Marketing"/>
        <s v="Business Information Technology"/>
        <s v="Environmental Studies with a secondary emphasis in History"/>
        <s v="Psychology with a secondary emphasis in Fine Arts"/>
        <s v="Health Administration"/>
        <s v="Social Work with a secondary emphasis in Spanish"/>
        <s v="Business with secondary emphases in Biology &amp; French"/>
        <s v="Health Sciences with Management Studies"/>
        <s v="Cultural Studies"/>
        <s v="Health Communication with a secondary emphasis in Education"/>
        <s v="International Politics with a secondary emphasis in Spanish"/>
        <s v="Management with a secondary emphasis in Sociology"/>
        <s v="Pre-Curatorial Studies"/>
        <s v="Politics and Chinese Studies"/>
        <s v="Social Studies Secondary Education"/>
        <s v="International Political Economy and Spanish"/>
        <s v="Politics with a sec. emphasis in Peace &amp; Conflict Studies"/>
        <s v="Computational Study"/>
        <s v="Legal Studies"/>
        <s v="Identity, Society and Conflict"/>
        <s v="Wildlife Conservation with a secondary emphasis in German"/>
        <s v="Communication &amp; Conflict Resolution w/sec emph in Sociology"/>
        <s v="Mathematics w/a secondary emphasis in Computer Programming"/>
        <s v="Biology with a secondary emphasis in Investing"/>
        <s v="Human Dynamics"/>
        <s v="Computer Science with a secondary emphasis in German"/>
        <s v="Financial Management"/>
        <s v="Language Acquisition &amp; Articulation w/ sec emp in Economics"/>
        <s v="Integrated Media Arts"/>
        <s v="Politics and Minority Literature"/>
        <s v="Business and Economics"/>
        <s v="Neuroscience with a secondary emphasis in Theatre Arts"/>
        <s v="Psychology with a secondary emphasis in Philosophy"/>
        <s v="Marketing with a secondary emphasis in Communication"/>
        <s v="Writing and Literature Studies"/>
        <s v="Environmental Communication"/>
        <s v="Biology with a secondary emphasis in Communicatio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analli, Carlee K (ranallc)" refreshedDate="43012.487475694441" createdVersion="6" refreshedVersion="6" minRefreshableVersion="3" recordCount="1496">
  <cacheSource type="worksheet">
    <worksheetSource ref="B1:B1048576" sheet="Sheet3"/>
  </cacheSource>
  <cacheFields count="1">
    <cacheField name="Stu Active Prog" numFmtId="0">
      <sharedItems containsBlank="1" count="77">
        <s v=".WL.SP"/>
        <s v=".ES.WC"/>
        <s v="ND"/>
        <s v=".EB.IB"/>
        <s v=".BI"/>
        <s v=".ED.PK4"/>
        <s v=".EN"/>
        <s v=".CH.BC"/>
        <s v=".CH"/>
        <s v="UG"/>
        <s v=".PS"/>
        <s v=".GL"/>
        <s v=".EB"/>
        <s v=".IT.MA"/>
        <s v=".ES.SC"/>
        <s v=".ED.PK4.SP"/>
        <s v=".HS.MS"/>
        <s v=".CS"/>
        <s v=".HS"/>
        <s v=".CM"/>
        <s v=".ES.FAS"/>
        <s v=".HS.SS.SE"/>
        <s v=".IS"/>
        <s v=".PY"/>
        <s v=".ES.EC"/>
        <s v=".TH"/>
        <s v=".ES.ST"/>
        <s v=".ED"/>
        <s v=".EB.MG"/>
        <s v=".EB.AC"/>
        <s v=".EB.FN"/>
        <s v=".IT"/>
        <s v=".SP.ED"/>
        <s v=".SO.SW"/>
        <s v=".EB.BA"/>
        <s v=".FA.AH"/>
        <s v=".EN.PW"/>
        <s v=".PC.EP"/>
        <s v=".SO"/>
        <s v=".PC"/>
        <s v=".EB.MK"/>
        <s v=".BI.CM.HC"/>
        <s v="PD.BA"/>
        <s v="MA.ACC"/>
        <s v=".EN.TH"/>
        <s v=".PS.IP"/>
        <s v=".GL.ES"/>
        <s v=".EN.TH.TP"/>
        <s v=".EB.EP"/>
        <s v=".EN.PW.DW"/>
        <s v=".EB.HR.MG"/>
        <s v=".MA"/>
        <s v=".CH.SE"/>
        <s v=".LA.PC"/>
        <s v=".LA.NS"/>
        <s v=".FA.SA"/>
        <s v=".RL"/>
        <s v=".WL.FR"/>
        <s v=".EN.SE"/>
        <s v=".FA"/>
        <s v=".FA.MS"/>
        <s v=".MA.SE"/>
        <s v=".PL.PS.EB.EC"/>
        <s v=".EB.EC"/>
        <s v=".PL"/>
        <s v=".EB.IT"/>
        <s v=".LA.SS"/>
        <s v="PD.BS"/>
        <s v=".PC.SE"/>
        <s v=".BI.ED.SE"/>
        <s v="MA.NPL"/>
        <s v=".EN.PW.PT"/>
        <s v=".WL.RU"/>
        <s v=".EN.CM.CR"/>
        <s v=".WL.GR"/>
        <s v=".WL.GR.SE"/>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Ranalli, Carlee K (ranallc)" refreshedDate="43013.351167245368" createdVersion="6" refreshedVersion="6" minRefreshableVersion="3" recordCount="26">
  <cacheSource type="worksheet">
    <worksheetSource ref="K1:K27" sheet="Sheet3"/>
  </cacheSource>
  <cacheFields count="1">
    <cacheField name="2nd POE" numFmtId="0">
      <sharedItems count="16">
        <s v=" .PY"/>
        <s v=" .WL.SP"/>
        <s v=" .MA"/>
        <s v=" .SO"/>
        <s v=" .PS.IP"/>
        <s v=" .WL.GR"/>
        <s v=" .IT.MA"/>
        <s v=" .PC"/>
        <s v=" .TH"/>
        <s v=" .EB.MK"/>
        <s v=" .SP.ED"/>
        <s v=" .FA.SA"/>
        <s v=" .WL.FR"/>
        <s v=" .IS"/>
        <s v=" .WL.RU"/>
        <s v=" .MA.SE"/>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Ranalli, Carlee K (ranallc)" refreshedDate="43368.542058796294" refreshedVersion="6" recordCount="372">
  <cacheSource type="worksheet">
    <worksheetSource ref="A1:A373" sheet="Sheet2"/>
  </cacheSource>
  <cacheFields count="1">
    <cacheField name="Stu Latest Prog" numFmtId="0">
      <sharedItems containsBlank="1" count="73">
        <s v="BS.BI"/>
        <s v="BA.PY"/>
        <s v="BS.ED.PK4"/>
        <s v="BS.PY"/>
        <s v="BS.EB"/>
        <s v="BA.CM"/>
        <s v="BS.LA.NS"/>
        <s v="BA.EB"/>
        <s v="BS.IT"/>
        <s v="BA.PL"/>
        <s v="BS.EB.MG"/>
        <s v="MA.ACC"/>
        <m/>
        <s v="BS.CH"/>
        <s v="BS.EB.FN"/>
        <s v="BA.ED"/>
        <s v="BS.EB.IB"/>
        <s v="BA.PS"/>
        <s v="BA.EN.TH"/>
        <s v="BA.WL.RU"/>
        <s v="BS.ES.SC"/>
        <s v="ND"/>
        <s v="BA.LA.PC"/>
        <s v="BS.GL"/>
        <s v="BS.ED"/>
        <s v="BA.EN.TH.TP"/>
        <s v="BS.CS"/>
        <s v="BA.WL"/>
        <s v="BA.WL.SP"/>
        <s v="BA.FA.MS"/>
        <s v="BS.ES.WC"/>
        <s v="BS.BI.CM.HC"/>
        <s v="BS.ED.PK4.SP"/>
        <s v="BA.EB.FN"/>
        <s v="BS.EE.SC"/>
        <s v="BA.EN"/>
        <s v="BA.EN.CM.CR"/>
        <s v="BA.HS"/>
        <s v="BS.CH.BC"/>
        <s v="BS.PC"/>
        <s v="BS.SO"/>
        <s v="BA.EB.MG"/>
        <s v="BA.ES.ST"/>
        <s v="PD.BA"/>
        <s v="PD.BS"/>
        <s v="BA.HS.SS.SE"/>
        <s v="BA.SO.AN"/>
        <s v="BA.PS.IP"/>
        <s v="BS.MA"/>
        <s v="BA.EN.SE"/>
        <s v="BA.IT.MA"/>
        <s v="BS.SO.SW"/>
        <s v="UG"/>
        <s v="MA.NPL"/>
        <s v="BA.WL.FR"/>
        <s v="BA.EB.MK"/>
        <s v="BS.EB.IT"/>
        <s v="ND.MSTR"/>
        <s v="BS.EB.AC"/>
        <s v="BS.EB.EC"/>
        <s v="BA.IS"/>
        <s v="BA.TH.AP"/>
        <s v="BA.FA.AH"/>
        <s v="BS.PC.EP"/>
        <s v="BS.EB.MK"/>
        <s v="BA.IT.DM"/>
        <s v="BS.SO.AN"/>
        <s v="BS.EB.EP"/>
        <s v="BA.PL.PS.EB.EC"/>
        <s v="BS.PC.SE"/>
        <s v="BA.EB.EP"/>
        <s v="BA.RL"/>
        <s v="BA.SO"/>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Ranalli, Carlee K (ranallc)" refreshedDate="43368.542059027779" refreshedVersion="6" recordCount="1583">
  <cacheSource type="worksheet">
    <worksheetSource ref="A1:A1584" sheet="AllData"/>
  </cacheSource>
  <cacheFields count="1">
    <cacheField name="Stu Active Prog" numFmtId="0">
      <sharedItems count="89">
        <s v="BS.ED"/>
        <s v="BS.BI"/>
        <s v="BA.ES.ST"/>
        <s v="BS.ED.PK4"/>
        <s v="UG"/>
        <s v="BS.CH.BC"/>
        <s v="BA.EB.AC"/>
        <s v="ND"/>
        <s v="BA.IT.MA"/>
        <s v="BS.EB.EC"/>
        <s v="BS.PY"/>
        <s v="BS.GL"/>
        <s v="BS.CH"/>
        <s v="BS.EB.MG"/>
        <s v="BA.HS"/>
        <s v="BS.PC"/>
        <s v="BS.EB"/>
        <s v="BS.MA"/>
        <s v="MA.ACC"/>
        <s v="BS.ED.PK4.SP"/>
        <s v="BS.ES.SC"/>
        <s v="BA.CM"/>
        <s v="BA.EN.SE"/>
        <s v="BS.CS"/>
        <s v="BA.EN.PW"/>
        <s v="BS.EB.HR.MG"/>
        <s v="BS.ES.WC"/>
        <s v="BA.LA.PC"/>
        <s v="BS.SO.SW"/>
        <s v="BS.IT"/>
        <s v="BA.EB.IB"/>
        <s v="BA.FA.MS"/>
        <s v="BS.PC.EP"/>
        <s v="BS.EB.AC"/>
        <s v="BA.FA.AH"/>
        <s v="BA.EN.TH.TP"/>
        <s v="BA.WL.RU"/>
        <s v="PD.BS"/>
        <s v="BS.GL.ES"/>
        <s v="BS.BI.CM.HC"/>
        <s v="BA.FA.SA"/>
        <s v="BA.EN"/>
        <s v="BA.HS.SS.SE"/>
        <s v="BA.EB.HR.MG"/>
        <s v="BA.EN.TH"/>
        <s v="BA.PS.IP"/>
        <s v="BS.CH.SE"/>
        <s v="BA.EB.MG"/>
        <s v="BS.SO"/>
        <s v="BA.WL.SP"/>
        <s v="BA.PS"/>
        <s v="BS.EB.FN"/>
        <s v="BA.HS.MS"/>
        <s v="BA.IS"/>
        <s v="BA.WL.GR"/>
        <s v="BA.ED"/>
        <s v="BA.EB"/>
        <s v="BA.RL"/>
        <s v="BA.SO"/>
        <s v="BA.WL.FR"/>
        <s v="BA.FA"/>
        <s v="BA.TH.AP"/>
        <s v="BA.PL"/>
        <s v="BS.EB.MK"/>
        <s v="BS.BI.ED.SE"/>
        <s v="BA.EB.FN"/>
        <s v="MA.NPL"/>
        <s v="BS.EB.EP"/>
        <s v="PD.BA"/>
        <s v="BS.EB.IT"/>
        <s v="BA.PL.PS.EB.EC"/>
        <s v="BA.BI.CM.HC"/>
        <s v="BS.SO.AN"/>
        <s v="BA.SP.ED"/>
        <s v="BS.MA.SE"/>
        <s v="BS.ES.EC"/>
        <s v="BS.EE.SE"/>
        <s v="BA.SO.AN"/>
        <s v="BS.LA.SS"/>
        <s v="BA.EN.PW.DW"/>
        <s v="BA.EB.MK"/>
        <s v="ND.MSTR"/>
        <s v="BS.GL.ES.SE"/>
        <s v="BS.PC.SE"/>
        <s v="BA.EB.EP"/>
        <s v="BA.PY"/>
        <s v="BS.LA.NS"/>
        <s v="BS.EB.IB"/>
        <s v="BA.EN.CM.CR"/>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OnLoad="1" refreshedBy="Ranalli, Carlee K (ranallc)" refreshedDate="43368.542059143518" refreshedVersion="6" recordCount="356">
  <cacheSource type="worksheet">
    <worksheetSource ref="A1:A357" sheet="FRData"/>
  </cacheSource>
  <cacheFields count="1">
    <cacheField name="Stu Active Prog" numFmtId="0">
      <sharedItems count="52">
        <s v="BS.BI"/>
        <s v="BS.ED.PK4"/>
        <s v="BS.EB.EC"/>
        <s v="BS.EB"/>
        <s v="BA.ES.ST"/>
        <s v="BS.ES.SC"/>
        <s v="BS.CH.BC"/>
        <s v="UG"/>
        <s v="BA.FA.AH"/>
        <s v="BS.CS"/>
        <s v="BS.MA"/>
        <s v="BA.IT.MA"/>
        <s v="BA.EN"/>
        <s v="BS.GL"/>
        <s v="BA.LA.PC"/>
        <s v="BS.PY"/>
        <s v="BS.PC.EP"/>
        <s v="BS.PC"/>
        <s v="BS.ED"/>
        <s v="BA.HS"/>
        <s v="BA.IS"/>
        <s v="BA.PS"/>
        <s v="BA.WL.GR"/>
        <s v="BA.HS.SS.SE"/>
        <s v="BA.WL.FR"/>
        <s v="BA.EB.IB"/>
        <s v="BS.IT"/>
        <s v="BS.EB.MG"/>
        <s v="BA.WL.SP"/>
        <s v="BS.EB.MK"/>
        <s v="BS.BI.ED.SE"/>
        <s v="BA.PS.IP"/>
        <s v="BA.EN.SE"/>
        <s v="BS.ES.WC"/>
        <s v="BS.CH"/>
        <s v="BS.SO.SW"/>
        <s v="BA.SP.ED"/>
        <s v="BS.MA.SE"/>
        <s v="BA.CM"/>
        <s v="BA.FA.MS"/>
        <s v="BS.EB.AC"/>
        <s v="BS.ED.PK4.SP"/>
        <s v="BS.EB.HR.MG"/>
        <s v="BA.EN.TH.TP"/>
        <s v="BS.EB.FN"/>
        <s v="BA.HS.MS"/>
        <s v="BS.PC.SE"/>
        <s v="BS.SO"/>
        <s v="BS.EB.EP"/>
        <s v="BA.EB"/>
        <s v="BA.FA"/>
        <s v="BA.WL.RU"/>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2">
  <r>
    <x v="0"/>
  </r>
  <r>
    <x v="1"/>
  </r>
  <r>
    <x v="2"/>
  </r>
  <r>
    <x v="3"/>
  </r>
  <r>
    <x v="4"/>
  </r>
  <r>
    <x v="5"/>
  </r>
  <r>
    <x v="6"/>
  </r>
  <r>
    <x v="7"/>
  </r>
  <r>
    <x v="8"/>
  </r>
  <r>
    <x v="9"/>
  </r>
  <r>
    <x v="10"/>
  </r>
  <r>
    <x v="11"/>
  </r>
  <r>
    <x v="12"/>
  </r>
  <r>
    <x v="13"/>
  </r>
  <r>
    <x v="14"/>
  </r>
  <r>
    <x v="13"/>
  </r>
  <r>
    <x v="9"/>
  </r>
  <r>
    <x v="13"/>
  </r>
  <r>
    <x v="9"/>
  </r>
  <r>
    <x v="15"/>
  </r>
  <r>
    <x v="16"/>
  </r>
  <r>
    <x v="9"/>
  </r>
  <r>
    <x v="13"/>
  </r>
  <r>
    <x v="17"/>
  </r>
  <r>
    <x v="18"/>
  </r>
  <r>
    <x v="19"/>
  </r>
  <r>
    <x v="20"/>
  </r>
  <r>
    <x v="21"/>
  </r>
  <r>
    <x v="22"/>
  </r>
  <r>
    <x v="1"/>
  </r>
  <r>
    <x v="23"/>
  </r>
  <r>
    <x v="23"/>
  </r>
  <r>
    <x v="20"/>
  </r>
  <r>
    <x v="12"/>
  </r>
  <r>
    <x v="24"/>
  </r>
  <r>
    <x v="25"/>
  </r>
  <r>
    <x v="26"/>
  </r>
  <r>
    <x v="20"/>
  </r>
  <r>
    <x v="27"/>
  </r>
  <r>
    <x v="28"/>
  </r>
  <r>
    <x v="29"/>
  </r>
  <r>
    <x v="30"/>
  </r>
  <r>
    <x v="31"/>
  </r>
  <r>
    <x v="32"/>
  </r>
  <r>
    <x v="9"/>
  </r>
  <r>
    <x v="33"/>
  </r>
  <r>
    <x v="34"/>
  </r>
  <r>
    <x v="35"/>
  </r>
  <r>
    <x v="36"/>
  </r>
  <r>
    <x v="37"/>
  </r>
  <r>
    <x v="34"/>
  </r>
  <r>
    <x v="38"/>
  </r>
  <r>
    <x v="39"/>
  </r>
  <r>
    <x v="20"/>
  </r>
  <r>
    <x v="40"/>
  </r>
  <r>
    <x v="41"/>
  </r>
  <r>
    <x v="42"/>
  </r>
  <r>
    <x v="35"/>
  </r>
  <r>
    <x v="35"/>
  </r>
  <r>
    <x v="43"/>
  </r>
  <r>
    <x v="44"/>
  </r>
  <r>
    <x v="45"/>
  </r>
  <r>
    <x v="39"/>
  </r>
  <r>
    <x v="46"/>
  </r>
  <r>
    <x v="47"/>
  </r>
  <r>
    <x v="48"/>
  </r>
  <r>
    <x v="49"/>
  </r>
  <r>
    <x v="50"/>
  </r>
  <r>
    <x v="51"/>
  </r>
  <r>
    <x v="52"/>
  </r>
  <r>
    <x v="32"/>
  </r>
  <r>
    <x v="53"/>
  </r>
  <r>
    <x v="19"/>
  </r>
  <r>
    <x v="54"/>
  </r>
  <r>
    <x v="55"/>
  </r>
  <r>
    <x v="56"/>
  </r>
  <r>
    <x v="57"/>
  </r>
  <r>
    <x v="58"/>
  </r>
  <r>
    <x v="59"/>
  </r>
  <r>
    <x v="34"/>
  </r>
  <r>
    <x v="60"/>
  </r>
  <r>
    <x v="4"/>
  </r>
  <r>
    <x v="61"/>
  </r>
  <r>
    <x v="1"/>
  </r>
  <r>
    <x v="30"/>
  </r>
  <r>
    <x v="62"/>
  </r>
  <r>
    <x v="35"/>
  </r>
  <r>
    <x v="63"/>
  </r>
  <r>
    <x v="64"/>
  </r>
  <r>
    <x v="65"/>
  </r>
  <r>
    <x v="66"/>
  </r>
  <r>
    <x v="67"/>
  </r>
  <r>
    <x v="68"/>
  </r>
  <r>
    <x v="69"/>
  </r>
  <r>
    <x v="53"/>
  </r>
  <r>
    <x v="70"/>
  </r>
  <r>
    <x v="71"/>
  </r>
  <r>
    <x v="9"/>
  </r>
  <r>
    <x v="1"/>
  </r>
  <r>
    <x v="23"/>
  </r>
  <r>
    <x v="13"/>
  </r>
  <r>
    <x v="72"/>
  </r>
  <r>
    <x v="73"/>
  </r>
  <r>
    <x v="23"/>
  </r>
  <r>
    <x v="74"/>
  </r>
  <r>
    <x v="75"/>
  </r>
  <r>
    <x v="32"/>
  </r>
  <r>
    <x v="76"/>
  </r>
  <r>
    <x v="9"/>
  </r>
  <r>
    <x v="77"/>
  </r>
  <r>
    <x v="78"/>
  </r>
  <r>
    <x v="32"/>
  </r>
  <r>
    <x v="79"/>
  </r>
  <r>
    <x v="80"/>
  </r>
  <r>
    <x v="9"/>
  </r>
  <r>
    <x v="81"/>
  </r>
  <r>
    <x v="82"/>
  </r>
  <r>
    <x v="4"/>
  </r>
  <r>
    <x v="83"/>
  </r>
  <r>
    <x v="84"/>
  </r>
  <r>
    <x v="85"/>
  </r>
  <r>
    <x v="86"/>
  </r>
  <r>
    <x v="9"/>
  </r>
  <r>
    <x v="81"/>
  </r>
  <r>
    <x v="87"/>
  </r>
  <r>
    <x v="23"/>
  </r>
  <r>
    <x v="15"/>
  </r>
  <r>
    <x v="10"/>
  </r>
  <r>
    <x v="88"/>
  </r>
  <r>
    <x v="89"/>
  </r>
  <r>
    <x v="34"/>
  </r>
  <r>
    <x v="90"/>
  </r>
  <r>
    <x v="91"/>
  </r>
  <r>
    <x v="92"/>
  </r>
  <r>
    <x v="93"/>
  </r>
  <r>
    <x v="94"/>
  </r>
  <r>
    <x v="95"/>
  </r>
  <r>
    <x v="96"/>
  </r>
  <r>
    <x v="97"/>
  </r>
  <r>
    <x v="19"/>
  </r>
  <r>
    <x v="10"/>
  </r>
  <r>
    <x v="98"/>
  </r>
  <r>
    <x v="58"/>
  </r>
  <r>
    <x v="32"/>
  </r>
  <r>
    <x v="13"/>
  </r>
  <r>
    <x v="9"/>
  </r>
  <r>
    <x v="32"/>
  </r>
  <r>
    <x v="95"/>
  </r>
  <r>
    <x v="32"/>
  </r>
  <r>
    <x v="99"/>
  </r>
  <r>
    <x v="34"/>
  </r>
  <r>
    <x v="32"/>
  </r>
  <r>
    <x v="100"/>
  </r>
  <r>
    <x v="9"/>
  </r>
  <r>
    <x v="83"/>
  </r>
  <r>
    <x v="75"/>
  </r>
  <r>
    <x v="19"/>
  </r>
  <r>
    <x v="13"/>
  </r>
  <r>
    <x v="101"/>
  </r>
  <r>
    <x v="102"/>
  </r>
  <r>
    <x v="4"/>
  </r>
  <r>
    <x v="103"/>
  </r>
  <r>
    <x v="104"/>
  </r>
  <r>
    <x v="23"/>
  </r>
  <r>
    <x v="9"/>
  </r>
  <r>
    <x v="9"/>
  </r>
  <r>
    <x v="19"/>
  </r>
  <r>
    <x v="105"/>
  </r>
  <r>
    <x v="10"/>
  </r>
  <r>
    <x v="13"/>
  </r>
  <r>
    <x v="106"/>
  </r>
  <r>
    <x v="9"/>
  </r>
  <r>
    <x v="107"/>
  </r>
  <r>
    <x v="39"/>
  </r>
  <r>
    <x v="13"/>
  </r>
  <r>
    <x v="108"/>
  </r>
  <r>
    <x v="109"/>
  </r>
  <r>
    <x v="31"/>
  </r>
  <r>
    <x v="20"/>
  </r>
  <r>
    <x v="110"/>
  </r>
  <r>
    <x v="111"/>
  </r>
  <r>
    <x v="112"/>
  </r>
  <r>
    <x v="113"/>
  </r>
  <r>
    <x v="9"/>
  </r>
  <r>
    <x v="10"/>
  </r>
  <r>
    <x v="114"/>
  </r>
  <r>
    <x v="115"/>
  </r>
  <r>
    <x v="116"/>
  </r>
  <r>
    <x v="4"/>
  </r>
  <r>
    <x v="15"/>
  </r>
  <r>
    <x v="117"/>
  </r>
  <r>
    <x v="34"/>
  </r>
  <r>
    <x v="71"/>
  </r>
  <r>
    <x v="118"/>
  </r>
  <r>
    <x v="119"/>
  </r>
  <r>
    <x v="10"/>
  </r>
  <r>
    <x v="34"/>
  </r>
  <r>
    <x v="120"/>
  </r>
  <r>
    <x v="96"/>
  </r>
  <r>
    <x v="121"/>
  </r>
  <r>
    <x v="13"/>
  </r>
  <r>
    <x v="122"/>
  </r>
  <r>
    <x v="123"/>
  </r>
  <r>
    <x v="124"/>
  </r>
  <r>
    <x v="125"/>
  </r>
  <r>
    <x v="9"/>
  </r>
  <r>
    <x v="126"/>
  </r>
  <r>
    <x v="127"/>
  </r>
  <r>
    <x v="1"/>
  </r>
  <r>
    <x v="128"/>
  </r>
  <r>
    <x v="129"/>
  </r>
  <r>
    <x v="81"/>
  </r>
  <r>
    <x v="130"/>
  </r>
  <r>
    <x v="131"/>
  </r>
  <r>
    <x v="9"/>
  </r>
  <r>
    <x v="9"/>
  </r>
  <r>
    <x v="9"/>
  </r>
  <r>
    <x v="53"/>
  </r>
  <r>
    <x v="132"/>
  </r>
  <r>
    <x v="20"/>
  </r>
  <r>
    <x v="133"/>
  </r>
  <r>
    <x v="134"/>
  </r>
  <r>
    <x v="6"/>
  </r>
  <r>
    <x v="9"/>
  </r>
  <r>
    <x v="10"/>
  </r>
  <r>
    <x v="1"/>
  </r>
  <r>
    <x v="135"/>
  </r>
  <r>
    <x v="136"/>
  </r>
  <r>
    <x v="137"/>
  </r>
  <r>
    <x v="138"/>
  </r>
  <r>
    <x v="139"/>
  </r>
  <r>
    <x v="32"/>
  </r>
  <r>
    <x v="34"/>
  </r>
  <r>
    <x v="34"/>
  </r>
  <r>
    <x v="32"/>
  </r>
  <r>
    <x v="34"/>
  </r>
  <r>
    <x v="140"/>
  </r>
  <r>
    <x v="141"/>
  </r>
  <r>
    <x v="35"/>
  </r>
  <r>
    <x v="142"/>
  </r>
  <r>
    <x v="143"/>
  </r>
  <r>
    <x v="9"/>
  </r>
  <r>
    <x v="144"/>
  </r>
  <r>
    <x v="145"/>
  </r>
  <r>
    <x v="146"/>
  </r>
  <r>
    <x v="9"/>
  </r>
  <r>
    <x v="147"/>
  </r>
  <r>
    <x v="148"/>
  </r>
  <r>
    <x v="149"/>
  </r>
  <r>
    <x v="103"/>
  </r>
  <r>
    <x v="23"/>
  </r>
  <r>
    <x v="40"/>
  </r>
  <r>
    <x v="150"/>
  </r>
  <r>
    <x v="151"/>
  </r>
  <r>
    <x v="152"/>
  </r>
  <r>
    <x v="82"/>
  </r>
  <r>
    <x v="32"/>
  </r>
  <r>
    <x v="153"/>
  </r>
  <r>
    <x v="154"/>
  </r>
  <r>
    <x v="155"/>
  </r>
  <r>
    <x v="156"/>
  </r>
  <r>
    <x v="23"/>
  </r>
  <r>
    <x v="157"/>
  </r>
  <r>
    <x v="158"/>
  </r>
  <r>
    <x v="159"/>
  </r>
  <r>
    <x v="13"/>
  </r>
  <r>
    <x v="75"/>
  </r>
  <r>
    <x v="32"/>
  </r>
  <r>
    <x v="9"/>
  </r>
  <r>
    <x v="160"/>
  </r>
  <r>
    <x v="79"/>
  </r>
  <r>
    <x v="39"/>
  </r>
  <r>
    <x v="132"/>
  </r>
  <r>
    <x v="34"/>
  </r>
  <r>
    <x v="161"/>
  </r>
  <r>
    <x v="75"/>
  </r>
  <r>
    <x v="162"/>
  </r>
  <r>
    <x v="163"/>
  </r>
  <r>
    <x v="1"/>
  </r>
  <r>
    <x v="164"/>
  </r>
  <r>
    <x v="115"/>
  </r>
  <r>
    <x v="18"/>
  </r>
  <r>
    <x v="18"/>
  </r>
  <r>
    <x v="165"/>
  </r>
  <r>
    <x v="67"/>
  </r>
  <r>
    <x v="166"/>
  </r>
  <r>
    <x v="87"/>
  </r>
  <r>
    <x v="64"/>
  </r>
  <r>
    <x v="167"/>
  </r>
  <r>
    <x v="168"/>
  </r>
  <r>
    <x v="169"/>
  </r>
  <r>
    <x v="19"/>
  </r>
  <r>
    <x v="170"/>
  </r>
  <r>
    <x v="4"/>
  </r>
  <r>
    <x v="171"/>
  </r>
  <r>
    <x v="32"/>
  </r>
  <r>
    <x v="172"/>
  </r>
  <r>
    <x v="15"/>
  </r>
  <r>
    <x v="68"/>
  </r>
  <r>
    <x v="34"/>
  </r>
  <r>
    <x v="173"/>
  </r>
  <r>
    <x v="19"/>
  </r>
  <r>
    <x v="58"/>
  </r>
  <r>
    <x v="134"/>
  </r>
  <r>
    <x v="174"/>
  </r>
  <r>
    <x v="127"/>
  </r>
  <r>
    <x v="20"/>
  </r>
  <r>
    <x v="9"/>
  </r>
  <r>
    <x v="175"/>
  </r>
  <r>
    <x v="176"/>
  </r>
  <r>
    <x v="40"/>
  </r>
  <r>
    <x v="10"/>
  </r>
  <r>
    <x v="9"/>
  </r>
  <r>
    <x v="177"/>
  </r>
  <r>
    <x v="178"/>
  </r>
  <r>
    <x v="179"/>
  </r>
  <r>
    <x v="90"/>
  </r>
  <r>
    <x v="180"/>
  </r>
  <r>
    <x v="181"/>
  </r>
  <r>
    <x v="182"/>
  </r>
  <r>
    <x v="183"/>
  </r>
  <r>
    <x v="184"/>
  </r>
  <r>
    <x v="185"/>
  </r>
  <r>
    <x v="186"/>
  </r>
  <r>
    <x v="35"/>
  </r>
  <r>
    <x v="137"/>
  </r>
  <r>
    <x v="9"/>
  </r>
  <r>
    <x v="187"/>
  </r>
  <r>
    <x v="188"/>
  </r>
  <r>
    <x v="18"/>
  </r>
  <r>
    <x v="189"/>
  </r>
  <r>
    <x v="190"/>
  </r>
  <r>
    <x v="34"/>
  </r>
  <r>
    <x v="23"/>
  </r>
  <r>
    <x v="9"/>
  </r>
  <r>
    <x v="191"/>
  </r>
  <r>
    <x v="192"/>
  </r>
  <r>
    <x v="4"/>
  </r>
  <r>
    <x v="53"/>
  </r>
  <r>
    <x v="71"/>
  </r>
  <r>
    <x v="31"/>
  </r>
  <r>
    <x v="152"/>
  </r>
  <r>
    <x v="193"/>
  </r>
  <r>
    <x v="13"/>
  </r>
  <r>
    <x v="13"/>
  </r>
  <r>
    <x v="13"/>
  </r>
  <r>
    <x v="13"/>
  </r>
  <r>
    <x v="13"/>
  </r>
  <r>
    <x v="13"/>
  </r>
  <r>
    <x v="13"/>
  </r>
  <r>
    <x v="13"/>
  </r>
  <r>
    <x v="13"/>
  </r>
</pivotCacheRecords>
</file>

<file path=xl/pivotCache/pivotCacheRecords2.xml><?xml version="1.0" encoding="utf-8"?>
<pivotCacheRecords xmlns="http://schemas.openxmlformats.org/spreadsheetml/2006/main" xmlns:r="http://schemas.openxmlformats.org/officeDocument/2006/relationships" count="1496">
  <r>
    <x v="0"/>
  </r>
  <r>
    <x v="1"/>
  </r>
  <r>
    <x v="2"/>
  </r>
  <r>
    <x v="3"/>
  </r>
  <r>
    <x v="4"/>
  </r>
  <r>
    <x v="5"/>
  </r>
  <r>
    <x v="4"/>
  </r>
  <r>
    <x v="5"/>
  </r>
  <r>
    <x v="6"/>
  </r>
  <r>
    <x v="7"/>
  </r>
  <r>
    <x v="8"/>
  </r>
  <r>
    <x v="9"/>
  </r>
  <r>
    <x v="2"/>
  </r>
  <r>
    <x v="10"/>
  </r>
  <r>
    <x v="5"/>
  </r>
  <r>
    <x v="11"/>
  </r>
  <r>
    <x v="12"/>
  </r>
  <r>
    <x v="5"/>
  </r>
  <r>
    <x v="13"/>
  </r>
  <r>
    <x v="14"/>
  </r>
  <r>
    <x v="2"/>
  </r>
  <r>
    <x v="4"/>
  </r>
  <r>
    <x v="7"/>
  </r>
  <r>
    <x v="4"/>
  </r>
  <r>
    <x v="15"/>
  </r>
  <r>
    <x v="16"/>
  </r>
  <r>
    <x v="17"/>
  </r>
  <r>
    <x v="18"/>
  </r>
  <r>
    <x v="2"/>
  </r>
  <r>
    <x v="3"/>
  </r>
  <r>
    <x v="4"/>
  </r>
  <r>
    <x v="19"/>
  </r>
  <r>
    <x v="4"/>
  </r>
  <r>
    <x v="20"/>
  </r>
  <r>
    <x v="21"/>
  </r>
  <r>
    <x v="22"/>
  </r>
  <r>
    <x v="13"/>
  </r>
  <r>
    <x v="23"/>
  </r>
  <r>
    <x v="4"/>
  </r>
  <r>
    <x v="4"/>
  </r>
  <r>
    <x v="4"/>
  </r>
  <r>
    <x v="2"/>
  </r>
  <r>
    <x v="4"/>
  </r>
  <r>
    <x v="14"/>
  </r>
  <r>
    <x v="24"/>
  </r>
  <r>
    <x v="4"/>
  </r>
  <r>
    <x v="25"/>
  </r>
  <r>
    <x v="26"/>
  </r>
  <r>
    <x v="27"/>
  </r>
  <r>
    <x v="9"/>
  </r>
  <r>
    <x v="14"/>
  </r>
  <r>
    <x v="2"/>
  </r>
  <r>
    <x v="9"/>
  </r>
  <r>
    <x v="28"/>
  </r>
  <r>
    <x v="4"/>
  </r>
  <r>
    <x v="4"/>
  </r>
  <r>
    <x v="28"/>
  </r>
  <r>
    <x v="4"/>
  </r>
  <r>
    <x v="29"/>
  </r>
  <r>
    <x v="30"/>
  </r>
  <r>
    <x v="7"/>
  </r>
  <r>
    <x v="4"/>
  </r>
  <r>
    <x v="2"/>
  </r>
  <r>
    <x v="5"/>
  </r>
  <r>
    <x v="18"/>
  </r>
  <r>
    <x v="14"/>
  </r>
  <r>
    <x v="31"/>
  </r>
  <r>
    <x v="9"/>
  </r>
  <r>
    <x v="32"/>
  </r>
  <r>
    <x v="12"/>
  </r>
  <r>
    <x v="4"/>
  </r>
  <r>
    <x v="33"/>
  </r>
  <r>
    <x v="26"/>
  </r>
  <r>
    <x v="12"/>
  </r>
  <r>
    <x v="2"/>
  </r>
  <r>
    <x v="1"/>
  </r>
  <r>
    <x v="28"/>
  </r>
  <r>
    <x v="2"/>
  </r>
  <r>
    <x v="34"/>
  </r>
  <r>
    <x v="4"/>
  </r>
  <r>
    <x v="17"/>
  </r>
  <r>
    <x v="2"/>
  </r>
  <r>
    <x v="33"/>
  </r>
  <r>
    <x v="35"/>
  </r>
  <r>
    <x v="19"/>
  </r>
  <r>
    <x v="28"/>
  </r>
  <r>
    <x v="4"/>
  </r>
  <r>
    <x v="36"/>
  </r>
  <r>
    <x v="14"/>
  </r>
  <r>
    <x v="14"/>
  </r>
  <r>
    <x v="10"/>
  </r>
  <r>
    <x v="17"/>
  </r>
  <r>
    <x v="14"/>
  </r>
  <r>
    <x v="37"/>
  </r>
  <r>
    <x v="2"/>
  </r>
  <r>
    <x v="7"/>
  </r>
  <r>
    <x v="28"/>
  </r>
  <r>
    <x v="11"/>
  </r>
  <r>
    <x v="7"/>
  </r>
  <r>
    <x v="38"/>
  </r>
  <r>
    <x v="4"/>
  </r>
  <r>
    <x v="39"/>
  </r>
  <r>
    <x v="7"/>
  </r>
  <r>
    <x v="33"/>
  </r>
  <r>
    <x v="14"/>
  </r>
  <r>
    <x v="4"/>
  </r>
  <r>
    <x v="9"/>
  </r>
  <r>
    <x v="40"/>
  </r>
  <r>
    <x v="2"/>
  </r>
  <r>
    <x v="4"/>
  </r>
  <r>
    <x v="7"/>
  </r>
  <r>
    <x v="41"/>
  </r>
  <r>
    <x v="27"/>
  </r>
  <r>
    <x v="14"/>
  </r>
  <r>
    <x v="2"/>
  </r>
  <r>
    <x v="2"/>
  </r>
  <r>
    <x v="23"/>
  </r>
  <r>
    <x v="9"/>
  </r>
  <r>
    <x v="6"/>
  </r>
  <r>
    <x v="42"/>
  </r>
  <r>
    <x v="4"/>
  </r>
  <r>
    <x v="4"/>
  </r>
  <r>
    <x v="43"/>
  </r>
  <r>
    <x v="42"/>
  </r>
  <r>
    <x v="44"/>
  </r>
  <r>
    <x v="38"/>
  </r>
  <r>
    <x v="2"/>
  </r>
  <r>
    <x v="23"/>
  </r>
  <r>
    <x v="13"/>
  </r>
  <r>
    <x v="2"/>
  </r>
  <r>
    <x v="45"/>
  </r>
  <r>
    <x v="4"/>
  </r>
  <r>
    <x v="2"/>
  </r>
  <r>
    <x v="46"/>
  </r>
  <r>
    <x v="47"/>
  </r>
  <r>
    <x v="4"/>
  </r>
  <r>
    <x v="7"/>
  </r>
  <r>
    <x v="48"/>
  </r>
  <r>
    <x v="12"/>
  </r>
  <r>
    <x v="23"/>
  </r>
  <r>
    <x v="12"/>
  </r>
  <r>
    <x v="14"/>
  </r>
  <r>
    <x v="4"/>
  </r>
  <r>
    <x v="2"/>
  </r>
  <r>
    <x v="4"/>
  </r>
  <r>
    <x v="30"/>
  </r>
  <r>
    <x v="14"/>
  </r>
  <r>
    <x v="23"/>
  </r>
  <r>
    <x v="19"/>
  </r>
  <r>
    <x v="23"/>
  </r>
  <r>
    <x v="14"/>
  </r>
  <r>
    <x v="4"/>
  </r>
  <r>
    <x v="12"/>
  </r>
  <r>
    <x v="33"/>
  </r>
  <r>
    <x v="49"/>
  </r>
  <r>
    <x v="23"/>
  </r>
  <r>
    <x v="20"/>
  </r>
  <r>
    <x v="2"/>
  </r>
  <r>
    <x v="3"/>
  </r>
  <r>
    <x v="4"/>
  </r>
  <r>
    <x v="4"/>
  </r>
  <r>
    <x v="37"/>
  </r>
  <r>
    <x v="4"/>
  </r>
  <r>
    <x v="4"/>
  </r>
  <r>
    <x v="4"/>
  </r>
  <r>
    <x v="4"/>
  </r>
  <r>
    <x v="7"/>
  </r>
  <r>
    <x v="23"/>
  </r>
  <r>
    <x v="14"/>
  </r>
  <r>
    <x v="4"/>
  </r>
  <r>
    <x v="7"/>
  </r>
  <r>
    <x v="2"/>
  </r>
  <r>
    <x v="2"/>
  </r>
  <r>
    <x v="15"/>
  </r>
  <r>
    <x v="2"/>
  </r>
  <r>
    <x v="2"/>
  </r>
  <r>
    <x v="4"/>
  </r>
  <r>
    <x v="50"/>
  </r>
  <r>
    <x v="37"/>
  </r>
  <r>
    <x v="9"/>
  </r>
  <r>
    <x v="33"/>
  </r>
  <r>
    <x v="7"/>
  </r>
  <r>
    <x v="4"/>
  </r>
  <r>
    <x v="25"/>
  </r>
  <r>
    <x v="20"/>
  </r>
  <r>
    <x v="51"/>
  </r>
  <r>
    <x v="4"/>
  </r>
  <r>
    <x v="10"/>
  </r>
  <r>
    <x v="19"/>
  </r>
  <r>
    <x v="14"/>
  </r>
  <r>
    <x v="2"/>
  </r>
  <r>
    <x v="7"/>
  </r>
  <r>
    <x v="15"/>
  </r>
  <r>
    <x v="17"/>
  </r>
  <r>
    <x v="12"/>
  </r>
  <r>
    <x v="2"/>
  </r>
  <r>
    <x v="6"/>
  </r>
  <r>
    <x v="9"/>
  </r>
  <r>
    <x v="23"/>
  </r>
  <r>
    <x v="26"/>
  </r>
  <r>
    <x v="13"/>
  </r>
  <r>
    <x v="7"/>
  </r>
  <r>
    <x v="50"/>
  </r>
  <r>
    <x v="52"/>
  </r>
  <r>
    <x v="2"/>
  </r>
  <r>
    <x v="28"/>
  </r>
  <r>
    <x v="11"/>
  </r>
  <r>
    <x v="4"/>
  </r>
  <r>
    <x v="6"/>
  </r>
  <r>
    <x v="22"/>
  </r>
  <r>
    <x v="29"/>
  </r>
  <r>
    <x v="2"/>
  </r>
  <r>
    <x v="18"/>
  </r>
  <r>
    <x v="29"/>
  </r>
  <r>
    <x v="26"/>
  </r>
  <r>
    <x v="26"/>
  </r>
  <r>
    <x v="18"/>
  </r>
  <r>
    <x v="1"/>
  </r>
  <r>
    <x v="4"/>
  </r>
  <r>
    <x v="12"/>
  </r>
  <r>
    <x v="53"/>
  </r>
  <r>
    <x v="2"/>
  </r>
  <r>
    <x v="54"/>
  </r>
  <r>
    <x v="4"/>
  </r>
  <r>
    <x v="10"/>
  </r>
  <r>
    <x v="23"/>
  </r>
  <r>
    <x v="28"/>
  </r>
  <r>
    <x v="14"/>
  </r>
  <r>
    <x v="2"/>
  </r>
  <r>
    <x v="14"/>
  </r>
  <r>
    <x v="13"/>
  </r>
  <r>
    <x v="21"/>
  </r>
  <r>
    <x v="55"/>
  </r>
  <r>
    <x v="2"/>
  </r>
  <r>
    <x v="41"/>
  </r>
  <r>
    <x v="7"/>
  </r>
  <r>
    <x v="50"/>
  </r>
  <r>
    <x v="4"/>
  </r>
  <r>
    <x v="45"/>
  </r>
  <r>
    <x v="37"/>
  </r>
  <r>
    <x v="9"/>
  </r>
  <r>
    <x v="4"/>
  </r>
  <r>
    <x v="15"/>
  </r>
  <r>
    <x v="15"/>
  </r>
  <r>
    <x v="45"/>
  </r>
  <r>
    <x v="30"/>
  </r>
  <r>
    <x v="33"/>
  </r>
  <r>
    <x v="10"/>
  </r>
  <r>
    <x v="14"/>
  </r>
  <r>
    <x v="0"/>
  </r>
  <r>
    <x v="7"/>
  </r>
  <r>
    <x v="21"/>
  </r>
  <r>
    <x v="56"/>
  </r>
  <r>
    <x v="4"/>
  </r>
  <r>
    <x v="5"/>
  </r>
  <r>
    <x v="12"/>
  </r>
  <r>
    <x v="11"/>
  </r>
  <r>
    <x v="2"/>
  </r>
  <r>
    <x v="54"/>
  </r>
  <r>
    <x v="40"/>
  </r>
  <r>
    <x v="4"/>
  </r>
  <r>
    <x v="2"/>
  </r>
  <r>
    <x v="15"/>
  </r>
  <r>
    <x v="2"/>
  </r>
  <r>
    <x v="57"/>
  </r>
  <r>
    <x v="4"/>
  </r>
  <r>
    <x v="58"/>
  </r>
  <r>
    <x v="3"/>
  </r>
  <r>
    <x v="5"/>
  </r>
  <r>
    <x v="28"/>
  </r>
  <r>
    <x v="1"/>
  </r>
  <r>
    <x v="23"/>
  </r>
  <r>
    <x v="59"/>
  </r>
  <r>
    <x v="60"/>
  </r>
  <r>
    <x v="23"/>
  </r>
  <r>
    <x v="4"/>
  </r>
  <r>
    <x v="37"/>
  </r>
  <r>
    <x v="43"/>
  </r>
  <r>
    <x v="41"/>
  </r>
  <r>
    <x v="14"/>
  </r>
  <r>
    <x v="10"/>
  </r>
  <r>
    <x v="47"/>
  </r>
  <r>
    <x v="14"/>
  </r>
  <r>
    <x v="33"/>
  </r>
  <r>
    <x v="4"/>
  </r>
  <r>
    <x v="4"/>
  </r>
  <r>
    <x v="20"/>
  </r>
  <r>
    <x v="38"/>
  </r>
  <r>
    <x v="23"/>
  </r>
  <r>
    <x v="17"/>
  </r>
  <r>
    <x v="4"/>
  </r>
  <r>
    <x v="11"/>
  </r>
  <r>
    <x v="29"/>
  </r>
  <r>
    <x v="9"/>
  </r>
  <r>
    <x v="14"/>
  </r>
  <r>
    <x v="30"/>
  </r>
  <r>
    <x v="17"/>
  </r>
  <r>
    <x v="13"/>
  </r>
  <r>
    <x v="26"/>
  </r>
  <r>
    <x v="4"/>
  </r>
  <r>
    <x v="31"/>
  </r>
  <r>
    <x v="1"/>
  </r>
  <r>
    <x v="4"/>
  </r>
  <r>
    <x v="26"/>
  </r>
  <r>
    <x v="37"/>
  </r>
  <r>
    <x v="28"/>
  </r>
  <r>
    <x v="57"/>
  </r>
  <r>
    <x v="23"/>
  </r>
  <r>
    <x v="2"/>
  </r>
  <r>
    <x v="14"/>
  </r>
  <r>
    <x v="4"/>
  </r>
  <r>
    <x v="0"/>
  </r>
  <r>
    <x v="11"/>
  </r>
  <r>
    <x v="4"/>
  </r>
  <r>
    <x v="40"/>
  </r>
  <r>
    <x v="14"/>
  </r>
  <r>
    <x v="36"/>
  </r>
  <r>
    <x v="12"/>
  </r>
  <r>
    <x v="8"/>
  </r>
  <r>
    <x v="9"/>
  </r>
  <r>
    <x v="9"/>
  </r>
  <r>
    <x v="19"/>
  </r>
  <r>
    <x v="7"/>
  </r>
  <r>
    <x v="4"/>
  </r>
  <r>
    <x v="61"/>
  </r>
  <r>
    <x v="41"/>
  </r>
  <r>
    <x v="4"/>
  </r>
  <r>
    <x v="29"/>
  </r>
  <r>
    <x v="26"/>
  </r>
  <r>
    <x v="12"/>
  </r>
  <r>
    <x v="4"/>
  </r>
  <r>
    <x v="4"/>
  </r>
  <r>
    <x v="12"/>
  </r>
  <r>
    <x v="12"/>
  </r>
  <r>
    <x v="4"/>
  </r>
  <r>
    <x v="23"/>
  </r>
  <r>
    <x v="38"/>
  </r>
  <r>
    <x v="23"/>
  </r>
  <r>
    <x v="21"/>
  </r>
  <r>
    <x v="1"/>
  </r>
  <r>
    <x v="42"/>
  </r>
  <r>
    <x v="2"/>
  </r>
  <r>
    <x v="7"/>
  </r>
  <r>
    <x v="4"/>
  </r>
  <r>
    <x v="29"/>
  </r>
  <r>
    <x v="7"/>
  </r>
  <r>
    <x v="4"/>
  </r>
  <r>
    <x v="7"/>
  </r>
  <r>
    <x v="2"/>
  </r>
  <r>
    <x v="7"/>
  </r>
  <r>
    <x v="4"/>
  </r>
  <r>
    <x v="15"/>
  </r>
  <r>
    <x v="17"/>
  </r>
  <r>
    <x v="9"/>
  </r>
  <r>
    <x v="18"/>
  </r>
  <r>
    <x v="9"/>
  </r>
  <r>
    <x v="9"/>
  </r>
  <r>
    <x v="8"/>
  </r>
  <r>
    <x v="10"/>
  </r>
  <r>
    <x v="17"/>
  </r>
  <r>
    <x v="9"/>
  </r>
  <r>
    <x v="23"/>
  </r>
  <r>
    <x v="9"/>
  </r>
  <r>
    <x v="39"/>
  </r>
  <r>
    <x v="19"/>
  </r>
  <r>
    <x v="19"/>
  </r>
  <r>
    <x v="4"/>
  </r>
  <r>
    <x v="5"/>
  </r>
  <r>
    <x v="14"/>
  </r>
  <r>
    <x v="22"/>
  </r>
  <r>
    <x v="15"/>
  </r>
  <r>
    <x v="4"/>
  </r>
  <r>
    <x v="23"/>
  </r>
  <r>
    <x v="4"/>
  </r>
  <r>
    <x v="2"/>
  </r>
  <r>
    <x v="8"/>
  </r>
  <r>
    <x v="1"/>
  </r>
  <r>
    <x v="33"/>
  </r>
  <r>
    <x v="33"/>
  </r>
  <r>
    <x v="37"/>
  </r>
  <r>
    <x v="5"/>
  </r>
  <r>
    <x v="0"/>
  </r>
  <r>
    <x v="51"/>
  </r>
  <r>
    <x v="4"/>
  </r>
  <r>
    <x v="57"/>
  </r>
  <r>
    <x v="4"/>
  </r>
  <r>
    <x v="2"/>
  </r>
  <r>
    <x v="9"/>
  </r>
  <r>
    <x v="4"/>
  </r>
  <r>
    <x v="13"/>
  </r>
  <r>
    <x v="23"/>
  </r>
  <r>
    <x v="12"/>
  </r>
  <r>
    <x v="22"/>
  </r>
  <r>
    <x v="4"/>
  </r>
  <r>
    <x v="28"/>
  </r>
  <r>
    <x v="39"/>
  </r>
  <r>
    <x v="4"/>
  </r>
  <r>
    <x v="7"/>
  </r>
  <r>
    <x v="58"/>
  </r>
  <r>
    <x v="4"/>
  </r>
  <r>
    <x v="23"/>
  </r>
  <r>
    <x v="1"/>
  </r>
  <r>
    <x v="7"/>
  </r>
  <r>
    <x v="42"/>
  </r>
  <r>
    <x v="17"/>
  </r>
  <r>
    <x v="12"/>
  </r>
  <r>
    <x v="17"/>
  </r>
  <r>
    <x v="14"/>
  </r>
  <r>
    <x v="1"/>
  </r>
  <r>
    <x v="8"/>
  </r>
  <r>
    <x v="31"/>
  </r>
  <r>
    <x v="27"/>
  </r>
  <r>
    <x v="4"/>
  </r>
  <r>
    <x v="4"/>
  </r>
  <r>
    <x v="9"/>
  </r>
  <r>
    <x v="2"/>
  </r>
  <r>
    <x v="43"/>
  </r>
  <r>
    <x v="32"/>
  </r>
  <r>
    <x v="4"/>
  </r>
  <r>
    <x v="4"/>
  </r>
  <r>
    <x v="12"/>
  </r>
  <r>
    <x v="9"/>
  </r>
  <r>
    <x v="12"/>
  </r>
  <r>
    <x v="14"/>
  </r>
  <r>
    <x v="10"/>
  </r>
  <r>
    <x v="4"/>
  </r>
  <r>
    <x v="4"/>
  </r>
  <r>
    <x v="1"/>
  </r>
  <r>
    <x v="4"/>
  </r>
  <r>
    <x v="1"/>
  </r>
  <r>
    <x v="33"/>
  </r>
  <r>
    <x v="4"/>
  </r>
  <r>
    <x v="4"/>
  </r>
  <r>
    <x v="4"/>
  </r>
  <r>
    <x v="9"/>
  </r>
  <r>
    <x v="23"/>
  </r>
  <r>
    <x v="29"/>
  </r>
  <r>
    <x v="4"/>
  </r>
  <r>
    <x v="9"/>
  </r>
  <r>
    <x v="28"/>
  </r>
  <r>
    <x v="11"/>
  </r>
  <r>
    <x v="52"/>
  </r>
  <r>
    <x v="14"/>
  </r>
  <r>
    <x v="9"/>
  </r>
  <r>
    <x v="7"/>
  </r>
  <r>
    <x v="7"/>
  </r>
  <r>
    <x v="9"/>
  </r>
  <r>
    <x v="41"/>
  </r>
  <r>
    <x v="62"/>
  </r>
  <r>
    <x v="11"/>
  </r>
  <r>
    <x v="1"/>
  </r>
  <r>
    <x v="15"/>
  </r>
  <r>
    <x v="31"/>
  </r>
  <r>
    <x v="37"/>
  </r>
  <r>
    <x v="4"/>
  </r>
  <r>
    <x v="2"/>
  </r>
  <r>
    <x v="40"/>
  </r>
  <r>
    <x v="17"/>
  </r>
  <r>
    <x v="43"/>
  </r>
  <r>
    <x v="26"/>
  </r>
  <r>
    <x v="63"/>
  </r>
  <r>
    <x v="30"/>
  </r>
  <r>
    <x v="4"/>
  </r>
  <r>
    <x v="38"/>
  </r>
  <r>
    <x v="4"/>
  </r>
  <r>
    <x v="2"/>
  </r>
  <r>
    <x v="21"/>
  </r>
  <r>
    <x v="15"/>
  </r>
  <r>
    <x v="4"/>
  </r>
  <r>
    <x v="15"/>
  </r>
  <r>
    <x v="13"/>
  </r>
  <r>
    <x v="9"/>
  </r>
  <r>
    <x v="2"/>
  </r>
  <r>
    <x v="2"/>
  </r>
  <r>
    <x v="13"/>
  </r>
  <r>
    <x v="23"/>
  </r>
  <r>
    <x v="2"/>
  </r>
  <r>
    <x v="2"/>
  </r>
  <r>
    <x v="14"/>
  </r>
  <r>
    <x v="2"/>
  </r>
  <r>
    <x v="39"/>
  </r>
  <r>
    <x v="11"/>
  </r>
  <r>
    <x v="1"/>
  </r>
  <r>
    <x v="9"/>
  </r>
  <r>
    <x v="9"/>
  </r>
  <r>
    <x v="4"/>
  </r>
  <r>
    <x v="14"/>
  </r>
  <r>
    <x v="2"/>
  </r>
  <r>
    <x v="4"/>
  </r>
  <r>
    <x v="23"/>
  </r>
  <r>
    <x v="51"/>
  </r>
  <r>
    <x v="39"/>
  </r>
  <r>
    <x v="17"/>
  </r>
  <r>
    <x v="39"/>
  </r>
  <r>
    <x v="26"/>
  </r>
  <r>
    <x v="9"/>
  </r>
  <r>
    <x v="4"/>
  </r>
  <r>
    <x v="2"/>
  </r>
  <r>
    <x v="8"/>
  </r>
  <r>
    <x v="39"/>
  </r>
  <r>
    <x v="2"/>
  </r>
  <r>
    <x v="8"/>
  </r>
  <r>
    <x v="4"/>
  </r>
  <r>
    <x v="2"/>
  </r>
  <r>
    <x v="4"/>
  </r>
  <r>
    <x v="2"/>
  </r>
  <r>
    <x v="12"/>
  </r>
  <r>
    <x v="9"/>
  </r>
  <r>
    <x v="22"/>
  </r>
  <r>
    <x v="37"/>
  </r>
  <r>
    <x v="33"/>
  </r>
  <r>
    <x v="4"/>
  </r>
  <r>
    <x v="19"/>
  </r>
  <r>
    <x v="19"/>
  </r>
  <r>
    <x v="7"/>
  </r>
  <r>
    <x v="19"/>
  </r>
  <r>
    <x v="3"/>
  </r>
  <r>
    <x v="22"/>
  </r>
  <r>
    <x v="29"/>
  </r>
  <r>
    <x v="35"/>
  </r>
  <r>
    <x v="3"/>
  </r>
  <r>
    <x v="7"/>
  </r>
  <r>
    <x v="4"/>
  </r>
  <r>
    <x v="8"/>
  </r>
  <r>
    <x v="9"/>
  </r>
  <r>
    <x v="37"/>
  </r>
  <r>
    <x v="20"/>
  </r>
  <r>
    <x v="4"/>
  </r>
  <r>
    <x v="9"/>
  </r>
  <r>
    <x v="2"/>
  </r>
  <r>
    <x v="29"/>
  </r>
  <r>
    <x v="12"/>
  </r>
  <r>
    <x v="37"/>
  </r>
  <r>
    <x v="62"/>
  </r>
  <r>
    <x v="51"/>
  </r>
  <r>
    <x v="53"/>
  </r>
  <r>
    <x v="43"/>
  </r>
  <r>
    <x v="14"/>
  </r>
  <r>
    <x v="40"/>
  </r>
  <r>
    <x v="32"/>
  </r>
  <r>
    <x v="37"/>
  </r>
  <r>
    <x v="30"/>
  </r>
  <r>
    <x v="10"/>
  </r>
  <r>
    <x v="4"/>
  </r>
  <r>
    <x v="2"/>
  </r>
  <r>
    <x v="38"/>
  </r>
  <r>
    <x v="10"/>
  </r>
  <r>
    <x v="12"/>
  </r>
  <r>
    <x v="4"/>
  </r>
  <r>
    <x v="19"/>
  </r>
  <r>
    <x v="23"/>
  </r>
  <r>
    <x v="19"/>
  </r>
  <r>
    <x v="31"/>
  </r>
  <r>
    <x v="4"/>
  </r>
  <r>
    <x v="15"/>
  </r>
  <r>
    <x v="50"/>
  </r>
  <r>
    <x v="12"/>
  </r>
  <r>
    <x v="14"/>
  </r>
  <r>
    <x v="6"/>
  </r>
  <r>
    <x v="31"/>
  </r>
  <r>
    <x v="2"/>
  </r>
  <r>
    <x v="9"/>
  </r>
  <r>
    <x v="5"/>
  </r>
  <r>
    <x v="2"/>
  </r>
  <r>
    <x v="4"/>
  </r>
  <r>
    <x v="33"/>
  </r>
  <r>
    <x v="4"/>
  </r>
  <r>
    <x v="4"/>
  </r>
  <r>
    <x v="2"/>
  </r>
  <r>
    <x v="7"/>
  </r>
  <r>
    <x v="35"/>
  </r>
  <r>
    <x v="3"/>
  </r>
  <r>
    <x v="4"/>
  </r>
  <r>
    <x v="51"/>
  </r>
  <r>
    <x v="4"/>
  </r>
  <r>
    <x v="4"/>
  </r>
  <r>
    <x v="2"/>
  </r>
  <r>
    <x v="29"/>
  </r>
  <r>
    <x v="23"/>
  </r>
  <r>
    <x v="20"/>
  </r>
  <r>
    <x v="14"/>
  </r>
  <r>
    <x v="5"/>
  </r>
  <r>
    <x v="4"/>
  </r>
  <r>
    <x v="4"/>
  </r>
  <r>
    <x v="12"/>
  </r>
  <r>
    <x v="63"/>
  </r>
  <r>
    <x v="2"/>
  </r>
  <r>
    <x v="13"/>
  </r>
  <r>
    <x v="4"/>
  </r>
  <r>
    <x v="5"/>
  </r>
  <r>
    <x v="14"/>
  </r>
  <r>
    <x v="64"/>
  </r>
  <r>
    <x v="42"/>
  </r>
  <r>
    <x v="29"/>
  </r>
  <r>
    <x v="4"/>
  </r>
  <r>
    <x v="28"/>
  </r>
  <r>
    <x v="28"/>
  </r>
  <r>
    <x v="4"/>
  </r>
  <r>
    <x v="5"/>
  </r>
  <r>
    <x v="50"/>
  </r>
  <r>
    <x v="19"/>
  </r>
  <r>
    <x v="4"/>
  </r>
  <r>
    <x v="29"/>
  </r>
  <r>
    <x v="40"/>
  </r>
  <r>
    <x v="14"/>
  </r>
  <r>
    <x v="21"/>
  </r>
  <r>
    <x v="4"/>
  </r>
  <r>
    <x v="9"/>
  </r>
  <r>
    <x v="2"/>
  </r>
  <r>
    <x v="2"/>
  </r>
  <r>
    <x v="40"/>
  </r>
  <r>
    <x v="4"/>
  </r>
  <r>
    <x v="4"/>
  </r>
  <r>
    <x v="19"/>
  </r>
  <r>
    <x v="14"/>
  </r>
  <r>
    <x v="2"/>
  </r>
  <r>
    <x v="10"/>
  </r>
  <r>
    <x v="43"/>
  </r>
  <r>
    <x v="2"/>
  </r>
  <r>
    <x v="51"/>
  </r>
  <r>
    <x v="31"/>
  </r>
  <r>
    <x v="12"/>
  </r>
  <r>
    <x v="8"/>
  </r>
  <r>
    <x v="1"/>
  </r>
  <r>
    <x v="2"/>
  </r>
  <r>
    <x v="2"/>
  </r>
  <r>
    <x v="1"/>
  </r>
  <r>
    <x v="30"/>
  </r>
  <r>
    <x v="4"/>
  </r>
  <r>
    <x v="65"/>
  </r>
  <r>
    <x v="10"/>
  </r>
  <r>
    <x v="13"/>
  </r>
  <r>
    <x v="4"/>
  </r>
  <r>
    <x v="4"/>
  </r>
  <r>
    <x v="4"/>
  </r>
  <r>
    <x v="66"/>
  </r>
  <r>
    <x v="50"/>
  </r>
  <r>
    <x v="51"/>
  </r>
  <r>
    <x v="67"/>
  </r>
  <r>
    <x v="4"/>
  </r>
  <r>
    <x v="2"/>
  </r>
  <r>
    <x v="10"/>
  </r>
  <r>
    <x v="61"/>
  </r>
  <r>
    <x v="9"/>
  </r>
  <r>
    <x v="13"/>
  </r>
  <r>
    <x v="9"/>
  </r>
  <r>
    <x v="37"/>
  </r>
  <r>
    <x v="19"/>
  </r>
  <r>
    <x v="29"/>
  </r>
  <r>
    <x v="29"/>
  </r>
  <r>
    <x v="0"/>
  </r>
  <r>
    <x v="1"/>
  </r>
  <r>
    <x v="14"/>
  </r>
  <r>
    <x v="4"/>
  </r>
  <r>
    <x v="4"/>
  </r>
  <r>
    <x v="17"/>
  </r>
  <r>
    <x v="17"/>
  </r>
  <r>
    <x v="9"/>
  </r>
  <r>
    <x v="41"/>
  </r>
  <r>
    <x v="14"/>
  </r>
  <r>
    <x v="3"/>
  </r>
  <r>
    <x v="33"/>
  </r>
  <r>
    <x v="23"/>
  </r>
  <r>
    <x v="29"/>
  </r>
  <r>
    <x v="23"/>
  </r>
  <r>
    <x v="5"/>
  </r>
  <r>
    <x v="2"/>
  </r>
  <r>
    <x v="4"/>
  </r>
  <r>
    <x v="22"/>
  </r>
  <r>
    <x v="17"/>
  </r>
  <r>
    <x v="7"/>
  </r>
  <r>
    <x v="0"/>
  </r>
  <r>
    <x v="12"/>
  </r>
  <r>
    <x v="12"/>
  </r>
  <r>
    <x v="14"/>
  </r>
  <r>
    <x v="4"/>
  </r>
  <r>
    <x v="57"/>
  </r>
  <r>
    <x v="47"/>
  </r>
  <r>
    <x v="51"/>
  </r>
  <r>
    <x v="19"/>
  </r>
  <r>
    <x v="12"/>
  </r>
  <r>
    <x v="68"/>
  </r>
  <r>
    <x v="33"/>
  </r>
  <r>
    <x v="12"/>
  </r>
  <r>
    <x v="27"/>
  </r>
  <r>
    <x v="4"/>
  </r>
  <r>
    <x v="4"/>
  </r>
  <r>
    <x v="30"/>
  </r>
  <r>
    <x v="8"/>
  </r>
  <r>
    <x v="1"/>
  </r>
  <r>
    <x v="7"/>
  </r>
  <r>
    <x v="9"/>
  </r>
  <r>
    <x v="10"/>
  </r>
  <r>
    <x v="14"/>
  </r>
  <r>
    <x v="17"/>
  </r>
  <r>
    <x v="9"/>
  </r>
  <r>
    <x v="4"/>
  </r>
  <r>
    <x v="7"/>
  </r>
  <r>
    <x v="14"/>
  </r>
  <r>
    <x v="4"/>
  </r>
  <r>
    <x v="4"/>
  </r>
  <r>
    <x v="27"/>
  </r>
  <r>
    <x v="12"/>
  </r>
  <r>
    <x v="11"/>
  </r>
  <r>
    <x v="29"/>
  </r>
  <r>
    <x v="4"/>
  </r>
  <r>
    <x v="4"/>
  </r>
  <r>
    <x v="4"/>
  </r>
  <r>
    <x v="9"/>
  </r>
  <r>
    <x v="14"/>
  </r>
  <r>
    <x v="4"/>
  </r>
  <r>
    <x v="4"/>
  </r>
  <r>
    <x v="21"/>
  </r>
  <r>
    <x v="12"/>
  </r>
  <r>
    <x v="23"/>
  </r>
  <r>
    <x v="13"/>
  </r>
  <r>
    <x v="13"/>
  </r>
  <r>
    <x v="1"/>
  </r>
  <r>
    <x v="51"/>
  </r>
  <r>
    <x v="22"/>
  </r>
  <r>
    <x v="37"/>
  </r>
  <r>
    <x v="2"/>
  </r>
  <r>
    <x v="14"/>
  </r>
  <r>
    <x v="37"/>
  </r>
  <r>
    <x v="16"/>
  </r>
  <r>
    <x v="4"/>
  </r>
  <r>
    <x v="7"/>
  </r>
  <r>
    <x v="23"/>
  </r>
  <r>
    <x v="4"/>
  </r>
  <r>
    <x v="4"/>
  </r>
  <r>
    <x v="5"/>
  </r>
  <r>
    <x v="2"/>
  </r>
  <r>
    <x v="23"/>
  </r>
  <r>
    <x v="45"/>
  </r>
  <r>
    <x v="30"/>
  </r>
  <r>
    <x v="17"/>
  </r>
  <r>
    <x v="53"/>
  </r>
  <r>
    <x v="14"/>
  </r>
  <r>
    <x v="69"/>
  </r>
  <r>
    <x v="5"/>
  </r>
  <r>
    <x v="14"/>
  </r>
  <r>
    <x v="8"/>
  </r>
  <r>
    <x v="9"/>
  </r>
  <r>
    <x v="26"/>
  </r>
  <r>
    <x v="4"/>
  </r>
  <r>
    <x v="6"/>
  </r>
  <r>
    <x v="9"/>
  </r>
  <r>
    <x v="65"/>
  </r>
  <r>
    <x v="11"/>
  </r>
  <r>
    <x v="19"/>
  </r>
  <r>
    <x v="14"/>
  </r>
  <r>
    <x v="4"/>
  </r>
  <r>
    <x v="4"/>
  </r>
  <r>
    <x v="38"/>
  </r>
  <r>
    <x v="14"/>
  </r>
  <r>
    <x v="29"/>
  </r>
  <r>
    <x v="13"/>
  </r>
  <r>
    <x v="23"/>
  </r>
  <r>
    <x v="63"/>
  </r>
  <r>
    <x v="19"/>
  </r>
  <r>
    <x v="8"/>
  </r>
  <r>
    <x v="3"/>
  </r>
  <r>
    <x v="17"/>
  </r>
  <r>
    <x v="14"/>
  </r>
  <r>
    <x v="23"/>
  </r>
  <r>
    <x v="37"/>
  </r>
  <r>
    <x v="4"/>
  </r>
  <r>
    <x v="17"/>
  </r>
  <r>
    <x v="14"/>
  </r>
  <r>
    <x v="4"/>
  </r>
  <r>
    <x v="14"/>
  </r>
  <r>
    <x v="43"/>
  </r>
  <r>
    <x v="14"/>
  </r>
  <r>
    <x v="4"/>
  </r>
  <r>
    <x v="7"/>
  </r>
  <r>
    <x v="4"/>
  </r>
  <r>
    <x v="5"/>
  </r>
  <r>
    <x v="34"/>
  </r>
  <r>
    <x v="4"/>
  </r>
  <r>
    <x v="4"/>
  </r>
  <r>
    <x v="14"/>
  </r>
  <r>
    <x v="19"/>
  </r>
  <r>
    <x v="1"/>
  </r>
  <r>
    <x v="9"/>
  </r>
  <r>
    <x v="34"/>
  </r>
  <r>
    <x v="2"/>
  </r>
  <r>
    <x v="6"/>
  </r>
  <r>
    <x v="63"/>
  </r>
  <r>
    <x v="14"/>
  </r>
  <r>
    <x v="11"/>
  </r>
  <r>
    <x v="30"/>
  </r>
  <r>
    <x v="4"/>
  </r>
  <r>
    <x v="29"/>
  </r>
  <r>
    <x v="22"/>
  </r>
  <r>
    <x v="4"/>
  </r>
  <r>
    <x v="4"/>
  </r>
  <r>
    <x v="2"/>
  </r>
  <r>
    <x v="5"/>
  </r>
  <r>
    <x v="54"/>
  </r>
  <r>
    <x v="10"/>
  </r>
  <r>
    <x v="63"/>
  </r>
  <r>
    <x v="10"/>
  </r>
  <r>
    <x v="55"/>
  </r>
  <r>
    <x v="60"/>
  </r>
  <r>
    <x v="23"/>
  </r>
  <r>
    <x v="4"/>
  </r>
  <r>
    <x v="45"/>
  </r>
  <r>
    <x v="4"/>
  </r>
  <r>
    <x v="9"/>
  </r>
  <r>
    <x v="14"/>
  </r>
  <r>
    <x v="37"/>
  </r>
  <r>
    <x v="14"/>
  </r>
  <r>
    <x v="51"/>
  </r>
  <r>
    <x v="4"/>
  </r>
  <r>
    <x v="4"/>
  </r>
  <r>
    <x v="29"/>
  </r>
  <r>
    <x v="7"/>
  </r>
  <r>
    <x v="10"/>
  </r>
  <r>
    <x v="2"/>
  </r>
  <r>
    <x v="39"/>
  </r>
  <r>
    <x v="6"/>
  </r>
  <r>
    <x v="12"/>
  </r>
  <r>
    <x v="4"/>
  </r>
  <r>
    <x v="43"/>
  </r>
  <r>
    <x v="8"/>
  </r>
  <r>
    <x v="2"/>
  </r>
  <r>
    <x v="4"/>
  </r>
  <r>
    <x v="4"/>
  </r>
  <r>
    <x v="13"/>
  </r>
  <r>
    <x v="5"/>
  </r>
  <r>
    <x v="28"/>
  </r>
  <r>
    <x v="28"/>
  </r>
  <r>
    <x v="14"/>
  </r>
  <r>
    <x v="4"/>
  </r>
  <r>
    <x v="4"/>
  </r>
  <r>
    <x v="6"/>
  </r>
  <r>
    <x v="4"/>
  </r>
  <r>
    <x v="21"/>
  </r>
  <r>
    <x v="11"/>
  </r>
  <r>
    <x v="4"/>
  </r>
  <r>
    <x v="17"/>
  </r>
  <r>
    <x v="17"/>
  </r>
  <r>
    <x v="8"/>
  </r>
  <r>
    <x v="2"/>
  </r>
  <r>
    <x v="14"/>
  </r>
  <r>
    <x v="5"/>
  </r>
  <r>
    <x v="31"/>
  </r>
  <r>
    <x v="14"/>
  </r>
  <r>
    <x v="70"/>
  </r>
  <r>
    <x v="69"/>
  </r>
  <r>
    <x v="21"/>
  </r>
  <r>
    <x v="4"/>
  </r>
  <r>
    <x v="7"/>
  </r>
  <r>
    <x v="22"/>
  </r>
  <r>
    <x v="38"/>
  </r>
  <r>
    <x v="14"/>
  </r>
  <r>
    <x v="38"/>
  </r>
  <r>
    <x v="6"/>
  </r>
  <r>
    <x v="4"/>
  </r>
  <r>
    <x v="33"/>
  </r>
  <r>
    <x v="4"/>
  </r>
  <r>
    <x v="17"/>
  </r>
  <r>
    <x v="8"/>
  </r>
  <r>
    <x v="13"/>
  </r>
  <r>
    <x v="23"/>
  </r>
  <r>
    <x v="6"/>
  </r>
  <r>
    <x v="4"/>
  </r>
  <r>
    <x v="2"/>
  </r>
  <r>
    <x v="13"/>
  </r>
  <r>
    <x v="14"/>
  </r>
  <r>
    <x v="22"/>
  </r>
  <r>
    <x v="2"/>
  </r>
  <r>
    <x v="17"/>
  </r>
  <r>
    <x v="4"/>
  </r>
  <r>
    <x v="4"/>
  </r>
  <r>
    <x v="15"/>
  </r>
  <r>
    <x v="1"/>
  </r>
  <r>
    <x v="1"/>
  </r>
  <r>
    <x v="59"/>
  </r>
  <r>
    <x v="7"/>
  </r>
  <r>
    <x v="4"/>
  </r>
  <r>
    <x v="53"/>
  </r>
  <r>
    <x v="14"/>
  </r>
  <r>
    <x v="5"/>
  </r>
  <r>
    <x v="4"/>
  </r>
  <r>
    <x v="41"/>
  </r>
  <r>
    <x v="23"/>
  </r>
  <r>
    <x v="1"/>
  </r>
  <r>
    <x v="4"/>
  </r>
  <r>
    <x v="17"/>
  </r>
  <r>
    <x v="23"/>
  </r>
  <r>
    <x v="11"/>
  </r>
  <r>
    <x v="14"/>
  </r>
  <r>
    <x v="2"/>
  </r>
  <r>
    <x v="10"/>
  </r>
  <r>
    <x v="21"/>
  </r>
  <r>
    <x v="23"/>
  </r>
  <r>
    <x v="8"/>
  </r>
  <r>
    <x v="4"/>
  </r>
  <r>
    <x v="38"/>
  </r>
  <r>
    <x v="50"/>
  </r>
  <r>
    <x v="10"/>
  </r>
  <r>
    <x v="13"/>
  </r>
  <r>
    <x v="8"/>
  </r>
  <r>
    <x v="9"/>
  </r>
  <r>
    <x v="4"/>
  </r>
  <r>
    <x v="13"/>
  </r>
  <r>
    <x v="14"/>
  </r>
  <r>
    <x v="51"/>
  </r>
  <r>
    <x v="1"/>
  </r>
  <r>
    <x v="5"/>
  </r>
  <r>
    <x v="22"/>
  </r>
  <r>
    <x v="4"/>
  </r>
  <r>
    <x v="2"/>
  </r>
  <r>
    <x v="38"/>
  </r>
  <r>
    <x v="9"/>
  </r>
  <r>
    <x v="2"/>
  </r>
  <r>
    <x v="58"/>
  </r>
  <r>
    <x v="4"/>
  </r>
  <r>
    <x v="4"/>
  </r>
  <r>
    <x v="7"/>
  </r>
  <r>
    <x v="12"/>
  </r>
  <r>
    <x v="39"/>
  </r>
  <r>
    <x v="4"/>
  </r>
  <r>
    <x v="63"/>
  </r>
  <r>
    <x v="2"/>
  </r>
  <r>
    <x v="7"/>
  </r>
  <r>
    <x v="12"/>
  </r>
  <r>
    <x v="39"/>
  </r>
  <r>
    <x v="29"/>
  </r>
  <r>
    <x v="4"/>
  </r>
  <r>
    <x v="33"/>
  </r>
  <r>
    <x v="40"/>
  </r>
  <r>
    <x v="8"/>
  </r>
  <r>
    <x v="4"/>
  </r>
  <r>
    <x v="61"/>
  </r>
  <r>
    <x v="14"/>
  </r>
  <r>
    <x v="4"/>
  </r>
  <r>
    <x v="1"/>
  </r>
  <r>
    <x v="41"/>
  </r>
  <r>
    <x v="4"/>
  </r>
  <r>
    <x v="60"/>
  </r>
  <r>
    <x v="14"/>
  </r>
  <r>
    <x v="7"/>
  </r>
  <r>
    <x v="2"/>
  </r>
  <r>
    <x v="4"/>
  </r>
  <r>
    <x v="14"/>
  </r>
  <r>
    <x v="6"/>
  </r>
  <r>
    <x v="6"/>
  </r>
  <r>
    <x v="26"/>
  </r>
  <r>
    <x v="21"/>
  </r>
  <r>
    <x v="8"/>
  </r>
  <r>
    <x v="22"/>
  </r>
  <r>
    <x v="68"/>
  </r>
  <r>
    <x v="4"/>
  </r>
  <r>
    <x v="2"/>
  </r>
  <r>
    <x v="23"/>
  </r>
  <r>
    <x v="28"/>
  </r>
  <r>
    <x v="5"/>
  </r>
  <r>
    <x v="16"/>
  </r>
  <r>
    <x v="41"/>
  </r>
  <r>
    <x v="23"/>
  </r>
  <r>
    <x v="4"/>
  </r>
  <r>
    <x v="27"/>
  </r>
  <r>
    <x v="4"/>
  </r>
  <r>
    <x v="26"/>
  </r>
  <r>
    <x v="4"/>
  </r>
  <r>
    <x v="12"/>
  </r>
  <r>
    <x v="30"/>
  </r>
  <r>
    <x v="24"/>
  </r>
  <r>
    <x v="23"/>
  </r>
  <r>
    <x v="40"/>
  </r>
  <r>
    <x v="26"/>
  </r>
  <r>
    <x v="4"/>
  </r>
  <r>
    <x v="4"/>
  </r>
  <r>
    <x v="39"/>
  </r>
  <r>
    <x v="9"/>
  </r>
  <r>
    <x v="20"/>
  </r>
  <r>
    <x v="17"/>
  </r>
  <r>
    <x v="4"/>
  </r>
  <r>
    <x v="68"/>
  </r>
  <r>
    <x v="63"/>
  </r>
  <r>
    <x v="9"/>
  </r>
  <r>
    <x v="63"/>
  </r>
  <r>
    <x v="4"/>
  </r>
  <r>
    <x v="19"/>
  </r>
  <r>
    <x v="7"/>
  </r>
  <r>
    <x v="1"/>
  </r>
  <r>
    <x v="29"/>
  </r>
  <r>
    <x v="14"/>
  </r>
  <r>
    <x v="7"/>
  </r>
  <r>
    <x v="26"/>
  </r>
  <r>
    <x v="13"/>
  </r>
  <r>
    <x v="55"/>
  </r>
  <r>
    <x v="9"/>
  </r>
  <r>
    <x v="32"/>
  </r>
  <r>
    <x v="9"/>
  </r>
  <r>
    <x v="16"/>
  </r>
  <r>
    <x v="17"/>
  </r>
  <r>
    <x v="33"/>
  </r>
  <r>
    <x v="23"/>
  </r>
  <r>
    <x v="3"/>
  </r>
  <r>
    <x v="60"/>
  </r>
  <r>
    <x v="14"/>
  </r>
  <r>
    <x v="43"/>
  </r>
  <r>
    <x v="27"/>
  </r>
  <r>
    <x v="1"/>
  </r>
  <r>
    <x v="23"/>
  </r>
  <r>
    <x v="30"/>
  </r>
  <r>
    <x v="13"/>
  </r>
  <r>
    <x v="30"/>
  </r>
  <r>
    <x v="37"/>
  </r>
  <r>
    <x v="37"/>
  </r>
  <r>
    <x v="6"/>
  </r>
  <r>
    <x v="19"/>
  </r>
  <r>
    <x v="56"/>
  </r>
  <r>
    <x v="4"/>
  </r>
  <r>
    <x v="4"/>
  </r>
  <r>
    <x v="33"/>
  </r>
  <r>
    <x v="53"/>
  </r>
  <r>
    <x v="71"/>
  </r>
  <r>
    <x v="2"/>
  </r>
  <r>
    <x v="6"/>
  </r>
  <r>
    <x v="40"/>
  </r>
  <r>
    <x v="28"/>
  </r>
  <r>
    <x v="2"/>
  </r>
  <r>
    <x v="4"/>
  </r>
  <r>
    <x v="23"/>
  </r>
  <r>
    <x v="15"/>
  </r>
  <r>
    <x v="27"/>
  </r>
  <r>
    <x v="4"/>
  </r>
  <r>
    <x v="37"/>
  </r>
  <r>
    <x v="8"/>
  </r>
  <r>
    <x v="2"/>
  </r>
  <r>
    <x v="7"/>
  </r>
  <r>
    <x v="51"/>
  </r>
  <r>
    <x v="11"/>
  </r>
  <r>
    <x v="53"/>
  </r>
  <r>
    <x v="2"/>
  </r>
  <r>
    <x v="12"/>
  </r>
  <r>
    <x v="12"/>
  </r>
  <r>
    <x v="55"/>
  </r>
  <r>
    <x v="4"/>
  </r>
  <r>
    <x v="29"/>
  </r>
  <r>
    <x v="13"/>
  </r>
  <r>
    <x v="61"/>
  </r>
  <r>
    <x v="12"/>
  </r>
  <r>
    <x v="9"/>
  </r>
  <r>
    <x v="4"/>
  </r>
  <r>
    <x v="4"/>
  </r>
  <r>
    <x v="4"/>
  </r>
  <r>
    <x v="4"/>
  </r>
  <r>
    <x v="23"/>
  </r>
  <r>
    <x v="14"/>
  </r>
  <r>
    <x v="17"/>
  </r>
  <r>
    <x v="51"/>
  </r>
  <r>
    <x v="51"/>
  </r>
  <r>
    <x v="8"/>
  </r>
  <r>
    <x v="30"/>
  </r>
  <r>
    <x v="11"/>
  </r>
  <r>
    <x v="14"/>
  </r>
  <r>
    <x v="7"/>
  </r>
  <r>
    <x v="9"/>
  </r>
  <r>
    <x v="29"/>
  </r>
  <r>
    <x v="2"/>
  </r>
  <r>
    <x v="4"/>
  </r>
  <r>
    <x v="13"/>
  </r>
  <r>
    <x v="38"/>
  </r>
  <r>
    <x v="4"/>
  </r>
  <r>
    <x v="28"/>
  </r>
  <r>
    <x v="4"/>
  </r>
  <r>
    <x v="14"/>
  </r>
  <r>
    <x v="15"/>
  </r>
  <r>
    <x v="4"/>
  </r>
  <r>
    <x v="4"/>
  </r>
  <r>
    <x v="29"/>
  </r>
  <r>
    <x v="14"/>
  </r>
  <r>
    <x v="2"/>
  </r>
  <r>
    <x v="5"/>
  </r>
  <r>
    <x v="48"/>
  </r>
  <r>
    <x v="12"/>
  </r>
  <r>
    <x v="18"/>
  </r>
  <r>
    <x v="4"/>
  </r>
  <r>
    <x v="14"/>
  </r>
  <r>
    <x v="21"/>
  </r>
  <r>
    <x v="38"/>
  </r>
  <r>
    <x v="4"/>
  </r>
  <r>
    <x v="4"/>
  </r>
  <r>
    <x v="10"/>
  </r>
  <r>
    <x v="15"/>
  </r>
  <r>
    <x v="2"/>
  </r>
  <r>
    <x v="1"/>
  </r>
  <r>
    <x v="13"/>
  </r>
  <r>
    <x v="8"/>
  </r>
  <r>
    <x v="4"/>
  </r>
  <r>
    <x v="50"/>
  </r>
  <r>
    <x v="12"/>
  </r>
  <r>
    <x v="29"/>
  </r>
  <r>
    <x v="41"/>
  </r>
  <r>
    <x v="8"/>
  </r>
  <r>
    <x v="5"/>
  </r>
  <r>
    <x v="16"/>
  </r>
  <r>
    <x v="4"/>
  </r>
  <r>
    <x v="2"/>
  </r>
  <r>
    <x v="26"/>
  </r>
  <r>
    <x v="27"/>
  </r>
  <r>
    <x v="55"/>
  </r>
  <r>
    <x v="29"/>
  </r>
  <r>
    <x v="29"/>
  </r>
  <r>
    <x v="9"/>
  </r>
  <r>
    <x v="27"/>
  </r>
  <r>
    <x v="42"/>
  </r>
  <r>
    <x v="6"/>
  </r>
  <r>
    <x v="19"/>
  </r>
  <r>
    <x v="31"/>
  </r>
  <r>
    <x v="8"/>
  </r>
  <r>
    <x v="13"/>
  </r>
  <r>
    <x v="1"/>
  </r>
  <r>
    <x v="12"/>
  </r>
  <r>
    <x v="41"/>
  </r>
  <r>
    <x v="6"/>
  </r>
  <r>
    <x v="14"/>
  </r>
  <r>
    <x v="14"/>
  </r>
  <r>
    <x v="61"/>
  </r>
  <r>
    <x v="16"/>
  </r>
  <r>
    <x v="2"/>
  </r>
  <r>
    <x v="7"/>
  </r>
  <r>
    <x v="37"/>
  </r>
  <r>
    <x v="4"/>
  </r>
  <r>
    <x v="4"/>
  </r>
  <r>
    <x v="2"/>
  </r>
  <r>
    <x v="2"/>
  </r>
  <r>
    <x v="4"/>
  </r>
  <r>
    <x v="18"/>
  </r>
  <r>
    <x v="4"/>
  </r>
  <r>
    <x v="2"/>
  </r>
  <r>
    <x v="72"/>
  </r>
  <r>
    <x v="22"/>
  </r>
  <r>
    <x v="29"/>
  </r>
  <r>
    <x v="9"/>
  </r>
  <r>
    <x v="16"/>
  </r>
  <r>
    <x v="14"/>
  </r>
  <r>
    <x v="15"/>
  </r>
  <r>
    <x v="48"/>
  </r>
  <r>
    <x v="17"/>
  </r>
  <r>
    <x v="4"/>
  </r>
  <r>
    <x v="4"/>
  </r>
  <r>
    <x v="17"/>
  </r>
  <r>
    <x v="4"/>
  </r>
  <r>
    <x v="1"/>
  </r>
  <r>
    <x v="55"/>
  </r>
  <r>
    <x v="17"/>
  </r>
  <r>
    <x v="33"/>
  </r>
  <r>
    <x v="4"/>
  </r>
  <r>
    <x v="4"/>
  </r>
  <r>
    <x v="39"/>
  </r>
  <r>
    <x v="2"/>
  </r>
  <r>
    <x v="4"/>
  </r>
  <r>
    <x v="0"/>
  </r>
  <r>
    <x v="9"/>
  </r>
  <r>
    <x v="19"/>
  </r>
  <r>
    <x v="2"/>
  </r>
  <r>
    <x v="4"/>
  </r>
  <r>
    <x v="14"/>
  </r>
  <r>
    <x v="33"/>
  </r>
  <r>
    <x v="13"/>
  </r>
  <r>
    <x v="8"/>
  </r>
  <r>
    <x v="1"/>
  </r>
  <r>
    <x v="40"/>
  </r>
  <r>
    <x v="4"/>
  </r>
  <r>
    <x v="22"/>
  </r>
  <r>
    <x v="9"/>
  </r>
  <r>
    <x v="6"/>
  </r>
  <r>
    <x v="13"/>
  </r>
  <r>
    <x v="30"/>
  </r>
  <r>
    <x v="1"/>
  </r>
  <r>
    <x v="4"/>
  </r>
  <r>
    <x v="4"/>
  </r>
  <r>
    <x v="14"/>
  </r>
  <r>
    <x v="39"/>
  </r>
  <r>
    <x v="8"/>
  </r>
  <r>
    <x v="13"/>
  </r>
  <r>
    <x v="4"/>
  </r>
  <r>
    <x v="7"/>
  </r>
  <r>
    <x v="33"/>
  </r>
  <r>
    <x v="9"/>
  </r>
  <r>
    <x v="1"/>
  </r>
  <r>
    <x v="33"/>
  </r>
  <r>
    <x v="12"/>
  </r>
  <r>
    <x v="14"/>
  </r>
  <r>
    <x v="47"/>
  </r>
  <r>
    <x v="23"/>
  </r>
  <r>
    <x v="7"/>
  </r>
  <r>
    <x v="4"/>
  </r>
  <r>
    <x v="73"/>
  </r>
  <r>
    <x v="57"/>
  </r>
  <r>
    <x v="3"/>
  </r>
  <r>
    <x v="22"/>
  </r>
  <r>
    <x v="23"/>
  </r>
  <r>
    <x v="14"/>
  </r>
  <r>
    <x v="1"/>
  </r>
  <r>
    <x v="23"/>
  </r>
  <r>
    <x v="37"/>
  </r>
  <r>
    <x v="9"/>
  </r>
  <r>
    <x v="48"/>
  </r>
  <r>
    <x v="4"/>
  </r>
  <r>
    <x v="55"/>
  </r>
  <r>
    <x v="23"/>
  </r>
  <r>
    <x v="15"/>
  </r>
  <r>
    <x v="8"/>
  </r>
  <r>
    <x v="7"/>
  </r>
  <r>
    <x v="6"/>
  </r>
  <r>
    <x v="7"/>
  </r>
  <r>
    <x v="20"/>
  </r>
  <r>
    <x v="18"/>
  </r>
  <r>
    <x v="3"/>
  </r>
  <r>
    <x v="31"/>
  </r>
  <r>
    <x v="7"/>
  </r>
  <r>
    <x v="23"/>
  </r>
  <r>
    <x v="2"/>
  </r>
  <r>
    <x v="29"/>
  </r>
  <r>
    <x v="4"/>
  </r>
  <r>
    <x v="5"/>
  </r>
  <r>
    <x v="15"/>
  </r>
  <r>
    <x v="1"/>
  </r>
  <r>
    <x v="4"/>
  </r>
  <r>
    <x v="4"/>
  </r>
  <r>
    <x v="16"/>
  </r>
  <r>
    <x v="3"/>
  </r>
  <r>
    <x v="23"/>
  </r>
  <r>
    <x v="14"/>
  </r>
  <r>
    <x v="39"/>
  </r>
  <r>
    <x v="4"/>
  </r>
  <r>
    <x v="4"/>
  </r>
  <r>
    <x v="5"/>
  </r>
  <r>
    <x v="31"/>
  </r>
  <r>
    <x v="23"/>
  </r>
  <r>
    <x v="51"/>
  </r>
  <r>
    <x v="74"/>
  </r>
  <r>
    <x v="18"/>
  </r>
  <r>
    <x v="1"/>
  </r>
  <r>
    <x v="2"/>
  </r>
  <r>
    <x v="49"/>
  </r>
  <r>
    <x v="4"/>
  </r>
  <r>
    <x v="17"/>
  </r>
  <r>
    <x v="22"/>
  </r>
  <r>
    <x v="4"/>
  </r>
  <r>
    <x v="40"/>
  </r>
  <r>
    <x v="5"/>
  </r>
  <r>
    <x v="4"/>
  </r>
  <r>
    <x v="26"/>
  </r>
  <r>
    <x v="4"/>
  </r>
  <r>
    <x v="2"/>
  </r>
  <r>
    <x v="40"/>
  </r>
  <r>
    <x v="33"/>
  </r>
  <r>
    <x v="29"/>
  </r>
  <r>
    <x v="28"/>
  </r>
  <r>
    <x v="58"/>
  </r>
  <r>
    <x v="23"/>
  </r>
  <r>
    <x v="7"/>
  </r>
  <r>
    <x v="2"/>
  </r>
  <r>
    <x v="29"/>
  </r>
  <r>
    <x v="1"/>
  </r>
  <r>
    <x v="12"/>
  </r>
  <r>
    <x v="29"/>
  </r>
  <r>
    <x v="15"/>
  </r>
  <r>
    <x v="26"/>
  </r>
  <r>
    <x v="4"/>
  </r>
  <r>
    <x v="4"/>
  </r>
  <r>
    <x v="4"/>
  </r>
  <r>
    <x v="12"/>
  </r>
  <r>
    <x v="29"/>
  </r>
  <r>
    <x v="4"/>
  </r>
  <r>
    <x v="4"/>
  </r>
  <r>
    <x v="27"/>
  </r>
  <r>
    <x v="12"/>
  </r>
  <r>
    <x v="14"/>
  </r>
  <r>
    <x v="55"/>
  </r>
  <r>
    <x v="4"/>
  </r>
  <r>
    <x v="19"/>
  </r>
  <r>
    <x v="2"/>
  </r>
  <r>
    <x v="22"/>
  </r>
  <r>
    <x v="60"/>
  </r>
  <r>
    <x v="4"/>
  </r>
  <r>
    <x v="16"/>
  </r>
  <r>
    <x v="4"/>
  </r>
  <r>
    <x v="46"/>
  </r>
  <r>
    <x v="2"/>
  </r>
  <r>
    <x v="4"/>
  </r>
  <r>
    <x v="38"/>
  </r>
  <r>
    <x v="14"/>
  </r>
  <r>
    <x v="9"/>
  </r>
  <r>
    <x v="64"/>
  </r>
  <r>
    <x v="48"/>
  </r>
  <r>
    <x v="26"/>
  </r>
  <r>
    <x v="4"/>
  </r>
  <r>
    <x v="13"/>
  </r>
  <r>
    <x v="11"/>
  </r>
  <r>
    <x v="42"/>
  </r>
  <r>
    <x v="36"/>
  </r>
  <r>
    <x v="0"/>
  </r>
  <r>
    <x v="2"/>
  </r>
  <r>
    <x v="29"/>
  </r>
  <r>
    <x v="1"/>
  </r>
  <r>
    <x v="1"/>
  </r>
  <r>
    <x v="26"/>
  </r>
  <r>
    <x v="23"/>
  </r>
  <r>
    <x v="3"/>
  </r>
  <r>
    <x v="48"/>
  </r>
  <r>
    <x v="51"/>
  </r>
  <r>
    <x v="23"/>
  </r>
  <r>
    <x v="12"/>
  </r>
  <r>
    <x v="26"/>
  </r>
  <r>
    <x v="2"/>
  </r>
  <r>
    <x v="29"/>
  </r>
  <r>
    <x v="14"/>
  </r>
  <r>
    <x v="14"/>
  </r>
  <r>
    <x v="8"/>
  </r>
  <r>
    <x v="1"/>
  </r>
  <r>
    <x v="26"/>
  </r>
  <r>
    <x v="23"/>
  </r>
  <r>
    <x v="11"/>
  </r>
  <r>
    <x v="16"/>
  </r>
  <r>
    <x v="23"/>
  </r>
  <r>
    <x v="12"/>
  </r>
  <r>
    <x v="13"/>
  </r>
  <r>
    <x v="33"/>
  </r>
  <r>
    <x v="17"/>
  </r>
  <r>
    <x v="17"/>
  </r>
  <r>
    <x v="17"/>
  </r>
  <r>
    <x v="14"/>
  </r>
  <r>
    <x v="4"/>
  </r>
  <r>
    <x v="29"/>
  </r>
  <r>
    <x v="2"/>
  </r>
  <r>
    <x v="18"/>
  </r>
  <r>
    <x v="5"/>
  </r>
  <r>
    <x v="4"/>
  </r>
  <r>
    <x v="8"/>
  </r>
  <r>
    <x v="3"/>
  </r>
  <r>
    <x v="5"/>
  </r>
  <r>
    <x v="45"/>
  </r>
  <r>
    <x v="40"/>
  </r>
  <r>
    <x v="33"/>
  </r>
  <r>
    <x v="38"/>
  </r>
  <r>
    <x v="40"/>
  </r>
  <r>
    <x v="51"/>
  </r>
  <r>
    <x v="2"/>
  </r>
  <r>
    <x v="8"/>
  </r>
  <r>
    <x v="2"/>
  </r>
  <r>
    <x v="53"/>
  </r>
  <r>
    <x v="19"/>
  </r>
  <r>
    <x v="29"/>
  </r>
  <r>
    <x v="39"/>
  </r>
  <r>
    <x v="11"/>
  </r>
  <r>
    <x v="21"/>
  </r>
  <r>
    <x v="53"/>
  </r>
  <r>
    <x v="3"/>
  </r>
  <r>
    <x v="4"/>
  </r>
  <r>
    <x v="2"/>
  </r>
  <r>
    <x v="14"/>
  </r>
  <r>
    <x v="12"/>
  </r>
  <r>
    <x v="7"/>
  </r>
  <r>
    <x v="8"/>
  </r>
  <r>
    <x v="5"/>
  </r>
  <r>
    <x v="16"/>
  </r>
  <r>
    <x v="11"/>
  </r>
  <r>
    <x v="8"/>
  </r>
  <r>
    <x v="63"/>
  </r>
  <r>
    <x v="55"/>
  </r>
  <r>
    <x v="6"/>
  </r>
  <r>
    <x v="31"/>
  </r>
  <r>
    <x v="4"/>
  </r>
  <r>
    <x v="18"/>
  </r>
  <r>
    <x v="4"/>
  </r>
  <r>
    <x v="4"/>
  </r>
  <r>
    <x v="63"/>
  </r>
  <r>
    <x v="7"/>
  </r>
  <r>
    <x v="23"/>
  </r>
  <r>
    <x v="4"/>
  </r>
  <r>
    <x v="17"/>
  </r>
  <r>
    <x v="4"/>
  </r>
  <r>
    <x v="10"/>
  </r>
  <r>
    <x v="14"/>
  </r>
  <r>
    <x v="12"/>
  </r>
  <r>
    <x v="21"/>
  </r>
  <r>
    <x v="11"/>
  </r>
  <r>
    <x v="4"/>
  </r>
  <r>
    <x v="13"/>
  </r>
  <r>
    <x v="66"/>
  </r>
  <r>
    <x v="12"/>
  </r>
  <r>
    <x v="32"/>
  </r>
  <r>
    <x v="67"/>
  </r>
  <r>
    <x v="21"/>
  </r>
  <r>
    <x v="17"/>
  </r>
  <r>
    <x v="40"/>
  </r>
  <r>
    <x v="8"/>
  </r>
  <r>
    <x v="13"/>
  </r>
  <r>
    <x v="5"/>
  </r>
  <r>
    <x v="4"/>
  </r>
  <r>
    <x v="1"/>
  </r>
  <r>
    <x v="10"/>
  </r>
  <r>
    <x v="4"/>
  </r>
  <r>
    <x v="60"/>
  </r>
  <r>
    <x v="74"/>
  </r>
  <r>
    <x v="24"/>
  </r>
  <r>
    <x v="29"/>
  </r>
  <r>
    <x v="4"/>
  </r>
  <r>
    <x v="31"/>
  </r>
  <r>
    <x v="19"/>
  </r>
  <r>
    <x v="2"/>
  </r>
  <r>
    <x v="2"/>
  </r>
  <r>
    <x v="4"/>
  </r>
  <r>
    <x v="8"/>
  </r>
  <r>
    <x v="14"/>
  </r>
  <r>
    <x v="9"/>
  </r>
  <r>
    <x v="23"/>
  </r>
  <r>
    <x v="46"/>
  </r>
  <r>
    <x v="45"/>
  </r>
  <r>
    <x v="4"/>
  </r>
  <r>
    <x v="54"/>
  </r>
  <r>
    <x v="12"/>
  </r>
  <r>
    <x v="9"/>
  </r>
  <r>
    <x v="4"/>
  </r>
  <r>
    <x v="4"/>
  </r>
  <r>
    <x v="4"/>
  </r>
  <r>
    <x v="11"/>
  </r>
  <r>
    <x v="45"/>
  </r>
  <r>
    <x v="11"/>
  </r>
  <r>
    <x v="4"/>
  </r>
  <r>
    <x v="4"/>
  </r>
  <r>
    <x v="2"/>
  </r>
  <r>
    <x v="2"/>
  </r>
  <r>
    <x v="27"/>
  </r>
  <r>
    <x v="12"/>
  </r>
  <r>
    <x v="18"/>
  </r>
  <r>
    <x v="2"/>
  </r>
  <r>
    <x v="9"/>
  </r>
  <r>
    <x v="4"/>
  </r>
  <r>
    <x v="7"/>
  </r>
  <r>
    <x v="26"/>
  </r>
  <r>
    <x v="40"/>
  </r>
  <r>
    <x v="23"/>
  </r>
  <r>
    <x v="9"/>
  </r>
  <r>
    <x v="75"/>
  </r>
  <r>
    <x v="58"/>
  </r>
  <r>
    <x v="9"/>
  </r>
  <r>
    <x v="11"/>
  </r>
  <r>
    <x v="60"/>
  </r>
  <r>
    <x v="2"/>
  </r>
  <r>
    <x v="4"/>
  </r>
  <r>
    <x v="52"/>
  </r>
  <r>
    <x v="8"/>
  </r>
  <r>
    <x v="26"/>
  </r>
  <r>
    <x v="13"/>
  </r>
  <r>
    <x v="23"/>
  </r>
  <r>
    <x v="4"/>
  </r>
  <r>
    <x v="33"/>
  </r>
  <r>
    <x v="5"/>
  </r>
  <r>
    <x v="49"/>
  </r>
  <r>
    <x v="54"/>
  </r>
  <r>
    <x v="27"/>
  </r>
  <r>
    <x v="27"/>
  </r>
  <r>
    <x v="20"/>
  </r>
  <r>
    <x v="58"/>
  </r>
  <r>
    <x v="37"/>
  </r>
  <r>
    <x v="1"/>
  </r>
  <r>
    <x v="17"/>
  </r>
  <r>
    <x v="37"/>
  </r>
  <r>
    <x v="29"/>
  </r>
  <r>
    <x v="4"/>
  </r>
  <r>
    <x v="7"/>
  </r>
  <r>
    <x v="8"/>
  </r>
  <r>
    <x v="23"/>
  </r>
  <r>
    <x v="29"/>
  </r>
  <r>
    <x v="57"/>
  </r>
  <r>
    <x v="23"/>
  </r>
  <r>
    <x v="37"/>
  </r>
  <r>
    <x v="10"/>
  </r>
  <r>
    <x v="14"/>
  </r>
  <r>
    <x v="12"/>
  </r>
  <r>
    <x v="7"/>
  </r>
  <r>
    <x v="18"/>
  </r>
  <r>
    <x v="18"/>
  </r>
  <r>
    <x v="4"/>
  </r>
  <r>
    <x v="18"/>
  </r>
  <r>
    <x v="13"/>
  </r>
  <r>
    <x v="11"/>
  </r>
  <r>
    <x v="37"/>
  </r>
  <r>
    <x v="12"/>
  </r>
  <r>
    <x v="8"/>
  </r>
  <r>
    <x v="51"/>
  </r>
  <r>
    <x v="16"/>
  </r>
  <r>
    <x v="40"/>
  </r>
  <r>
    <x v="23"/>
  </r>
  <r>
    <x v="2"/>
  </r>
  <r>
    <x v="76"/>
  </r>
</pivotCacheRecords>
</file>

<file path=xl/pivotCache/pivotCacheRecords3.xml><?xml version="1.0" encoding="utf-8"?>
<pivotCacheRecords xmlns="http://schemas.openxmlformats.org/spreadsheetml/2006/main" xmlns:r="http://schemas.openxmlformats.org/officeDocument/2006/relationships" count="26">
  <r>
    <x v="0"/>
  </r>
  <r>
    <x v="1"/>
  </r>
  <r>
    <x v="2"/>
  </r>
  <r>
    <x v="1"/>
  </r>
  <r>
    <x v="3"/>
  </r>
  <r>
    <x v="2"/>
  </r>
  <r>
    <x v="4"/>
  </r>
  <r>
    <x v="5"/>
  </r>
  <r>
    <x v="6"/>
  </r>
  <r>
    <x v="6"/>
  </r>
  <r>
    <x v="7"/>
  </r>
  <r>
    <x v="8"/>
  </r>
  <r>
    <x v="9"/>
  </r>
  <r>
    <x v="10"/>
  </r>
  <r>
    <x v="11"/>
  </r>
  <r>
    <x v="7"/>
  </r>
  <r>
    <x v="0"/>
  </r>
  <r>
    <x v="12"/>
  </r>
  <r>
    <x v="2"/>
  </r>
  <r>
    <x v="1"/>
  </r>
  <r>
    <x v="8"/>
  </r>
  <r>
    <x v="13"/>
  </r>
  <r>
    <x v="2"/>
  </r>
  <r>
    <x v="14"/>
  </r>
  <r>
    <x v="10"/>
  </r>
  <r>
    <x v="15"/>
  </r>
</pivotCacheRecords>
</file>

<file path=xl/pivotCache/pivotCacheRecords4.xml><?xml version="1.0" encoding="utf-8"?>
<pivotCacheRecords xmlns="http://schemas.openxmlformats.org/spreadsheetml/2006/main" xmlns:r="http://schemas.openxmlformats.org/officeDocument/2006/relationships" count="372">
  <r>
    <x v="0"/>
  </r>
  <r>
    <x v="1"/>
  </r>
  <r>
    <x v="0"/>
  </r>
  <r>
    <x v="2"/>
  </r>
  <r>
    <x v="0"/>
  </r>
  <r>
    <x v="3"/>
  </r>
  <r>
    <x v="4"/>
  </r>
  <r>
    <x v="5"/>
  </r>
  <r>
    <x v="0"/>
  </r>
  <r>
    <x v="6"/>
  </r>
  <r>
    <x v="7"/>
  </r>
  <r>
    <x v="8"/>
  </r>
  <r>
    <x v="0"/>
  </r>
  <r>
    <x v="9"/>
  </r>
  <r>
    <x v="0"/>
  </r>
  <r>
    <x v="10"/>
  </r>
  <r>
    <x v="11"/>
  </r>
  <r>
    <x v="12"/>
  </r>
  <r>
    <x v="4"/>
  </r>
  <r>
    <x v="13"/>
  </r>
  <r>
    <x v="11"/>
  </r>
  <r>
    <x v="7"/>
  </r>
  <r>
    <x v="14"/>
  </r>
  <r>
    <x v="0"/>
  </r>
  <r>
    <x v="15"/>
  </r>
  <r>
    <x v="16"/>
  </r>
  <r>
    <x v="17"/>
  </r>
  <r>
    <x v="18"/>
  </r>
  <r>
    <x v="19"/>
  </r>
  <r>
    <x v="13"/>
  </r>
  <r>
    <x v="0"/>
  </r>
  <r>
    <x v="0"/>
  </r>
  <r>
    <x v="0"/>
  </r>
  <r>
    <x v="5"/>
  </r>
  <r>
    <x v="0"/>
  </r>
  <r>
    <x v="0"/>
  </r>
  <r>
    <x v="20"/>
  </r>
  <r>
    <x v="0"/>
  </r>
  <r>
    <x v="17"/>
  </r>
  <r>
    <x v="21"/>
  </r>
  <r>
    <x v="14"/>
  </r>
  <r>
    <x v="20"/>
  </r>
  <r>
    <x v="22"/>
  </r>
  <r>
    <x v="23"/>
  </r>
  <r>
    <x v="8"/>
  </r>
  <r>
    <x v="24"/>
  </r>
  <r>
    <x v="25"/>
  </r>
  <r>
    <x v="5"/>
  </r>
  <r>
    <x v="26"/>
  </r>
  <r>
    <x v="27"/>
  </r>
  <r>
    <x v="3"/>
  </r>
  <r>
    <x v="0"/>
  </r>
  <r>
    <x v="28"/>
  </r>
  <r>
    <x v="29"/>
  </r>
  <r>
    <x v="30"/>
  </r>
  <r>
    <x v="15"/>
  </r>
  <r>
    <x v="20"/>
  </r>
  <r>
    <x v="10"/>
  </r>
  <r>
    <x v="31"/>
  </r>
  <r>
    <x v="26"/>
  </r>
  <r>
    <x v="32"/>
  </r>
  <r>
    <x v="33"/>
  </r>
  <r>
    <x v="29"/>
  </r>
  <r>
    <x v="30"/>
  </r>
  <r>
    <x v="34"/>
  </r>
  <r>
    <x v="11"/>
  </r>
  <r>
    <x v="3"/>
  </r>
  <r>
    <x v="7"/>
  </r>
  <r>
    <x v="20"/>
  </r>
  <r>
    <x v="13"/>
  </r>
  <r>
    <x v="0"/>
  </r>
  <r>
    <x v="35"/>
  </r>
  <r>
    <x v="20"/>
  </r>
  <r>
    <x v="36"/>
  </r>
  <r>
    <x v="24"/>
  </r>
  <r>
    <x v="37"/>
  </r>
  <r>
    <x v="38"/>
  </r>
  <r>
    <x v="39"/>
  </r>
  <r>
    <x v="3"/>
  </r>
  <r>
    <x v="30"/>
  </r>
  <r>
    <x v="15"/>
  </r>
  <r>
    <x v="40"/>
  </r>
  <r>
    <x v="23"/>
  </r>
  <r>
    <x v="23"/>
  </r>
  <r>
    <x v="13"/>
  </r>
  <r>
    <x v="38"/>
  </r>
  <r>
    <x v="39"/>
  </r>
  <r>
    <x v="20"/>
  </r>
  <r>
    <x v="37"/>
  </r>
  <r>
    <x v="35"/>
  </r>
  <r>
    <x v="3"/>
  </r>
  <r>
    <x v="14"/>
  </r>
  <r>
    <x v="0"/>
  </r>
  <r>
    <x v="0"/>
  </r>
  <r>
    <x v="15"/>
  </r>
  <r>
    <x v="35"/>
  </r>
  <r>
    <x v="0"/>
  </r>
  <r>
    <x v="0"/>
  </r>
  <r>
    <x v="0"/>
  </r>
  <r>
    <x v="13"/>
  </r>
  <r>
    <x v="22"/>
  </r>
  <r>
    <x v="13"/>
  </r>
  <r>
    <x v="13"/>
  </r>
  <r>
    <x v="41"/>
  </r>
  <r>
    <x v="25"/>
  </r>
  <r>
    <x v="42"/>
  </r>
  <r>
    <x v="0"/>
  </r>
  <r>
    <x v="43"/>
  </r>
  <r>
    <x v="3"/>
  </r>
  <r>
    <x v="44"/>
  </r>
  <r>
    <x v="45"/>
  </r>
  <r>
    <x v="46"/>
  </r>
  <r>
    <x v="44"/>
  </r>
  <r>
    <x v="3"/>
  </r>
  <r>
    <x v="20"/>
  </r>
  <r>
    <x v="0"/>
  </r>
  <r>
    <x v="47"/>
  </r>
  <r>
    <x v="43"/>
  </r>
  <r>
    <x v="13"/>
  </r>
  <r>
    <x v="0"/>
  </r>
  <r>
    <x v="3"/>
  </r>
  <r>
    <x v="20"/>
  </r>
  <r>
    <x v="35"/>
  </r>
  <r>
    <x v="15"/>
  </r>
  <r>
    <x v="15"/>
  </r>
  <r>
    <x v="43"/>
  </r>
  <r>
    <x v="26"/>
  </r>
  <r>
    <x v="23"/>
  </r>
  <r>
    <x v="0"/>
  </r>
  <r>
    <x v="8"/>
  </r>
  <r>
    <x v="30"/>
  </r>
  <r>
    <x v="0"/>
  </r>
  <r>
    <x v="48"/>
  </r>
  <r>
    <x v="11"/>
  </r>
  <r>
    <x v="12"/>
  </r>
  <r>
    <x v="49"/>
  </r>
  <r>
    <x v="38"/>
  </r>
  <r>
    <x v="5"/>
  </r>
  <r>
    <x v="0"/>
  </r>
  <r>
    <x v="0"/>
  </r>
  <r>
    <x v="3"/>
  </r>
  <r>
    <x v="8"/>
  </r>
  <r>
    <x v="17"/>
  </r>
  <r>
    <x v="50"/>
  </r>
  <r>
    <x v="3"/>
  </r>
  <r>
    <x v="42"/>
  </r>
  <r>
    <x v="43"/>
  </r>
  <r>
    <x v="0"/>
  </r>
  <r>
    <x v="0"/>
  </r>
  <r>
    <x v="0"/>
  </r>
  <r>
    <x v="32"/>
  </r>
  <r>
    <x v="51"/>
  </r>
  <r>
    <x v="11"/>
  </r>
  <r>
    <x v="52"/>
  </r>
  <r>
    <x v="26"/>
  </r>
  <r>
    <x v="8"/>
  </r>
  <r>
    <x v="23"/>
  </r>
  <r>
    <x v="37"/>
  </r>
  <r>
    <x v="13"/>
  </r>
  <r>
    <x v="52"/>
  </r>
  <r>
    <x v="17"/>
  </r>
  <r>
    <x v="20"/>
  </r>
  <r>
    <x v="53"/>
  </r>
  <r>
    <x v="12"/>
  </r>
  <r>
    <x v="5"/>
  </r>
  <r>
    <x v="3"/>
  </r>
  <r>
    <x v="54"/>
  </r>
  <r>
    <x v="17"/>
  </r>
  <r>
    <x v="5"/>
  </r>
  <r>
    <x v="38"/>
  </r>
  <r>
    <x v="55"/>
  </r>
  <r>
    <x v="50"/>
  </r>
  <r>
    <x v="56"/>
  </r>
  <r>
    <x v="14"/>
  </r>
  <r>
    <x v="20"/>
  </r>
  <r>
    <x v="13"/>
  </r>
  <r>
    <x v="0"/>
  </r>
  <r>
    <x v="6"/>
  </r>
  <r>
    <x v="10"/>
  </r>
  <r>
    <x v="38"/>
  </r>
  <r>
    <x v="57"/>
  </r>
  <r>
    <x v="0"/>
  </r>
  <r>
    <x v="26"/>
  </r>
  <r>
    <x v="17"/>
  </r>
  <r>
    <x v="0"/>
  </r>
  <r>
    <x v="0"/>
  </r>
  <r>
    <x v="2"/>
  </r>
  <r>
    <x v="23"/>
  </r>
  <r>
    <x v="38"/>
  </r>
  <r>
    <x v="4"/>
  </r>
  <r>
    <x v="58"/>
  </r>
  <r>
    <x v="6"/>
  </r>
  <r>
    <x v="5"/>
  </r>
  <r>
    <x v="0"/>
  </r>
  <r>
    <x v="0"/>
  </r>
  <r>
    <x v="20"/>
  </r>
  <r>
    <x v="0"/>
  </r>
  <r>
    <x v="3"/>
  </r>
  <r>
    <x v="59"/>
  </r>
  <r>
    <x v="60"/>
  </r>
  <r>
    <x v="23"/>
  </r>
  <r>
    <x v="3"/>
  </r>
  <r>
    <x v="6"/>
  </r>
  <r>
    <x v="3"/>
  </r>
  <r>
    <x v="61"/>
  </r>
  <r>
    <x v="39"/>
  </r>
  <r>
    <x v="20"/>
  </r>
  <r>
    <x v="53"/>
  </r>
  <r>
    <x v="12"/>
  </r>
  <r>
    <x v="4"/>
  </r>
  <r>
    <x v="20"/>
  </r>
  <r>
    <x v="38"/>
  </r>
  <r>
    <x v="0"/>
  </r>
  <r>
    <x v="60"/>
  </r>
  <r>
    <x v="4"/>
  </r>
  <r>
    <x v="59"/>
  </r>
  <r>
    <x v="0"/>
  </r>
  <r>
    <x v="20"/>
  </r>
  <r>
    <x v="17"/>
  </r>
  <r>
    <x v="5"/>
  </r>
  <r>
    <x v="30"/>
  </r>
  <r>
    <x v="52"/>
  </r>
  <r>
    <x v="60"/>
  </r>
  <r>
    <x v="47"/>
  </r>
  <r>
    <x v="0"/>
  </r>
  <r>
    <x v="28"/>
  </r>
  <r>
    <x v="20"/>
  </r>
  <r>
    <x v="31"/>
  </r>
  <r>
    <x v="17"/>
  </r>
  <r>
    <x v="41"/>
  </r>
  <r>
    <x v="50"/>
  </r>
  <r>
    <x v="49"/>
  </r>
  <r>
    <x v="11"/>
  </r>
  <r>
    <x v="11"/>
  </r>
  <r>
    <x v="59"/>
  </r>
  <r>
    <x v="26"/>
  </r>
  <r>
    <x v="58"/>
  </r>
  <r>
    <x v="17"/>
  </r>
  <r>
    <x v="22"/>
  </r>
  <r>
    <x v="24"/>
  </r>
  <r>
    <x v="0"/>
  </r>
  <r>
    <x v="62"/>
  </r>
  <r>
    <x v="40"/>
  </r>
  <r>
    <x v="63"/>
  </r>
  <r>
    <x v="30"/>
  </r>
  <r>
    <x v="0"/>
  </r>
  <r>
    <x v="0"/>
  </r>
  <r>
    <x v="24"/>
  </r>
  <r>
    <x v="13"/>
  </r>
  <r>
    <x v="64"/>
  </r>
  <r>
    <x v="17"/>
  </r>
  <r>
    <x v="17"/>
  </r>
  <r>
    <x v="0"/>
  </r>
  <r>
    <x v="65"/>
  </r>
  <r>
    <x v="20"/>
  </r>
  <r>
    <x v="30"/>
  </r>
  <r>
    <x v="11"/>
  </r>
  <r>
    <x v="30"/>
  </r>
  <r>
    <x v="23"/>
  </r>
  <r>
    <x v="22"/>
  </r>
  <r>
    <x v="7"/>
  </r>
  <r>
    <x v="0"/>
  </r>
  <r>
    <x v="23"/>
  </r>
  <r>
    <x v="23"/>
  </r>
  <r>
    <x v="35"/>
  </r>
  <r>
    <x v="65"/>
  </r>
  <r>
    <x v="30"/>
  </r>
  <r>
    <x v="13"/>
  </r>
  <r>
    <x v="54"/>
  </r>
  <r>
    <x v="11"/>
  </r>
  <r>
    <x v="12"/>
  </r>
  <r>
    <x v="23"/>
  </r>
  <r>
    <x v="38"/>
  </r>
  <r>
    <x v="66"/>
  </r>
  <r>
    <x v="39"/>
  </r>
  <r>
    <x v="7"/>
  </r>
  <r>
    <x v="67"/>
  </r>
  <r>
    <x v="59"/>
  </r>
  <r>
    <x v="52"/>
  </r>
  <r>
    <x v="30"/>
  </r>
  <r>
    <x v="41"/>
  </r>
  <r>
    <x v="43"/>
  </r>
  <r>
    <x v="68"/>
  </r>
  <r>
    <x v="13"/>
  </r>
  <r>
    <x v="4"/>
  </r>
  <r>
    <x v="31"/>
  </r>
  <r>
    <x v="0"/>
  </r>
  <r>
    <x v="5"/>
  </r>
  <r>
    <x v="0"/>
  </r>
  <r>
    <x v="43"/>
  </r>
  <r>
    <x v="24"/>
  </r>
  <r>
    <x v="6"/>
  </r>
  <r>
    <x v="20"/>
  </r>
  <r>
    <x v="37"/>
  </r>
  <r>
    <x v="10"/>
  </r>
  <r>
    <x v="0"/>
  </r>
  <r>
    <x v="42"/>
  </r>
  <r>
    <x v="11"/>
  </r>
  <r>
    <x v="7"/>
  </r>
  <r>
    <x v="25"/>
  </r>
  <r>
    <x v="0"/>
  </r>
  <r>
    <x v="13"/>
  </r>
  <r>
    <x v="30"/>
  </r>
  <r>
    <x v="4"/>
  </r>
  <r>
    <x v="69"/>
  </r>
  <r>
    <x v="35"/>
  </r>
  <r>
    <x v="48"/>
  </r>
  <r>
    <x v="55"/>
  </r>
  <r>
    <x v="30"/>
  </r>
  <r>
    <x v="65"/>
  </r>
  <r>
    <x v="58"/>
  </r>
  <r>
    <x v="0"/>
  </r>
  <r>
    <x v="13"/>
  </r>
  <r>
    <x v="0"/>
  </r>
  <r>
    <x v="70"/>
  </r>
  <r>
    <x v="38"/>
  </r>
  <r>
    <x v="24"/>
  </r>
  <r>
    <x v="3"/>
  </r>
  <r>
    <x v="22"/>
  </r>
  <r>
    <x v="13"/>
  </r>
  <r>
    <x v="13"/>
  </r>
  <r>
    <x v="3"/>
  </r>
  <r>
    <x v="48"/>
  </r>
  <r>
    <x v="4"/>
  </r>
  <r>
    <x v="48"/>
  </r>
  <r>
    <x v="11"/>
  </r>
  <r>
    <x v="12"/>
  </r>
  <r>
    <x v="23"/>
  </r>
  <r>
    <x v="40"/>
  </r>
  <r>
    <x v="14"/>
  </r>
  <r>
    <x v="47"/>
  </r>
  <r>
    <x v="8"/>
  </r>
  <r>
    <x v="28"/>
  </r>
  <r>
    <x v="0"/>
  </r>
  <r>
    <x v="20"/>
  </r>
  <r>
    <x v="30"/>
  </r>
  <r>
    <x v="30"/>
  </r>
  <r>
    <x v="30"/>
  </r>
  <r>
    <x v="5"/>
  </r>
  <r>
    <x v="38"/>
  </r>
  <r>
    <x v="70"/>
  </r>
  <r>
    <x v="39"/>
  </r>
  <r>
    <x v="29"/>
  </r>
  <r>
    <x v="11"/>
  </r>
  <r>
    <x v="12"/>
  </r>
  <r>
    <x v="11"/>
  </r>
  <r>
    <x v="12"/>
  </r>
  <r>
    <x v="0"/>
  </r>
  <r>
    <x v="40"/>
  </r>
  <r>
    <x v="48"/>
  </r>
  <r>
    <x v="5"/>
  </r>
  <r>
    <x v="25"/>
  </r>
  <r>
    <x v="5"/>
  </r>
  <r>
    <x v="13"/>
  </r>
  <r>
    <x v="0"/>
  </r>
  <r>
    <x v="23"/>
  </r>
  <r>
    <x v="71"/>
  </r>
  <r>
    <x v="50"/>
  </r>
  <r>
    <x v="72"/>
  </r>
  <r>
    <x v="41"/>
  </r>
  <r>
    <x v="35"/>
  </r>
  <r>
    <x v="0"/>
  </r>
  <r>
    <x v="51"/>
  </r>
  <r>
    <x v="26"/>
  </r>
  <r>
    <x v="51"/>
  </r>
  <r>
    <x v="0"/>
  </r>
  <r>
    <x v="37"/>
  </r>
  <r>
    <x v="63"/>
  </r>
  <r>
    <x v="13"/>
  </r>
  <r>
    <x v="13"/>
  </r>
  <r>
    <x v="5"/>
  </r>
  <r>
    <x v="20"/>
  </r>
</pivotCacheRecords>
</file>

<file path=xl/pivotCache/pivotCacheRecords5.xml><?xml version="1.0" encoding="utf-8"?>
<pivotCacheRecords xmlns="http://schemas.openxmlformats.org/spreadsheetml/2006/main" xmlns:r="http://schemas.openxmlformats.org/officeDocument/2006/relationships" count="1583">
  <r>
    <x v="0"/>
  </r>
  <r>
    <x v="1"/>
  </r>
  <r>
    <x v="1"/>
  </r>
  <r>
    <x v="1"/>
  </r>
  <r>
    <x v="2"/>
  </r>
  <r>
    <x v="1"/>
  </r>
  <r>
    <x v="2"/>
  </r>
  <r>
    <x v="3"/>
  </r>
  <r>
    <x v="4"/>
  </r>
  <r>
    <x v="5"/>
  </r>
  <r>
    <x v="6"/>
  </r>
  <r>
    <x v="7"/>
  </r>
  <r>
    <x v="8"/>
  </r>
  <r>
    <x v="4"/>
  </r>
  <r>
    <x v="9"/>
  </r>
  <r>
    <x v="10"/>
  </r>
  <r>
    <x v="7"/>
  </r>
  <r>
    <x v="11"/>
  </r>
  <r>
    <x v="12"/>
  </r>
  <r>
    <x v="13"/>
  </r>
  <r>
    <x v="3"/>
  </r>
  <r>
    <x v="14"/>
  </r>
  <r>
    <x v="14"/>
  </r>
  <r>
    <x v="15"/>
  </r>
  <r>
    <x v="5"/>
  </r>
  <r>
    <x v="16"/>
  </r>
  <r>
    <x v="2"/>
  </r>
  <r>
    <x v="1"/>
  </r>
  <r>
    <x v="17"/>
  </r>
  <r>
    <x v="18"/>
  </r>
  <r>
    <x v="8"/>
  </r>
  <r>
    <x v="10"/>
  </r>
  <r>
    <x v="1"/>
  </r>
  <r>
    <x v="1"/>
  </r>
  <r>
    <x v="15"/>
  </r>
  <r>
    <x v="19"/>
  </r>
  <r>
    <x v="1"/>
  </r>
  <r>
    <x v="20"/>
  </r>
  <r>
    <x v="1"/>
  </r>
  <r>
    <x v="5"/>
  </r>
  <r>
    <x v="10"/>
  </r>
  <r>
    <x v="1"/>
  </r>
  <r>
    <x v="10"/>
  </r>
  <r>
    <x v="1"/>
  </r>
  <r>
    <x v="2"/>
  </r>
  <r>
    <x v="1"/>
  </r>
  <r>
    <x v="21"/>
  </r>
  <r>
    <x v="22"/>
  </r>
  <r>
    <x v="20"/>
  </r>
  <r>
    <x v="3"/>
  </r>
  <r>
    <x v="23"/>
  </r>
  <r>
    <x v="24"/>
  </r>
  <r>
    <x v="25"/>
  </r>
  <r>
    <x v="10"/>
  </r>
  <r>
    <x v="26"/>
  </r>
  <r>
    <x v="7"/>
  </r>
  <r>
    <x v="13"/>
  </r>
  <r>
    <x v="5"/>
  </r>
  <r>
    <x v="12"/>
  </r>
  <r>
    <x v="27"/>
  </r>
  <r>
    <x v="16"/>
  </r>
  <r>
    <x v="20"/>
  </r>
  <r>
    <x v="7"/>
  </r>
  <r>
    <x v="28"/>
  </r>
  <r>
    <x v="2"/>
  </r>
  <r>
    <x v="29"/>
  </r>
  <r>
    <x v="19"/>
  </r>
  <r>
    <x v="4"/>
  </r>
  <r>
    <x v="13"/>
  </r>
  <r>
    <x v="17"/>
  </r>
  <r>
    <x v="20"/>
  </r>
  <r>
    <x v="16"/>
  </r>
  <r>
    <x v="7"/>
  </r>
  <r>
    <x v="30"/>
  </r>
  <r>
    <x v="0"/>
  </r>
  <r>
    <x v="31"/>
  </r>
  <r>
    <x v="20"/>
  </r>
  <r>
    <x v="12"/>
  </r>
  <r>
    <x v="32"/>
  </r>
  <r>
    <x v="33"/>
  </r>
  <r>
    <x v="1"/>
  </r>
  <r>
    <x v="34"/>
  </r>
  <r>
    <x v="5"/>
  </r>
  <r>
    <x v="24"/>
  </r>
  <r>
    <x v="4"/>
  </r>
  <r>
    <x v="10"/>
  </r>
  <r>
    <x v="23"/>
  </r>
  <r>
    <x v="1"/>
  </r>
  <r>
    <x v="4"/>
  </r>
  <r>
    <x v="26"/>
  </r>
  <r>
    <x v="7"/>
  </r>
  <r>
    <x v="1"/>
  </r>
  <r>
    <x v="35"/>
  </r>
  <r>
    <x v="5"/>
  </r>
  <r>
    <x v="36"/>
  </r>
  <r>
    <x v="37"/>
  </r>
  <r>
    <x v="20"/>
  </r>
  <r>
    <x v="18"/>
  </r>
  <r>
    <x v="8"/>
  </r>
  <r>
    <x v="8"/>
  </r>
  <r>
    <x v="1"/>
  </r>
  <r>
    <x v="11"/>
  </r>
  <r>
    <x v="1"/>
  </r>
  <r>
    <x v="18"/>
  </r>
  <r>
    <x v="1"/>
  </r>
  <r>
    <x v="10"/>
  </r>
  <r>
    <x v="28"/>
  </r>
  <r>
    <x v="7"/>
  </r>
  <r>
    <x v="7"/>
  </r>
  <r>
    <x v="7"/>
  </r>
  <r>
    <x v="5"/>
  </r>
  <r>
    <x v="28"/>
  </r>
  <r>
    <x v="20"/>
  </r>
  <r>
    <x v="30"/>
  </r>
  <r>
    <x v="33"/>
  </r>
  <r>
    <x v="1"/>
  </r>
  <r>
    <x v="38"/>
  </r>
  <r>
    <x v="16"/>
  </r>
  <r>
    <x v="26"/>
  </r>
  <r>
    <x v="1"/>
  </r>
  <r>
    <x v="17"/>
  </r>
  <r>
    <x v="8"/>
  </r>
  <r>
    <x v="6"/>
  </r>
  <r>
    <x v="39"/>
  </r>
  <r>
    <x v="12"/>
  </r>
  <r>
    <x v="20"/>
  </r>
  <r>
    <x v="10"/>
  </r>
  <r>
    <x v="40"/>
  </r>
  <r>
    <x v="29"/>
  </r>
  <r>
    <x v="1"/>
  </r>
  <r>
    <x v="41"/>
  </r>
  <r>
    <x v="4"/>
  </r>
  <r>
    <x v="25"/>
  </r>
  <r>
    <x v="42"/>
  </r>
  <r>
    <x v="29"/>
  </r>
  <r>
    <x v="5"/>
  </r>
  <r>
    <x v="33"/>
  </r>
  <r>
    <x v="43"/>
  </r>
  <r>
    <x v="5"/>
  </r>
  <r>
    <x v="10"/>
  </r>
  <r>
    <x v="44"/>
  </r>
  <r>
    <x v="24"/>
  </r>
  <r>
    <x v="7"/>
  </r>
  <r>
    <x v="45"/>
  </r>
  <r>
    <x v="2"/>
  </r>
  <r>
    <x v="4"/>
  </r>
  <r>
    <x v="11"/>
  </r>
  <r>
    <x v="27"/>
  </r>
  <r>
    <x v="1"/>
  </r>
  <r>
    <x v="5"/>
  </r>
  <r>
    <x v="10"/>
  </r>
  <r>
    <x v="1"/>
  </r>
  <r>
    <x v="46"/>
  </r>
  <r>
    <x v="20"/>
  </r>
  <r>
    <x v="16"/>
  </r>
  <r>
    <x v="13"/>
  </r>
  <r>
    <x v="16"/>
  </r>
  <r>
    <x v="1"/>
  </r>
  <r>
    <x v="7"/>
  </r>
  <r>
    <x v="21"/>
  </r>
  <r>
    <x v="41"/>
  </r>
  <r>
    <x v="4"/>
  </r>
  <r>
    <x v="10"/>
  </r>
  <r>
    <x v="21"/>
  </r>
  <r>
    <x v="10"/>
  </r>
  <r>
    <x v="47"/>
  </r>
  <r>
    <x v="28"/>
  </r>
  <r>
    <x v="32"/>
  </r>
  <r>
    <x v="1"/>
  </r>
  <r>
    <x v="4"/>
  </r>
  <r>
    <x v="4"/>
  </r>
  <r>
    <x v="10"/>
  </r>
  <r>
    <x v="7"/>
  </r>
  <r>
    <x v="35"/>
  </r>
  <r>
    <x v="48"/>
  </r>
  <r>
    <x v="28"/>
  </r>
  <r>
    <x v="49"/>
  </r>
  <r>
    <x v="50"/>
  </r>
  <r>
    <x v="32"/>
  </r>
  <r>
    <x v="1"/>
  </r>
  <r>
    <x v="1"/>
  </r>
  <r>
    <x v="10"/>
  </r>
  <r>
    <x v="1"/>
  </r>
  <r>
    <x v="1"/>
  </r>
  <r>
    <x v="4"/>
  </r>
  <r>
    <x v="26"/>
  </r>
  <r>
    <x v="1"/>
  </r>
  <r>
    <x v="7"/>
  </r>
  <r>
    <x v="1"/>
  </r>
  <r>
    <x v="17"/>
  </r>
  <r>
    <x v="1"/>
  </r>
  <r>
    <x v="15"/>
  </r>
  <r>
    <x v="42"/>
  </r>
  <r>
    <x v="16"/>
  </r>
  <r>
    <x v="16"/>
  </r>
  <r>
    <x v="50"/>
  </r>
  <r>
    <x v="0"/>
  </r>
  <r>
    <x v="48"/>
  </r>
  <r>
    <x v="1"/>
  </r>
  <r>
    <x v="15"/>
  </r>
  <r>
    <x v="51"/>
  </r>
  <r>
    <x v="52"/>
  </r>
  <r>
    <x v="20"/>
  </r>
  <r>
    <x v="7"/>
  </r>
  <r>
    <x v="1"/>
  </r>
  <r>
    <x v="3"/>
  </r>
  <r>
    <x v="41"/>
  </r>
  <r>
    <x v="20"/>
  </r>
  <r>
    <x v="1"/>
  </r>
  <r>
    <x v="7"/>
  </r>
  <r>
    <x v="41"/>
  </r>
  <r>
    <x v="15"/>
  </r>
  <r>
    <x v="21"/>
  </r>
  <r>
    <x v="14"/>
  </r>
  <r>
    <x v="51"/>
  </r>
  <r>
    <x v="1"/>
  </r>
  <r>
    <x v="1"/>
  </r>
  <r>
    <x v="53"/>
  </r>
  <r>
    <x v="5"/>
  </r>
  <r>
    <x v="14"/>
  </r>
  <r>
    <x v="53"/>
  </r>
  <r>
    <x v="7"/>
  </r>
  <r>
    <x v="10"/>
  </r>
  <r>
    <x v="1"/>
  </r>
  <r>
    <x v="34"/>
  </r>
  <r>
    <x v="1"/>
  </r>
  <r>
    <x v="50"/>
  </r>
  <r>
    <x v="50"/>
  </r>
  <r>
    <x v="9"/>
  </r>
  <r>
    <x v="4"/>
  </r>
  <r>
    <x v="33"/>
  </r>
  <r>
    <x v="20"/>
  </r>
  <r>
    <x v="4"/>
  </r>
  <r>
    <x v="50"/>
  </r>
  <r>
    <x v="54"/>
  </r>
  <r>
    <x v="42"/>
  </r>
  <r>
    <x v="13"/>
  </r>
  <r>
    <x v="12"/>
  </r>
  <r>
    <x v="7"/>
  </r>
  <r>
    <x v="10"/>
  </r>
  <r>
    <x v="1"/>
  </r>
  <r>
    <x v="1"/>
  </r>
  <r>
    <x v="8"/>
  </r>
  <r>
    <x v="1"/>
  </r>
  <r>
    <x v="14"/>
  </r>
  <r>
    <x v="20"/>
  </r>
  <r>
    <x v="23"/>
  </r>
  <r>
    <x v="55"/>
  </r>
  <r>
    <x v="1"/>
  </r>
  <r>
    <x v="12"/>
  </r>
  <r>
    <x v="23"/>
  </r>
  <r>
    <x v="41"/>
  </r>
  <r>
    <x v="56"/>
  </r>
  <r>
    <x v="45"/>
  </r>
  <r>
    <x v="23"/>
  </r>
  <r>
    <x v="17"/>
  </r>
  <r>
    <x v="42"/>
  </r>
  <r>
    <x v="21"/>
  </r>
  <r>
    <x v="36"/>
  </r>
  <r>
    <x v="50"/>
  </r>
  <r>
    <x v="7"/>
  </r>
  <r>
    <x v="20"/>
  </r>
  <r>
    <x v="5"/>
  </r>
  <r>
    <x v="57"/>
  </r>
  <r>
    <x v="21"/>
  </r>
  <r>
    <x v="1"/>
  </r>
  <r>
    <x v="3"/>
  </r>
  <r>
    <x v="10"/>
  </r>
  <r>
    <x v="51"/>
  </r>
  <r>
    <x v="58"/>
  </r>
  <r>
    <x v="1"/>
  </r>
  <r>
    <x v="1"/>
  </r>
  <r>
    <x v="27"/>
  </r>
  <r>
    <x v="3"/>
  </r>
  <r>
    <x v="5"/>
  </r>
  <r>
    <x v="7"/>
  </r>
  <r>
    <x v="50"/>
  </r>
  <r>
    <x v="59"/>
  </r>
  <r>
    <x v="2"/>
  </r>
  <r>
    <x v="30"/>
  </r>
  <r>
    <x v="26"/>
  </r>
  <r>
    <x v="60"/>
  </r>
  <r>
    <x v="48"/>
  </r>
  <r>
    <x v="1"/>
  </r>
  <r>
    <x v="15"/>
  </r>
  <r>
    <x v="33"/>
  </r>
  <r>
    <x v="48"/>
  </r>
  <r>
    <x v="20"/>
  </r>
  <r>
    <x v="61"/>
  </r>
  <r>
    <x v="1"/>
  </r>
  <r>
    <x v="50"/>
  </r>
  <r>
    <x v="1"/>
  </r>
  <r>
    <x v="20"/>
  </r>
  <r>
    <x v="16"/>
  </r>
  <r>
    <x v="14"/>
  </r>
  <r>
    <x v="1"/>
  </r>
  <r>
    <x v="51"/>
  </r>
  <r>
    <x v="23"/>
  </r>
  <r>
    <x v="29"/>
  </r>
  <r>
    <x v="4"/>
  </r>
  <r>
    <x v="13"/>
  </r>
  <r>
    <x v="7"/>
  </r>
  <r>
    <x v="45"/>
  </r>
  <r>
    <x v="1"/>
  </r>
  <r>
    <x v="1"/>
  </r>
  <r>
    <x v="17"/>
  </r>
  <r>
    <x v="20"/>
  </r>
  <r>
    <x v="49"/>
  </r>
  <r>
    <x v="11"/>
  </r>
  <r>
    <x v="9"/>
  </r>
  <r>
    <x v="62"/>
  </r>
  <r>
    <x v="4"/>
  </r>
  <r>
    <x v="47"/>
  </r>
  <r>
    <x v="19"/>
  </r>
  <r>
    <x v="12"/>
  </r>
  <r>
    <x v="38"/>
  </r>
  <r>
    <x v="48"/>
  </r>
  <r>
    <x v="63"/>
  </r>
  <r>
    <x v="21"/>
  </r>
  <r>
    <x v="20"/>
  </r>
  <r>
    <x v="1"/>
  </r>
  <r>
    <x v="7"/>
  </r>
  <r>
    <x v="3"/>
  </r>
  <r>
    <x v="1"/>
  </r>
  <r>
    <x v="4"/>
  </r>
  <r>
    <x v="1"/>
  </r>
  <r>
    <x v="1"/>
  </r>
  <r>
    <x v="4"/>
  </r>
  <r>
    <x v="20"/>
  </r>
  <r>
    <x v="2"/>
  </r>
  <r>
    <x v="50"/>
  </r>
  <r>
    <x v="21"/>
  </r>
  <r>
    <x v="1"/>
  </r>
  <r>
    <x v="16"/>
  </r>
  <r>
    <x v="21"/>
  </r>
  <r>
    <x v="1"/>
  </r>
  <r>
    <x v="10"/>
  </r>
  <r>
    <x v="0"/>
  </r>
  <r>
    <x v="64"/>
  </r>
  <r>
    <x v="7"/>
  </r>
  <r>
    <x v="53"/>
  </r>
  <r>
    <x v="5"/>
  </r>
  <r>
    <x v="54"/>
  </r>
  <r>
    <x v="7"/>
  </r>
  <r>
    <x v="1"/>
  </r>
  <r>
    <x v="5"/>
  </r>
  <r>
    <x v="59"/>
  </r>
  <r>
    <x v="65"/>
  </r>
  <r>
    <x v="10"/>
  </r>
  <r>
    <x v="12"/>
  </r>
  <r>
    <x v="1"/>
  </r>
  <r>
    <x v="1"/>
  </r>
  <r>
    <x v="23"/>
  </r>
  <r>
    <x v="7"/>
  </r>
  <r>
    <x v="16"/>
  </r>
  <r>
    <x v="2"/>
  </r>
  <r>
    <x v="5"/>
  </r>
  <r>
    <x v="66"/>
  </r>
  <r>
    <x v="10"/>
  </r>
  <r>
    <x v="14"/>
  </r>
  <r>
    <x v="10"/>
  </r>
  <r>
    <x v="1"/>
  </r>
  <r>
    <x v="7"/>
  </r>
  <r>
    <x v="10"/>
  </r>
  <r>
    <x v="1"/>
  </r>
  <r>
    <x v="4"/>
  </r>
  <r>
    <x v="15"/>
  </r>
  <r>
    <x v="17"/>
  </r>
  <r>
    <x v="53"/>
  </r>
  <r>
    <x v="10"/>
  </r>
  <r>
    <x v="67"/>
  </r>
  <r>
    <x v="1"/>
  </r>
  <r>
    <x v="20"/>
  </r>
  <r>
    <x v="1"/>
  </r>
  <r>
    <x v="68"/>
  </r>
  <r>
    <x v="2"/>
  </r>
  <r>
    <x v="5"/>
  </r>
  <r>
    <x v="26"/>
  </r>
  <r>
    <x v="31"/>
  </r>
  <r>
    <x v="21"/>
  </r>
  <r>
    <x v="10"/>
  </r>
  <r>
    <x v="26"/>
  </r>
  <r>
    <x v="46"/>
  </r>
  <r>
    <x v="10"/>
  </r>
  <r>
    <x v="15"/>
  </r>
  <r>
    <x v="26"/>
  </r>
  <r>
    <x v="69"/>
  </r>
  <r>
    <x v="34"/>
  </r>
  <r>
    <x v="1"/>
  </r>
  <r>
    <x v="21"/>
  </r>
  <r>
    <x v="45"/>
  </r>
  <r>
    <x v="21"/>
  </r>
  <r>
    <x v="52"/>
  </r>
  <r>
    <x v="20"/>
  </r>
  <r>
    <x v="1"/>
  </r>
  <r>
    <x v="1"/>
  </r>
  <r>
    <x v="23"/>
  </r>
  <r>
    <x v="1"/>
  </r>
  <r>
    <x v="1"/>
  </r>
  <r>
    <x v="26"/>
  </r>
  <r>
    <x v="1"/>
  </r>
  <r>
    <x v="3"/>
  </r>
  <r>
    <x v="15"/>
  </r>
  <r>
    <x v="11"/>
  </r>
  <r>
    <x v="70"/>
  </r>
  <r>
    <x v="28"/>
  </r>
  <r>
    <x v="13"/>
  </r>
  <r>
    <x v="1"/>
  </r>
  <r>
    <x v="22"/>
  </r>
  <r>
    <x v="1"/>
  </r>
  <r>
    <x v="0"/>
  </r>
  <r>
    <x v="1"/>
  </r>
  <r>
    <x v="45"/>
  </r>
  <r>
    <x v="23"/>
  </r>
  <r>
    <x v="51"/>
  </r>
  <r>
    <x v="20"/>
  </r>
  <r>
    <x v="26"/>
  </r>
  <r>
    <x v="12"/>
  </r>
  <r>
    <x v="20"/>
  </r>
  <r>
    <x v="1"/>
  </r>
  <r>
    <x v="7"/>
  </r>
  <r>
    <x v="10"/>
  </r>
  <r>
    <x v="22"/>
  </r>
  <r>
    <x v="33"/>
  </r>
  <r>
    <x v="1"/>
  </r>
  <r>
    <x v="1"/>
  </r>
  <r>
    <x v="1"/>
  </r>
  <r>
    <x v="1"/>
  </r>
  <r>
    <x v="54"/>
  </r>
  <r>
    <x v="19"/>
  </r>
  <r>
    <x v="29"/>
  </r>
  <r>
    <x v="54"/>
  </r>
  <r>
    <x v="20"/>
  </r>
  <r>
    <x v="1"/>
  </r>
  <r>
    <x v="5"/>
  </r>
  <r>
    <x v="26"/>
  </r>
  <r>
    <x v="16"/>
  </r>
  <r>
    <x v="28"/>
  </r>
  <r>
    <x v="10"/>
  </r>
  <r>
    <x v="1"/>
  </r>
  <r>
    <x v="1"/>
  </r>
  <r>
    <x v="33"/>
  </r>
  <r>
    <x v="5"/>
  </r>
  <r>
    <x v="4"/>
  </r>
  <r>
    <x v="11"/>
  </r>
  <r>
    <x v="42"/>
  </r>
  <r>
    <x v="12"/>
  </r>
  <r>
    <x v="26"/>
  </r>
  <r>
    <x v="71"/>
  </r>
  <r>
    <x v="5"/>
  </r>
  <r>
    <x v="9"/>
  </r>
  <r>
    <x v="10"/>
  </r>
  <r>
    <x v="4"/>
  </r>
  <r>
    <x v="20"/>
  </r>
  <r>
    <x v="62"/>
  </r>
  <r>
    <x v="23"/>
  </r>
  <r>
    <x v="20"/>
  </r>
  <r>
    <x v="3"/>
  </r>
  <r>
    <x v="32"/>
  </r>
  <r>
    <x v="8"/>
  </r>
  <r>
    <x v="21"/>
  </r>
  <r>
    <x v="72"/>
  </r>
  <r>
    <x v="48"/>
  </r>
  <r>
    <x v="1"/>
  </r>
  <r>
    <x v="63"/>
  </r>
  <r>
    <x v="33"/>
  </r>
  <r>
    <x v="32"/>
  </r>
  <r>
    <x v="1"/>
  </r>
  <r>
    <x v="4"/>
  </r>
  <r>
    <x v="4"/>
  </r>
  <r>
    <x v="1"/>
  </r>
  <r>
    <x v="19"/>
  </r>
  <r>
    <x v="73"/>
  </r>
  <r>
    <x v="1"/>
  </r>
  <r>
    <x v="74"/>
  </r>
  <r>
    <x v="8"/>
  </r>
  <r>
    <x v="1"/>
  </r>
  <r>
    <x v="10"/>
  </r>
  <r>
    <x v="11"/>
  </r>
  <r>
    <x v="26"/>
  </r>
  <r>
    <x v="4"/>
  </r>
  <r>
    <x v="1"/>
  </r>
  <r>
    <x v="20"/>
  </r>
  <r>
    <x v="1"/>
  </r>
  <r>
    <x v="47"/>
  </r>
  <r>
    <x v="4"/>
  </r>
  <r>
    <x v="1"/>
  </r>
  <r>
    <x v="43"/>
  </r>
  <r>
    <x v="32"/>
  </r>
  <r>
    <x v="15"/>
  </r>
  <r>
    <x v="7"/>
  </r>
  <r>
    <x v="1"/>
  </r>
  <r>
    <x v="1"/>
  </r>
  <r>
    <x v="1"/>
  </r>
  <r>
    <x v="20"/>
  </r>
  <r>
    <x v="12"/>
  </r>
  <r>
    <x v="13"/>
  </r>
  <r>
    <x v="7"/>
  </r>
  <r>
    <x v="21"/>
  </r>
  <r>
    <x v="24"/>
  </r>
  <r>
    <x v="4"/>
  </r>
  <r>
    <x v="53"/>
  </r>
  <r>
    <x v="0"/>
  </r>
  <r>
    <x v="1"/>
  </r>
  <r>
    <x v="21"/>
  </r>
  <r>
    <x v="21"/>
  </r>
  <r>
    <x v="1"/>
  </r>
  <r>
    <x v="21"/>
  </r>
  <r>
    <x v="20"/>
  </r>
  <r>
    <x v="33"/>
  </r>
  <r>
    <x v="31"/>
  </r>
  <r>
    <x v="10"/>
  </r>
  <r>
    <x v="5"/>
  </r>
  <r>
    <x v="1"/>
  </r>
  <r>
    <x v="12"/>
  </r>
  <r>
    <x v="1"/>
  </r>
  <r>
    <x v="1"/>
  </r>
  <r>
    <x v="1"/>
  </r>
  <r>
    <x v="13"/>
  </r>
  <r>
    <x v="7"/>
  </r>
  <r>
    <x v="24"/>
  </r>
  <r>
    <x v="7"/>
  </r>
  <r>
    <x v="4"/>
  </r>
  <r>
    <x v="4"/>
  </r>
  <r>
    <x v="75"/>
  </r>
  <r>
    <x v="17"/>
  </r>
  <r>
    <x v="17"/>
  </r>
  <r>
    <x v="48"/>
  </r>
  <r>
    <x v="33"/>
  </r>
  <r>
    <x v="20"/>
  </r>
  <r>
    <x v="30"/>
  </r>
  <r>
    <x v="26"/>
  </r>
  <r>
    <x v="1"/>
  </r>
  <r>
    <x v="10"/>
  </r>
  <r>
    <x v="73"/>
  </r>
  <r>
    <x v="9"/>
  </r>
  <r>
    <x v="1"/>
  </r>
  <r>
    <x v="33"/>
  </r>
  <r>
    <x v="1"/>
  </r>
  <r>
    <x v="7"/>
  </r>
  <r>
    <x v="1"/>
  </r>
  <r>
    <x v="1"/>
  </r>
  <r>
    <x v="1"/>
  </r>
  <r>
    <x v="1"/>
  </r>
  <r>
    <x v="19"/>
  </r>
  <r>
    <x v="17"/>
  </r>
  <r>
    <x v="28"/>
  </r>
  <r>
    <x v="1"/>
  </r>
  <r>
    <x v="20"/>
  </r>
  <r>
    <x v="1"/>
  </r>
  <r>
    <x v="2"/>
  </r>
  <r>
    <x v="5"/>
  </r>
  <r>
    <x v="23"/>
  </r>
  <r>
    <x v="7"/>
  </r>
  <r>
    <x v="26"/>
  </r>
  <r>
    <x v="33"/>
  </r>
  <r>
    <x v="44"/>
  </r>
  <r>
    <x v="19"/>
  </r>
  <r>
    <x v="63"/>
  </r>
  <r>
    <x v="25"/>
  </r>
  <r>
    <x v="20"/>
  </r>
  <r>
    <x v="39"/>
  </r>
  <r>
    <x v="7"/>
  </r>
  <r>
    <x v="41"/>
  </r>
  <r>
    <x v="28"/>
  </r>
  <r>
    <x v="1"/>
  </r>
  <r>
    <x v="1"/>
  </r>
  <r>
    <x v="5"/>
  </r>
  <r>
    <x v="18"/>
  </r>
  <r>
    <x v="5"/>
  </r>
  <r>
    <x v="1"/>
  </r>
  <r>
    <x v="7"/>
  </r>
  <r>
    <x v="53"/>
  </r>
  <r>
    <x v="1"/>
  </r>
  <r>
    <x v="10"/>
  </r>
  <r>
    <x v="1"/>
  </r>
  <r>
    <x v="1"/>
  </r>
  <r>
    <x v="41"/>
  </r>
  <r>
    <x v="1"/>
  </r>
  <r>
    <x v="20"/>
  </r>
  <r>
    <x v="1"/>
  </r>
  <r>
    <x v="76"/>
  </r>
  <r>
    <x v="16"/>
  </r>
  <r>
    <x v="1"/>
  </r>
  <r>
    <x v="7"/>
  </r>
  <r>
    <x v="21"/>
  </r>
  <r>
    <x v="28"/>
  </r>
  <r>
    <x v="75"/>
  </r>
  <r>
    <x v="21"/>
  </r>
  <r>
    <x v="15"/>
  </r>
  <r>
    <x v="19"/>
  </r>
  <r>
    <x v="23"/>
  </r>
  <r>
    <x v="15"/>
  </r>
  <r>
    <x v="77"/>
  </r>
  <r>
    <x v="69"/>
  </r>
  <r>
    <x v="37"/>
  </r>
  <r>
    <x v="7"/>
  </r>
  <r>
    <x v="1"/>
  </r>
  <r>
    <x v="20"/>
  </r>
  <r>
    <x v="60"/>
  </r>
  <r>
    <x v="30"/>
  </r>
  <r>
    <x v="25"/>
  </r>
  <r>
    <x v="14"/>
  </r>
  <r>
    <x v="7"/>
  </r>
  <r>
    <x v="28"/>
  </r>
  <r>
    <x v="4"/>
  </r>
  <r>
    <x v="23"/>
  </r>
  <r>
    <x v="35"/>
  </r>
  <r>
    <x v="63"/>
  </r>
  <r>
    <x v="32"/>
  </r>
  <r>
    <x v="7"/>
  </r>
  <r>
    <x v="8"/>
  </r>
  <r>
    <x v="41"/>
  </r>
  <r>
    <x v="64"/>
  </r>
  <r>
    <x v="1"/>
  </r>
  <r>
    <x v="33"/>
  </r>
  <r>
    <x v="1"/>
  </r>
  <r>
    <x v="48"/>
  </r>
  <r>
    <x v="51"/>
  </r>
  <r>
    <x v="17"/>
  </r>
  <r>
    <x v="23"/>
  </r>
  <r>
    <x v="1"/>
  </r>
  <r>
    <x v="26"/>
  </r>
  <r>
    <x v="17"/>
  </r>
  <r>
    <x v="7"/>
  </r>
  <r>
    <x v="30"/>
  </r>
  <r>
    <x v="1"/>
  </r>
  <r>
    <x v="1"/>
  </r>
  <r>
    <x v="7"/>
  </r>
  <r>
    <x v="20"/>
  </r>
  <r>
    <x v="1"/>
  </r>
  <r>
    <x v="10"/>
  </r>
  <r>
    <x v="21"/>
  </r>
  <r>
    <x v="4"/>
  </r>
  <r>
    <x v="1"/>
  </r>
  <r>
    <x v="7"/>
  </r>
  <r>
    <x v="15"/>
  </r>
  <r>
    <x v="26"/>
  </r>
  <r>
    <x v="50"/>
  </r>
  <r>
    <x v="74"/>
  </r>
  <r>
    <x v="26"/>
  </r>
  <r>
    <x v="21"/>
  </r>
  <r>
    <x v="1"/>
  </r>
  <r>
    <x v="15"/>
  </r>
  <r>
    <x v="4"/>
  </r>
  <r>
    <x v="33"/>
  </r>
  <r>
    <x v="41"/>
  </r>
  <r>
    <x v="10"/>
  </r>
  <r>
    <x v="2"/>
  </r>
  <r>
    <x v="27"/>
  </r>
  <r>
    <x v="75"/>
  </r>
  <r>
    <x v="1"/>
  </r>
  <r>
    <x v="21"/>
  </r>
  <r>
    <x v="33"/>
  </r>
  <r>
    <x v="2"/>
  </r>
  <r>
    <x v="1"/>
  </r>
  <r>
    <x v="26"/>
  </r>
  <r>
    <x v="1"/>
  </r>
  <r>
    <x v="28"/>
  </r>
  <r>
    <x v="10"/>
  </r>
  <r>
    <x v="25"/>
  </r>
  <r>
    <x v="10"/>
  </r>
  <r>
    <x v="59"/>
  </r>
  <r>
    <x v="1"/>
  </r>
  <r>
    <x v="4"/>
  </r>
  <r>
    <x v="1"/>
  </r>
  <r>
    <x v="12"/>
  </r>
  <r>
    <x v="8"/>
  </r>
  <r>
    <x v="0"/>
  </r>
  <r>
    <x v="66"/>
  </r>
  <r>
    <x v="15"/>
  </r>
  <r>
    <x v="1"/>
  </r>
  <r>
    <x v="15"/>
  </r>
  <r>
    <x v="5"/>
  </r>
  <r>
    <x v="8"/>
  </r>
  <r>
    <x v="3"/>
  </r>
  <r>
    <x v="29"/>
  </r>
  <r>
    <x v="1"/>
  </r>
  <r>
    <x v="20"/>
  </r>
  <r>
    <x v="1"/>
  </r>
  <r>
    <x v="55"/>
  </r>
  <r>
    <x v="1"/>
  </r>
  <r>
    <x v="12"/>
  </r>
  <r>
    <x v="7"/>
  </r>
  <r>
    <x v="7"/>
  </r>
  <r>
    <x v="1"/>
  </r>
  <r>
    <x v="70"/>
  </r>
  <r>
    <x v="1"/>
  </r>
  <r>
    <x v="17"/>
  </r>
  <r>
    <x v="5"/>
  </r>
  <r>
    <x v="56"/>
  </r>
  <r>
    <x v="16"/>
  </r>
  <r>
    <x v="0"/>
  </r>
  <r>
    <x v="8"/>
  </r>
  <r>
    <x v="1"/>
  </r>
  <r>
    <x v="1"/>
  </r>
  <r>
    <x v="20"/>
  </r>
  <r>
    <x v="17"/>
  </r>
  <r>
    <x v="13"/>
  </r>
  <r>
    <x v="1"/>
  </r>
  <r>
    <x v="56"/>
  </r>
  <r>
    <x v="15"/>
  </r>
  <r>
    <x v="56"/>
  </r>
  <r>
    <x v="50"/>
  </r>
  <r>
    <x v="26"/>
  </r>
  <r>
    <x v="51"/>
  </r>
  <r>
    <x v="53"/>
  </r>
  <r>
    <x v="50"/>
  </r>
  <r>
    <x v="4"/>
  </r>
  <r>
    <x v="1"/>
  </r>
  <r>
    <x v="4"/>
  </r>
  <r>
    <x v="1"/>
  </r>
  <r>
    <x v="8"/>
  </r>
  <r>
    <x v="11"/>
  </r>
  <r>
    <x v="1"/>
  </r>
  <r>
    <x v="47"/>
  </r>
  <r>
    <x v="1"/>
  </r>
  <r>
    <x v="53"/>
  </r>
  <r>
    <x v="20"/>
  </r>
  <r>
    <x v="7"/>
  </r>
  <r>
    <x v="7"/>
  </r>
  <r>
    <x v="10"/>
  </r>
  <r>
    <x v="49"/>
  </r>
  <r>
    <x v="1"/>
  </r>
  <r>
    <x v="1"/>
  </r>
  <r>
    <x v="10"/>
  </r>
  <r>
    <x v="1"/>
  </r>
  <r>
    <x v="10"/>
  </r>
  <r>
    <x v="1"/>
  </r>
  <r>
    <x v="4"/>
  </r>
  <r>
    <x v="51"/>
  </r>
  <r>
    <x v="37"/>
  </r>
  <r>
    <x v="9"/>
  </r>
  <r>
    <x v="78"/>
  </r>
  <r>
    <x v="1"/>
  </r>
  <r>
    <x v="32"/>
  </r>
  <r>
    <x v="73"/>
  </r>
  <r>
    <x v="2"/>
  </r>
  <r>
    <x v="12"/>
  </r>
  <r>
    <x v="9"/>
  </r>
  <r>
    <x v="12"/>
  </r>
  <r>
    <x v="26"/>
  </r>
  <r>
    <x v="1"/>
  </r>
  <r>
    <x v="3"/>
  </r>
  <r>
    <x v="0"/>
  </r>
  <r>
    <x v="13"/>
  </r>
  <r>
    <x v="13"/>
  </r>
  <r>
    <x v="13"/>
  </r>
  <r>
    <x v="1"/>
  </r>
  <r>
    <x v="2"/>
  </r>
  <r>
    <x v="35"/>
  </r>
  <r>
    <x v="1"/>
  </r>
  <r>
    <x v="1"/>
  </r>
  <r>
    <x v="20"/>
  </r>
  <r>
    <x v="5"/>
  </r>
  <r>
    <x v="53"/>
  </r>
  <r>
    <x v="1"/>
  </r>
  <r>
    <x v="11"/>
  </r>
  <r>
    <x v="7"/>
  </r>
  <r>
    <x v="38"/>
  </r>
  <r>
    <x v="20"/>
  </r>
  <r>
    <x v="7"/>
  </r>
  <r>
    <x v="51"/>
  </r>
  <r>
    <x v="8"/>
  </r>
  <r>
    <x v="10"/>
  </r>
  <r>
    <x v="21"/>
  </r>
  <r>
    <x v="51"/>
  </r>
  <r>
    <x v="12"/>
  </r>
  <r>
    <x v="7"/>
  </r>
  <r>
    <x v="15"/>
  </r>
  <r>
    <x v="37"/>
  </r>
  <r>
    <x v="1"/>
  </r>
  <r>
    <x v="12"/>
  </r>
  <r>
    <x v="20"/>
  </r>
  <r>
    <x v="33"/>
  </r>
  <r>
    <x v="48"/>
  </r>
  <r>
    <x v="1"/>
  </r>
  <r>
    <x v="26"/>
  </r>
  <r>
    <x v="5"/>
  </r>
  <r>
    <x v="53"/>
  </r>
  <r>
    <x v="1"/>
  </r>
  <r>
    <x v="13"/>
  </r>
  <r>
    <x v="1"/>
  </r>
  <r>
    <x v="1"/>
  </r>
  <r>
    <x v="79"/>
  </r>
  <r>
    <x v="68"/>
  </r>
  <r>
    <x v="7"/>
  </r>
  <r>
    <x v="11"/>
  </r>
  <r>
    <x v="0"/>
  </r>
  <r>
    <x v="21"/>
  </r>
  <r>
    <x v="51"/>
  </r>
  <r>
    <x v="13"/>
  </r>
  <r>
    <x v="20"/>
  </r>
  <r>
    <x v="63"/>
  </r>
  <r>
    <x v="4"/>
  </r>
  <r>
    <x v="51"/>
  </r>
  <r>
    <x v="51"/>
  </r>
  <r>
    <x v="9"/>
  </r>
  <r>
    <x v="5"/>
  </r>
  <r>
    <x v="16"/>
  </r>
  <r>
    <x v="7"/>
  </r>
  <r>
    <x v="5"/>
  </r>
  <r>
    <x v="1"/>
  </r>
  <r>
    <x v="25"/>
  </r>
  <r>
    <x v="63"/>
  </r>
  <r>
    <x v="17"/>
  </r>
  <r>
    <x v="20"/>
  </r>
  <r>
    <x v="4"/>
  </r>
  <r>
    <x v="33"/>
  </r>
  <r>
    <x v="1"/>
  </r>
  <r>
    <x v="53"/>
  </r>
  <r>
    <x v="8"/>
  </r>
  <r>
    <x v="1"/>
  </r>
  <r>
    <x v="16"/>
  </r>
  <r>
    <x v="1"/>
  </r>
  <r>
    <x v="1"/>
  </r>
  <r>
    <x v="29"/>
  </r>
  <r>
    <x v="1"/>
  </r>
  <r>
    <x v="17"/>
  </r>
  <r>
    <x v="7"/>
  </r>
  <r>
    <x v="7"/>
  </r>
  <r>
    <x v="50"/>
  </r>
  <r>
    <x v="51"/>
  </r>
  <r>
    <x v="7"/>
  </r>
  <r>
    <x v="52"/>
  </r>
  <r>
    <x v="5"/>
  </r>
  <r>
    <x v="45"/>
  </r>
  <r>
    <x v="1"/>
  </r>
  <r>
    <x v="20"/>
  </r>
  <r>
    <x v="26"/>
  </r>
  <r>
    <x v="36"/>
  </r>
  <r>
    <x v="1"/>
  </r>
  <r>
    <x v="9"/>
  </r>
  <r>
    <x v="5"/>
  </r>
  <r>
    <x v="32"/>
  </r>
  <r>
    <x v="26"/>
  </r>
  <r>
    <x v="26"/>
  </r>
  <r>
    <x v="17"/>
  </r>
  <r>
    <x v="10"/>
  </r>
  <r>
    <x v="49"/>
  </r>
  <r>
    <x v="1"/>
  </r>
  <r>
    <x v="1"/>
  </r>
  <r>
    <x v="10"/>
  </r>
  <r>
    <x v="50"/>
  </r>
  <r>
    <x v="1"/>
  </r>
  <r>
    <x v="10"/>
  </r>
  <r>
    <x v="1"/>
  </r>
  <r>
    <x v="1"/>
  </r>
  <r>
    <x v="18"/>
  </r>
  <r>
    <x v="15"/>
  </r>
  <r>
    <x v="7"/>
  </r>
  <r>
    <x v="10"/>
  </r>
  <r>
    <x v="14"/>
  </r>
  <r>
    <x v="1"/>
  </r>
  <r>
    <x v="54"/>
  </r>
  <r>
    <x v="74"/>
  </r>
  <r>
    <x v="63"/>
  </r>
  <r>
    <x v="80"/>
  </r>
  <r>
    <x v="7"/>
  </r>
  <r>
    <x v="8"/>
  </r>
  <r>
    <x v="4"/>
  </r>
  <r>
    <x v="41"/>
  </r>
  <r>
    <x v="16"/>
  </r>
  <r>
    <x v="20"/>
  </r>
  <r>
    <x v="1"/>
  </r>
  <r>
    <x v="1"/>
  </r>
  <r>
    <x v="41"/>
  </r>
  <r>
    <x v="1"/>
  </r>
  <r>
    <x v="41"/>
  </r>
  <r>
    <x v="7"/>
  </r>
  <r>
    <x v="11"/>
  </r>
  <r>
    <x v="1"/>
  </r>
  <r>
    <x v="10"/>
  </r>
  <r>
    <x v="15"/>
  </r>
  <r>
    <x v="12"/>
  </r>
  <r>
    <x v="5"/>
  </r>
  <r>
    <x v="35"/>
  </r>
  <r>
    <x v="52"/>
  </r>
  <r>
    <x v="31"/>
  </r>
  <r>
    <x v="20"/>
  </r>
  <r>
    <x v="1"/>
  </r>
  <r>
    <x v="53"/>
  </r>
  <r>
    <x v="20"/>
  </r>
  <r>
    <x v="66"/>
  </r>
  <r>
    <x v="1"/>
  </r>
  <r>
    <x v="26"/>
  </r>
  <r>
    <x v="51"/>
  </r>
  <r>
    <x v="42"/>
  </r>
  <r>
    <x v="1"/>
  </r>
  <r>
    <x v="10"/>
  </r>
  <r>
    <x v="1"/>
  </r>
  <r>
    <x v="28"/>
  </r>
  <r>
    <x v="39"/>
  </r>
  <r>
    <x v="7"/>
  </r>
  <r>
    <x v="3"/>
  </r>
  <r>
    <x v="1"/>
  </r>
  <r>
    <x v="14"/>
  </r>
  <r>
    <x v="10"/>
  </r>
  <r>
    <x v="4"/>
  </r>
  <r>
    <x v="1"/>
  </r>
  <r>
    <x v="1"/>
  </r>
  <r>
    <x v="41"/>
  </r>
  <r>
    <x v="39"/>
  </r>
  <r>
    <x v="35"/>
  </r>
  <r>
    <x v="26"/>
  </r>
  <r>
    <x v="7"/>
  </r>
  <r>
    <x v="51"/>
  </r>
  <r>
    <x v="1"/>
  </r>
  <r>
    <x v="53"/>
  </r>
  <r>
    <x v="51"/>
  </r>
  <r>
    <x v="7"/>
  </r>
  <r>
    <x v="1"/>
  </r>
  <r>
    <x v="3"/>
  </r>
  <r>
    <x v="10"/>
  </r>
  <r>
    <x v="10"/>
  </r>
  <r>
    <x v="21"/>
  </r>
  <r>
    <x v="12"/>
  </r>
  <r>
    <x v="62"/>
  </r>
  <r>
    <x v="5"/>
  </r>
  <r>
    <x v="9"/>
  </r>
  <r>
    <x v="1"/>
  </r>
  <r>
    <x v="1"/>
  </r>
  <r>
    <x v="1"/>
  </r>
  <r>
    <x v="10"/>
  </r>
  <r>
    <x v="38"/>
  </r>
  <r>
    <x v="26"/>
  </r>
  <r>
    <x v="1"/>
  </r>
  <r>
    <x v="72"/>
  </r>
  <r>
    <x v="1"/>
  </r>
  <r>
    <x v="81"/>
  </r>
  <r>
    <x v="26"/>
  </r>
  <r>
    <x v="50"/>
  </r>
  <r>
    <x v="29"/>
  </r>
  <r>
    <x v="10"/>
  </r>
  <r>
    <x v="1"/>
  </r>
  <r>
    <x v="50"/>
  </r>
  <r>
    <x v="4"/>
  </r>
  <r>
    <x v="14"/>
  </r>
  <r>
    <x v="25"/>
  </r>
  <r>
    <x v="1"/>
  </r>
  <r>
    <x v="20"/>
  </r>
  <r>
    <x v="17"/>
  </r>
  <r>
    <x v="26"/>
  </r>
  <r>
    <x v="52"/>
  </r>
  <r>
    <x v="3"/>
  </r>
  <r>
    <x v="32"/>
  </r>
  <r>
    <x v="0"/>
  </r>
  <r>
    <x v="42"/>
  </r>
  <r>
    <x v="7"/>
  </r>
  <r>
    <x v="63"/>
  </r>
  <r>
    <x v="56"/>
  </r>
  <r>
    <x v="8"/>
  </r>
  <r>
    <x v="1"/>
  </r>
  <r>
    <x v="35"/>
  </r>
  <r>
    <x v="68"/>
  </r>
  <r>
    <x v="29"/>
  </r>
  <r>
    <x v="82"/>
  </r>
  <r>
    <x v="72"/>
  </r>
  <r>
    <x v="1"/>
  </r>
  <r>
    <x v="24"/>
  </r>
  <r>
    <x v="28"/>
  </r>
  <r>
    <x v="52"/>
  </r>
  <r>
    <x v="4"/>
  </r>
  <r>
    <x v="53"/>
  </r>
  <r>
    <x v="1"/>
  </r>
  <r>
    <x v="28"/>
  </r>
  <r>
    <x v="33"/>
  </r>
  <r>
    <x v="26"/>
  </r>
  <r>
    <x v="17"/>
  </r>
  <r>
    <x v="7"/>
  </r>
  <r>
    <x v="53"/>
  </r>
  <r>
    <x v="10"/>
  </r>
  <r>
    <x v="20"/>
  </r>
  <r>
    <x v="26"/>
  </r>
  <r>
    <x v="1"/>
  </r>
  <r>
    <x v="12"/>
  </r>
  <r>
    <x v="1"/>
  </r>
  <r>
    <x v="50"/>
  </r>
  <r>
    <x v="10"/>
  </r>
  <r>
    <x v="12"/>
  </r>
  <r>
    <x v="53"/>
  </r>
  <r>
    <x v="45"/>
  </r>
  <r>
    <x v="14"/>
  </r>
  <r>
    <x v="1"/>
  </r>
  <r>
    <x v="20"/>
  </r>
  <r>
    <x v="7"/>
  </r>
  <r>
    <x v="8"/>
  </r>
  <r>
    <x v="41"/>
  </r>
  <r>
    <x v="22"/>
  </r>
  <r>
    <x v="21"/>
  </r>
  <r>
    <x v="7"/>
  </r>
  <r>
    <x v="20"/>
  </r>
  <r>
    <x v="20"/>
  </r>
  <r>
    <x v="1"/>
  </r>
  <r>
    <x v="83"/>
  </r>
  <r>
    <x v="26"/>
  </r>
  <r>
    <x v="29"/>
  </r>
  <r>
    <x v="7"/>
  </r>
  <r>
    <x v="7"/>
  </r>
  <r>
    <x v="10"/>
  </r>
  <r>
    <x v="13"/>
  </r>
  <r>
    <x v="3"/>
  </r>
  <r>
    <x v="31"/>
  </r>
  <r>
    <x v="39"/>
  </r>
  <r>
    <x v="26"/>
  </r>
  <r>
    <x v="4"/>
  </r>
  <r>
    <x v="1"/>
  </r>
  <r>
    <x v="0"/>
  </r>
  <r>
    <x v="35"/>
  </r>
  <r>
    <x v="53"/>
  </r>
  <r>
    <x v="4"/>
  </r>
  <r>
    <x v="17"/>
  </r>
  <r>
    <x v="75"/>
  </r>
  <r>
    <x v="4"/>
  </r>
  <r>
    <x v="1"/>
  </r>
  <r>
    <x v="10"/>
  </r>
  <r>
    <x v="71"/>
  </r>
  <r>
    <x v="16"/>
  </r>
  <r>
    <x v="20"/>
  </r>
  <r>
    <x v="10"/>
  </r>
  <r>
    <x v="83"/>
  </r>
  <r>
    <x v="30"/>
  </r>
  <r>
    <x v="1"/>
  </r>
  <r>
    <x v="9"/>
  </r>
  <r>
    <x v="1"/>
  </r>
  <r>
    <x v="21"/>
  </r>
  <r>
    <x v="4"/>
  </r>
  <r>
    <x v="56"/>
  </r>
  <r>
    <x v="5"/>
  </r>
  <r>
    <x v="5"/>
  </r>
  <r>
    <x v="48"/>
  </r>
  <r>
    <x v="20"/>
  </r>
  <r>
    <x v="10"/>
  </r>
  <r>
    <x v="4"/>
  </r>
  <r>
    <x v="82"/>
  </r>
  <r>
    <x v="1"/>
  </r>
  <r>
    <x v="5"/>
  </r>
  <r>
    <x v="2"/>
  </r>
  <r>
    <x v="15"/>
  </r>
  <r>
    <x v="68"/>
  </r>
  <r>
    <x v="41"/>
  </r>
  <r>
    <x v="20"/>
  </r>
  <r>
    <x v="73"/>
  </r>
  <r>
    <x v="10"/>
  </r>
  <r>
    <x v="52"/>
  </r>
  <r>
    <x v="10"/>
  </r>
  <r>
    <x v="19"/>
  </r>
  <r>
    <x v="4"/>
  </r>
  <r>
    <x v="1"/>
  </r>
  <r>
    <x v="23"/>
  </r>
  <r>
    <x v="31"/>
  </r>
  <r>
    <x v="4"/>
  </r>
  <r>
    <x v="20"/>
  </r>
  <r>
    <x v="42"/>
  </r>
  <r>
    <x v="31"/>
  </r>
  <r>
    <x v="16"/>
  </r>
  <r>
    <x v="38"/>
  </r>
  <r>
    <x v="1"/>
  </r>
  <r>
    <x v="84"/>
  </r>
  <r>
    <x v="4"/>
  </r>
  <r>
    <x v="10"/>
  </r>
  <r>
    <x v="72"/>
  </r>
  <r>
    <x v="1"/>
  </r>
  <r>
    <x v="51"/>
  </r>
  <r>
    <x v="77"/>
  </r>
  <r>
    <x v="4"/>
  </r>
  <r>
    <x v="1"/>
  </r>
  <r>
    <x v="1"/>
  </r>
  <r>
    <x v="4"/>
  </r>
  <r>
    <x v="41"/>
  </r>
  <r>
    <x v="35"/>
  </r>
  <r>
    <x v="12"/>
  </r>
  <r>
    <x v="63"/>
  </r>
  <r>
    <x v="50"/>
  </r>
  <r>
    <x v="16"/>
  </r>
  <r>
    <x v="26"/>
  </r>
  <r>
    <x v="10"/>
  </r>
  <r>
    <x v="7"/>
  </r>
  <r>
    <x v="3"/>
  </r>
  <r>
    <x v="62"/>
  </r>
  <r>
    <x v="0"/>
  </r>
  <r>
    <x v="15"/>
  </r>
  <r>
    <x v="15"/>
  </r>
  <r>
    <x v="0"/>
  </r>
  <r>
    <x v="17"/>
  </r>
  <r>
    <x v="85"/>
  </r>
  <r>
    <x v="7"/>
  </r>
  <r>
    <x v="11"/>
  </r>
  <r>
    <x v="20"/>
  </r>
  <r>
    <x v="50"/>
  </r>
  <r>
    <x v="4"/>
  </r>
  <r>
    <x v="39"/>
  </r>
  <r>
    <x v="1"/>
  </r>
  <r>
    <x v="30"/>
  </r>
  <r>
    <x v="1"/>
  </r>
  <r>
    <x v="26"/>
  </r>
  <r>
    <x v="1"/>
  </r>
  <r>
    <x v="1"/>
  </r>
  <r>
    <x v="47"/>
  </r>
  <r>
    <x v="7"/>
  </r>
  <r>
    <x v="48"/>
  </r>
  <r>
    <x v="10"/>
  </r>
  <r>
    <x v="63"/>
  </r>
  <r>
    <x v="1"/>
  </r>
  <r>
    <x v="19"/>
  </r>
  <r>
    <x v="9"/>
  </r>
  <r>
    <x v="7"/>
  </r>
  <r>
    <x v="45"/>
  </r>
  <r>
    <x v="36"/>
  </r>
  <r>
    <x v="17"/>
  </r>
  <r>
    <x v="40"/>
  </r>
  <r>
    <x v="10"/>
  </r>
  <r>
    <x v="1"/>
  </r>
  <r>
    <x v="38"/>
  </r>
  <r>
    <x v="4"/>
  </r>
  <r>
    <x v="41"/>
  </r>
  <r>
    <x v="12"/>
  </r>
  <r>
    <x v="31"/>
  </r>
  <r>
    <x v="48"/>
  </r>
  <r>
    <x v="1"/>
  </r>
  <r>
    <x v="1"/>
  </r>
  <r>
    <x v="13"/>
  </r>
  <r>
    <x v="7"/>
  </r>
  <r>
    <x v="41"/>
  </r>
  <r>
    <x v="20"/>
  </r>
  <r>
    <x v="3"/>
  </r>
  <r>
    <x v="1"/>
  </r>
  <r>
    <x v="20"/>
  </r>
  <r>
    <x v="7"/>
  </r>
  <r>
    <x v="16"/>
  </r>
  <r>
    <x v="28"/>
  </r>
  <r>
    <x v="48"/>
  </r>
  <r>
    <x v="37"/>
  </r>
  <r>
    <x v="1"/>
  </r>
  <r>
    <x v="3"/>
  </r>
  <r>
    <x v="5"/>
  </r>
  <r>
    <x v="39"/>
  </r>
  <r>
    <x v="1"/>
  </r>
  <r>
    <x v="1"/>
  </r>
  <r>
    <x v="17"/>
  </r>
  <r>
    <x v="10"/>
  </r>
  <r>
    <x v="7"/>
  </r>
  <r>
    <x v="2"/>
  </r>
  <r>
    <x v="39"/>
  </r>
  <r>
    <x v="1"/>
  </r>
  <r>
    <x v="15"/>
  </r>
  <r>
    <x v="25"/>
  </r>
  <r>
    <x v="33"/>
  </r>
  <r>
    <x v="1"/>
  </r>
  <r>
    <x v="14"/>
  </r>
  <r>
    <x v="20"/>
  </r>
  <r>
    <x v="7"/>
  </r>
  <r>
    <x v="60"/>
  </r>
  <r>
    <x v="7"/>
  </r>
  <r>
    <x v="86"/>
  </r>
  <r>
    <x v="0"/>
  </r>
  <r>
    <x v="49"/>
  </r>
  <r>
    <x v="1"/>
  </r>
  <r>
    <x v="33"/>
  </r>
  <r>
    <x v="22"/>
  </r>
  <r>
    <x v="52"/>
  </r>
  <r>
    <x v="26"/>
  </r>
  <r>
    <x v="19"/>
  </r>
  <r>
    <x v="13"/>
  </r>
  <r>
    <x v="16"/>
  </r>
  <r>
    <x v="1"/>
  </r>
  <r>
    <x v="1"/>
  </r>
  <r>
    <x v="29"/>
  </r>
  <r>
    <x v="27"/>
  </r>
  <r>
    <x v="21"/>
  </r>
  <r>
    <x v="32"/>
  </r>
  <r>
    <x v="47"/>
  </r>
  <r>
    <x v="4"/>
  </r>
  <r>
    <x v="20"/>
  </r>
  <r>
    <x v="19"/>
  </r>
  <r>
    <x v="21"/>
  </r>
  <r>
    <x v="39"/>
  </r>
  <r>
    <x v="47"/>
  </r>
  <r>
    <x v="74"/>
  </r>
  <r>
    <x v="27"/>
  </r>
  <r>
    <x v="14"/>
  </r>
  <r>
    <x v="19"/>
  </r>
  <r>
    <x v="41"/>
  </r>
  <r>
    <x v="32"/>
  </r>
  <r>
    <x v="17"/>
  </r>
  <r>
    <x v="1"/>
  </r>
  <r>
    <x v="1"/>
  </r>
  <r>
    <x v="20"/>
  </r>
  <r>
    <x v="7"/>
  </r>
  <r>
    <x v="1"/>
  </r>
  <r>
    <x v="5"/>
  </r>
  <r>
    <x v="42"/>
  </r>
  <r>
    <x v="23"/>
  </r>
  <r>
    <x v="69"/>
  </r>
  <r>
    <x v="4"/>
  </r>
  <r>
    <x v="19"/>
  </r>
  <r>
    <x v="67"/>
  </r>
  <r>
    <x v="23"/>
  </r>
  <r>
    <x v="1"/>
  </r>
  <r>
    <x v="1"/>
  </r>
  <r>
    <x v="23"/>
  </r>
  <r>
    <x v="26"/>
  </r>
  <r>
    <x v="48"/>
  </r>
  <r>
    <x v="7"/>
  </r>
  <r>
    <x v="1"/>
  </r>
  <r>
    <x v="15"/>
  </r>
  <r>
    <x v="7"/>
  </r>
  <r>
    <x v="7"/>
  </r>
  <r>
    <x v="7"/>
  </r>
  <r>
    <x v="73"/>
  </r>
  <r>
    <x v="21"/>
  </r>
  <r>
    <x v="1"/>
  </r>
  <r>
    <x v="19"/>
  </r>
  <r>
    <x v="35"/>
  </r>
  <r>
    <x v="4"/>
  </r>
  <r>
    <x v="28"/>
  </r>
  <r>
    <x v="1"/>
  </r>
  <r>
    <x v="20"/>
  </r>
  <r>
    <x v="22"/>
  </r>
  <r>
    <x v="6"/>
  </r>
  <r>
    <x v="67"/>
  </r>
  <r>
    <x v="26"/>
  </r>
  <r>
    <x v="7"/>
  </r>
  <r>
    <x v="4"/>
  </r>
  <r>
    <x v="1"/>
  </r>
  <r>
    <x v="5"/>
  </r>
  <r>
    <x v="7"/>
  </r>
  <r>
    <x v="4"/>
  </r>
  <r>
    <x v="10"/>
  </r>
  <r>
    <x v="47"/>
  </r>
  <r>
    <x v="26"/>
  </r>
  <r>
    <x v="1"/>
  </r>
  <r>
    <x v="11"/>
  </r>
  <r>
    <x v="1"/>
  </r>
  <r>
    <x v="7"/>
  </r>
  <r>
    <x v="20"/>
  </r>
  <r>
    <x v="15"/>
  </r>
  <r>
    <x v="5"/>
  </r>
  <r>
    <x v="63"/>
  </r>
  <r>
    <x v="1"/>
  </r>
  <r>
    <x v="19"/>
  </r>
  <r>
    <x v="16"/>
  </r>
  <r>
    <x v="26"/>
  </r>
  <r>
    <x v="4"/>
  </r>
  <r>
    <x v="33"/>
  </r>
  <r>
    <x v="20"/>
  </r>
  <r>
    <x v="1"/>
  </r>
  <r>
    <x v="86"/>
  </r>
  <r>
    <x v="1"/>
  </r>
  <r>
    <x v="4"/>
  </r>
  <r>
    <x v="30"/>
  </r>
  <r>
    <x v="32"/>
  </r>
  <r>
    <x v="4"/>
  </r>
  <r>
    <x v="19"/>
  </r>
  <r>
    <x v="40"/>
  </r>
  <r>
    <x v="7"/>
  </r>
  <r>
    <x v="1"/>
  </r>
  <r>
    <x v="28"/>
  </r>
  <r>
    <x v="21"/>
  </r>
  <r>
    <x v="5"/>
  </r>
  <r>
    <x v="53"/>
  </r>
  <r>
    <x v="4"/>
  </r>
  <r>
    <x v="52"/>
  </r>
  <r>
    <x v="84"/>
  </r>
  <r>
    <x v="4"/>
  </r>
  <r>
    <x v="3"/>
  </r>
  <r>
    <x v="50"/>
  </r>
  <r>
    <x v="1"/>
  </r>
  <r>
    <x v="33"/>
  </r>
  <r>
    <x v="43"/>
  </r>
  <r>
    <x v="10"/>
  </r>
  <r>
    <x v="5"/>
  </r>
  <r>
    <x v="1"/>
  </r>
  <r>
    <x v="16"/>
  </r>
  <r>
    <x v="53"/>
  </r>
  <r>
    <x v="29"/>
  </r>
  <r>
    <x v="10"/>
  </r>
  <r>
    <x v="7"/>
  </r>
  <r>
    <x v="10"/>
  </r>
  <r>
    <x v="5"/>
  </r>
  <r>
    <x v="19"/>
  </r>
  <r>
    <x v="1"/>
  </r>
  <r>
    <x v="5"/>
  </r>
  <r>
    <x v="20"/>
  </r>
  <r>
    <x v="10"/>
  </r>
  <r>
    <x v="51"/>
  </r>
  <r>
    <x v="7"/>
  </r>
  <r>
    <x v="7"/>
  </r>
  <r>
    <x v="1"/>
  </r>
  <r>
    <x v="54"/>
  </r>
  <r>
    <x v="1"/>
  </r>
  <r>
    <x v="26"/>
  </r>
  <r>
    <x v="15"/>
  </r>
  <r>
    <x v="15"/>
  </r>
  <r>
    <x v="35"/>
  </r>
  <r>
    <x v="29"/>
  </r>
  <r>
    <x v="28"/>
  </r>
  <r>
    <x v="1"/>
  </r>
  <r>
    <x v="3"/>
  </r>
  <r>
    <x v="26"/>
  </r>
  <r>
    <x v="1"/>
  </r>
  <r>
    <x v="20"/>
  </r>
  <r>
    <x v="38"/>
  </r>
  <r>
    <x v="17"/>
  </r>
  <r>
    <x v="41"/>
  </r>
  <r>
    <x v="74"/>
  </r>
  <r>
    <x v="66"/>
  </r>
  <r>
    <x v="86"/>
  </r>
  <r>
    <x v="8"/>
  </r>
  <r>
    <x v="26"/>
  </r>
  <r>
    <x v="26"/>
  </r>
  <r>
    <x v="8"/>
  </r>
  <r>
    <x v="4"/>
  </r>
  <r>
    <x v="50"/>
  </r>
  <r>
    <x v="53"/>
  </r>
  <r>
    <x v="1"/>
  </r>
  <r>
    <x v="63"/>
  </r>
  <r>
    <x v="1"/>
  </r>
  <r>
    <x v="37"/>
  </r>
  <r>
    <x v="63"/>
  </r>
  <r>
    <x v="1"/>
  </r>
  <r>
    <x v="20"/>
  </r>
  <r>
    <x v="33"/>
  </r>
  <r>
    <x v="10"/>
  </r>
  <r>
    <x v="23"/>
  </r>
  <r>
    <x v="5"/>
  </r>
  <r>
    <x v="4"/>
  </r>
  <r>
    <x v="35"/>
  </r>
  <r>
    <x v="21"/>
  </r>
  <r>
    <x v="10"/>
  </r>
  <r>
    <x v="32"/>
  </r>
  <r>
    <x v="18"/>
  </r>
  <r>
    <x v="31"/>
  </r>
  <r>
    <x v="16"/>
  </r>
  <r>
    <x v="3"/>
  </r>
  <r>
    <x v="19"/>
  </r>
  <r>
    <x v="26"/>
  </r>
  <r>
    <x v="10"/>
  </r>
  <r>
    <x v="1"/>
  </r>
  <r>
    <x v="1"/>
  </r>
  <r>
    <x v="20"/>
  </r>
  <r>
    <x v="20"/>
  </r>
  <r>
    <x v="2"/>
  </r>
  <r>
    <x v="1"/>
  </r>
  <r>
    <x v="2"/>
  </r>
  <r>
    <x v="53"/>
  </r>
  <r>
    <x v="4"/>
  </r>
  <r>
    <x v="1"/>
  </r>
  <r>
    <x v="1"/>
  </r>
  <r>
    <x v="26"/>
  </r>
  <r>
    <x v="5"/>
  </r>
  <r>
    <x v="13"/>
  </r>
  <r>
    <x v="12"/>
  </r>
  <r>
    <x v="33"/>
  </r>
  <r>
    <x v="20"/>
  </r>
  <r>
    <x v="60"/>
  </r>
  <r>
    <x v="4"/>
  </r>
  <r>
    <x v="32"/>
  </r>
  <r>
    <x v="31"/>
  </r>
  <r>
    <x v="26"/>
  </r>
  <r>
    <x v="23"/>
  </r>
  <r>
    <x v="52"/>
  </r>
  <r>
    <x v="1"/>
  </r>
  <r>
    <x v="12"/>
  </r>
  <r>
    <x v="1"/>
  </r>
  <r>
    <x v="50"/>
  </r>
  <r>
    <x v="53"/>
  </r>
  <r>
    <x v="23"/>
  </r>
  <r>
    <x v="38"/>
  </r>
  <r>
    <x v="10"/>
  </r>
  <r>
    <x v="13"/>
  </r>
  <r>
    <x v="24"/>
  </r>
  <r>
    <x v="51"/>
  </r>
  <r>
    <x v="1"/>
  </r>
  <r>
    <x v="3"/>
  </r>
  <r>
    <x v="26"/>
  </r>
  <r>
    <x v="20"/>
  </r>
  <r>
    <x v="20"/>
  </r>
  <r>
    <x v="6"/>
  </r>
  <r>
    <x v="10"/>
  </r>
  <r>
    <x v="1"/>
  </r>
  <r>
    <x v="1"/>
  </r>
  <r>
    <x v="1"/>
  </r>
  <r>
    <x v="87"/>
  </r>
  <r>
    <x v="30"/>
  </r>
  <r>
    <x v="10"/>
  </r>
  <r>
    <x v="4"/>
  </r>
  <r>
    <x v="1"/>
  </r>
  <r>
    <x v="16"/>
  </r>
  <r>
    <x v="16"/>
  </r>
  <r>
    <x v="17"/>
  </r>
  <r>
    <x v="5"/>
  </r>
  <r>
    <x v="26"/>
  </r>
  <r>
    <x v="11"/>
  </r>
  <r>
    <x v="14"/>
  </r>
  <r>
    <x v="11"/>
  </r>
  <r>
    <x v="1"/>
  </r>
  <r>
    <x v="1"/>
  </r>
  <r>
    <x v="30"/>
  </r>
  <r>
    <x v="33"/>
  </r>
  <r>
    <x v="15"/>
  </r>
  <r>
    <x v="68"/>
  </r>
  <r>
    <x v="7"/>
  </r>
  <r>
    <x v="23"/>
  </r>
  <r>
    <x v="4"/>
  </r>
  <r>
    <x v="1"/>
  </r>
  <r>
    <x v="1"/>
  </r>
  <r>
    <x v="16"/>
  </r>
  <r>
    <x v="1"/>
  </r>
  <r>
    <x v="8"/>
  </r>
  <r>
    <x v="14"/>
  </r>
  <r>
    <x v="1"/>
  </r>
  <r>
    <x v="5"/>
  </r>
  <r>
    <x v="30"/>
  </r>
  <r>
    <x v="68"/>
  </r>
  <r>
    <x v="5"/>
  </r>
  <r>
    <x v="4"/>
  </r>
  <r>
    <x v="41"/>
  </r>
  <r>
    <x v="25"/>
  </r>
  <r>
    <x v="28"/>
  </r>
  <r>
    <x v="7"/>
  </r>
  <r>
    <x v="39"/>
  </r>
  <r>
    <x v="8"/>
  </r>
  <r>
    <x v="7"/>
  </r>
  <r>
    <x v="63"/>
  </r>
  <r>
    <x v="20"/>
  </r>
  <r>
    <x v="15"/>
  </r>
  <r>
    <x v="1"/>
  </r>
  <r>
    <x v="17"/>
  </r>
  <r>
    <x v="0"/>
  </r>
  <r>
    <x v="10"/>
  </r>
  <r>
    <x v="5"/>
  </r>
  <r>
    <x v="7"/>
  </r>
  <r>
    <x v="68"/>
  </r>
  <r>
    <x v="69"/>
  </r>
  <r>
    <x v="27"/>
  </r>
  <r>
    <x v="1"/>
  </r>
  <r>
    <x v="53"/>
  </r>
  <r>
    <x v="30"/>
  </r>
  <r>
    <x v="5"/>
  </r>
  <r>
    <x v="15"/>
  </r>
  <r>
    <x v="66"/>
  </r>
  <r>
    <x v="1"/>
  </r>
  <r>
    <x v="11"/>
  </r>
  <r>
    <x v="59"/>
  </r>
  <r>
    <x v="41"/>
  </r>
  <r>
    <x v="29"/>
  </r>
  <r>
    <x v="30"/>
  </r>
  <r>
    <x v="1"/>
  </r>
  <r>
    <x v="56"/>
  </r>
  <r>
    <x v="1"/>
  </r>
  <r>
    <x v="5"/>
  </r>
  <r>
    <x v="85"/>
  </r>
  <r>
    <x v="1"/>
  </r>
  <r>
    <x v="4"/>
  </r>
  <r>
    <x v="11"/>
  </r>
  <r>
    <x v="2"/>
  </r>
  <r>
    <x v="16"/>
  </r>
  <r>
    <x v="51"/>
  </r>
  <r>
    <x v="42"/>
  </r>
  <r>
    <x v="1"/>
  </r>
  <r>
    <x v="4"/>
  </r>
  <r>
    <x v="33"/>
  </r>
  <r>
    <x v="33"/>
  </r>
  <r>
    <x v="63"/>
  </r>
  <r>
    <x v="1"/>
  </r>
  <r>
    <x v="10"/>
  </r>
  <r>
    <x v="1"/>
  </r>
  <r>
    <x v="26"/>
  </r>
  <r>
    <x v="2"/>
  </r>
  <r>
    <x v="1"/>
  </r>
  <r>
    <x v="29"/>
  </r>
  <r>
    <x v="31"/>
  </r>
  <r>
    <x v="60"/>
  </r>
  <r>
    <x v="4"/>
  </r>
  <r>
    <x v="52"/>
  </r>
  <r>
    <x v="73"/>
  </r>
  <r>
    <x v="74"/>
  </r>
  <r>
    <x v="29"/>
  </r>
  <r>
    <x v="21"/>
  </r>
  <r>
    <x v="1"/>
  </r>
  <r>
    <x v="22"/>
  </r>
  <r>
    <x v="5"/>
  </r>
  <r>
    <x v="41"/>
  </r>
  <r>
    <x v="20"/>
  </r>
  <r>
    <x v="12"/>
  </r>
  <r>
    <x v="10"/>
  </r>
  <r>
    <x v="42"/>
  </r>
  <r>
    <x v="4"/>
  </r>
  <r>
    <x v="36"/>
  </r>
  <r>
    <x v="12"/>
  </r>
  <r>
    <x v="1"/>
  </r>
  <r>
    <x v="7"/>
  </r>
  <r>
    <x v="4"/>
  </r>
  <r>
    <x v="15"/>
  </r>
  <r>
    <x v="31"/>
  </r>
  <r>
    <x v="1"/>
  </r>
  <r>
    <x v="1"/>
  </r>
  <r>
    <x v="1"/>
  </r>
  <r>
    <x v="33"/>
  </r>
  <r>
    <x v="14"/>
  </r>
  <r>
    <x v="7"/>
  </r>
  <r>
    <x v="46"/>
  </r>
  <r>
    <x v="7"/>
  </r>
  <r>
    <x v="33"/>
  </r>
  <r>
    <x v="4"/>
  </r>
  <r>
    <x v="17"/>
  </r>
  <r>
    <x v="53"/>
  </r>
  <r>
    <x v="1"/>
  </r>
  <r>
    <x v="14"/>
  </r>
  <r>
    <x v="15"/>
  </r>
  <r>
    <x v="5"/>
  </r>
  <r>
    <x v="53"/>
  </r>
  <r>
    <x v="2"/>
  </r>
  <r>
    <x v="68"/>
  </r>
  <r>
    <x v="73"/>
  </r>
  <r>
    <x v="0"/>
  </r>
  <r>
    <x v="56"/>
  </r>
  <r>
    <x v="26"/>
  </r>
  <r>
    <x v="46"/>
  </r>
  <r>
    <x v="12"/>
  </r>
  <r>
    <x v="1"/>
  </r>
  <r>
    <x v="1"/>
  </r>
  <r>
    <x v="10"/>
  </r>
  <r>
    <x v="1"/>
  </r>
  <r>
    <x v="5"/>
  </r>
  <r>
    <x v="1"/>
  </r>
  <r>
    <x v="1"/>
  </r>
  <r>
    <x v="63"/>
  </r>
  <r>
    <x v="7"/>
  </r>
  <r>
    <x v="1"/>
  </r>
  <r>
    <x v="39"/>
  </r>
  <r>
    <x v="41"/>
  </r>
  <r>
    <x v="22"/>
  </r>
  <r>
    <x v="20"/>
  </r>
  <r>
    <x v="9"/>
  </r>
  <r>
    <x v="7"/>
  </r>
  <r>
    <x v="42"/>
  </r>
  <r>
    <x v="23"/>
  </r>
  <r>
    <x v="0"/>
  </r>
  <r>
    <x v="21"/>
  </r>
  <r>
    <x v="26"/>
  </r>
  <r>
    <x v="33"/>
  </r>
  <r>
    <x v="7"/>
  </r>
  <r>
    <x v="20"/>
  </r>
  <r>
    <x v="5"/>
  </r>
  <r>
    <x v="51"/>
  </r>
  <r>
    <x v="9"/>
  </r>
  <r>
    <x v="20"/>
  </r>
  <r>
    <x v="32"/>
  </r>
  <r>
    <x v="1"/>
  </r>
  <r>
    <x v="72"/>
  </r>
  <r>
    <x v="12"/>
  </r>
  <r>
    <x v="59"/>
  </r>
  <r>
    <x v="20"/>
  </r>
  <r>
    <x v="4"/>
  </r>
  <r>
    <x v="26"/>
  </r>
  <r>
    <x v="52"/>
  </r>
  <r>
    <x v="7"/>
  </r>
  <r>
    <x v="1"/>
  </r>
  <r>
    <x v="14"/>
  </r>
  <r>
    <x v="88"/>
  </r>
  <r>
    <x v="1"/>
  </r>
  <r>
    <x v="38"/>
  </r>
  <r>
    <x v="33"/>
  </r>
  <r>
    <x v="10"/>
  </r>
  <r>
    <x v="75"/>
  </r>
  <r>
    <x v="63"/>
  </r>
  <r>
    <x v="11"/>
  </r>
  <r>
    <x v="17"/>
  </r>
  <r>
    <x v="2"/>
  </r>
  <r>
    <x v="23"/>
  </r>
  <r>
    <x v="32"/>
  </r>
  <r>
    <x v="16"/>
  </r>
  <r>
    <x v="51"/>
  </r>
  <r>
    <x v="14"/>
  </r>
  <r>
    <x v="32"/>
  </r>
  <r>
    <x v="1"/>
  </r>
  <r>
    <x v="16"/>
  </r>
  <r>
    <x v="10"/>
  </r>
  <r>
    <x v="18"/>
  </r>
  <r>
    <x v="1"/>
  </r>
  <r>
    <x v="11"/>
  </r>
</pivotCacheRecords>
</file>

<file path=xl/pivotCache/pivotCacheRecords6.xml><?xml version="1.0" encoding="utf-8"?>
<pivotCacheRecords xmlns="http://schemas.openxmlformats.org/spreadsheetml/2006/main" xmlns:r="http://schemas.openxmlformats.org/officeDocument/2006/relationships" count="356">
  <r>
    <x v="0"/>
  </r>
  <r>
    <x v="1"/>
  </r>
  <r>
    <x v="2"/>
  </r>
  <r>
    <x v="3"/>
  </r>
  <r>
    <x v="0"/>
  </r>
  <r>
    <x v="0"/>
  </r>
  <r>
    <x v="4"/>
  </r>
  <r>
    <x v="5"/>
  </r>
  <r>
    <x v="6"/>
  </r>
  <r>
    <x v="5"/>
  </r>
  <r>
    <x v="4"/>
  </r>
  <r>
    <x v="7"/>
  </r>
  <r>
    <x v="5"/>
  </r>
  <r>
    <x v="8"/>
  </r>
  <r>
    <x v="6"/>
  </r>
  <r>
    <x v="7"/>
  </r>
  <r>
    <x v="9"/>
  </r>
  <r>
    <x v="7"/>
  </r>
  <r>
    <x v="5"/>
  </r>
  <r>
    <x v="0"/>
  </r>
  <r>
    <x v="0"/>
  </r>
  <r>
    <x v="5"/>
  </r>
  <r>
    <x v="0"/>
  </r>
  <r>
    <x v="10"/>
  </r>
  <r>
    <x v="11"/>
  </r>
  <r>
    <x v="5"/>
  </r>
  <r>
    <x v="12"/>
  </r>
  <r>
    <x v="6"/>
  </r>
  <r>
    <x v="7"/>
  </r>
  <r>
    <x v="13"/>
  </r>
  <r>
    <x v="14"/>
  </r>
  <r>
    <x v="0"/>
  </r>
  <r>
    <x v="0"/>
  </r>
  <r>
    <x v="15"/>
  </r>
  <r>
    <x v="16"/>
  </r>
  <r>
    <x v="15"/>
  </r>
  <r>
    <x v="16"/>
  </r>
  <r>
    <x v="0"/>
  </r>
  <r>
    <x v="7"/>
  </r>
  <r>
    <x v="0"/>
  </r>
  <r>
    <x v="0"/>
  </r>
  <r>
    <x v="17"/>
  </r>
  <r>
    <x v="18"/>
  </r>
  <r>
    <x v="17"/>
  </r>
  <r>
    <x v="12"/>
  </r>
  <r>
    <x v="17"/>
  </r>
  <r>
    <x v="19"/>
  </r>
  <r>
    <x v="0"/>
  </r>
  <r>
    <x v="0"/>
  </r>
  <r>
    <x v="20"/>
  </r>
  <r>
    <x v="8"/>
  </r>
  <r>
    <x v="0"/>
  </r>
  <r>
    <x v="7"/>
  </r>
  <r>
    <x v="21"/>
  </r>
  <r>
    <x v="22"/>
  </r>
  <r>
    <x v="0"/>
  </r>
  <r>
    <x v="9"/>
  </r>
  <r>
    <x v="23"/>
  </r>
  <r>
    <x v="6"/>
  </r>
  <r>
    <x v="0"/>
  </r>
  <r>
    <x v="0"/>
  </r>
  <r>
    <x v="6"/>
  </r>
  <r>
    <x v="24"/>
  </r>
  <r>
    <x v="4"/>
  </r>
  <r>
    <x v="25"/>
  </r>
  <r>
    <x v="21"/>
  </r>
  <r>
    <x v="5"/>
  </r>
  <r>
    <x v="19"/>
  </r>
  <r>
    <x v="0"/>
  </r>
  <r>
    <x v="9"/>
  </r>
  <r>
    <x v="26"/>
  </r>
  <r>
    <x v="27"/>
  </r>
  <r>
    <x v="28"/>
  </r>
  <r>
    <x v="29"/>
  </r>
  <r>
    <x v="0"/>
  </r>
  <r>
    <x v="3"/>
  </r>
  <r>
    <x v="18"/>
  </r>
  <r>
    <x v="30"/>
  </r>
  <r>
    <x v="20"/>
  </r>
  <r>
    <x v="15"/>
  </r>
  <r>
    <x v="6"/>
  </r>
  <r>
    <x v="7"/>
  </r>
  <r>
    <x v="17"/>
  </r>
  <r>
    <x v="15"/>
  </r>
  <r>
    <x v="0"/>
  </r>
  <r>
    <x v="5"/>
  </r>
  <r>
    <x v="0"/>
  </r>
  <r>
    <x v="4"/>
  </r>
  <r>
    <x v="15"/>
  </r>
  <r>
    <x v="15"/>
  </r>
  <r>
    <x v="31"/>
  </r>
  <r>
    <x v="9"/>
  </r>
  <r>
    <x v="1"/>
  </r>
  <r>
    <x v="0"/>
  </r>
  <r>
    <x v="32"/>
  </r>
  <r>
    <x v="5"/>
  </r>
  <r>
    <x v="33"/>
  </r>
  <r>
    <x v="34"/>
  </r>
  <r>
    <x v="0"/>
  </r>
  <r>
    <x v="0"/>
  </r>
  <r>
    <x v="6"/>
  </r>
  <r>
    <x v="35"/>
  </r>
  <r>
    <x v="0"/>
  </r>
  <r>
    <x v="13"/>
  </r>
  <r>
    <x v="34"/>
  </r>
  <r>
    <x v="15"/>
  </r>
  <r>
    <x v="5"/>
  </r>
  <r>
    <x v="1"/>
  </r>
  <r>
    <x v="11"/>
  </r>
  <r>
    <x v="0"/>
  </r>
  <r>
    <x v="36"/>
  </r>
  <r>
    <x v="37"/>
  </r>
  <r>
    <x v="7"/>
  </r>
  <r>
    <x v="0"/>
  </r>
  <r>
    <x v="7"/>
  </r>
  <r>
    <x v="0"/>
  </r>
  <r>
    <x v="34"/>
  </r>
  <r>
    <x v="18"/>
  </r>
  <r>
    <x v="0"/>
  </r>
  <r>
    <x v="38"/>
  </r>
  <r>
    <x v="38"/>
  </r>
  <r>
    <x v="0"/>
  </r>
  <r>
    <x v="38"/>
  </r>
  <r>
    <x v="39"/>
  </r>
  <r>
    <x v="6"/>
  </r>
  <r>
    <x v="0"/>
  </r>
  <r>
    <x v="34"/>
  </r>
  <r>
    <x v="0"/>
  </r>
  <r>
    <x v="27"/>
  </r>
  <r>
    <x v="7"/>
  </r>
  <r>
    <x v="7"/>
  </r>
  <r>
    <x v="5"/>
  </r>
  <r>
    <x v="25"/>
  </r>
  <r>
    <x v="40"/>
  </r>
  <r>
    <x v="0"/>
  </r>
  <r>
    <x v="0"/>
  </r>
  <r>
    <x v="0"/>
  </r>
  <r>
    <x v="41"/>
  </r>
  <r>
    <x v="42"/>
  </r>
  <r>
    <x v="7"/>
  </r>
  <r>
    <x v="43"/>
  </r>
  <r>
    <x v="0"/>
  </r>
  <r>
    <x v="0"/>
  </r>
  <r>
    <x v="33"/>
  </r>
  <r>
    <x v="7"/>
  </r>
  <r>
    <x v="0"/>
  </r>
  <r>
    <x v="21"/>
  </r>
  <r>
    <x v="17"/>
  </r>
  <r>
    <x v="40"/>
  </r>
  <r>
    <x v="4"/>
  </r>
  <r>
    <x v="0"/>
  </r>
  <r>
    <x v="15"/>
  </r>
  <r>
    <x v="0"/>
  </r>
  <r>
    <x v="17"/>
  </r>
  <r>
    <x v="11"/>
  </r>
  <r>
    <x v="0"/>
  </r>
  <r>
    <x v="34"/>
  </r>
  <r>
    <x v="18"/>
  </r>
  <r>
    <x v="0"/>
  </r>
  <r>
    <x v="27"/>
  </r>
  <r>
    <x v="0"/>
  </r>
  <r>
    <x v="11"/>
  </r>
  <r>
    <x v="20"/>
  </r>
  <r>
    <x v="0"/>
  </r>
  <r>
    <x v="15"/>
  </r>
  <r>
    <x v="44"/>
  </r>
  <r>
    <x v="0"/>
  </r>
  <r>
    <x v="34"/>
  </r>
  <r>
    <x v="0"/>
  </r>
  <r>
    <x v="0"/>
  </r>
  <r>
    <x v="0"/>
  </r>
  <r>
    <x v="5"/>
  </r>
  <r>
    <x v="34"/>
  </r>
  <r>
    <x v="0"/>
  </r>
  <r>
    <x v="20"/>
  </r>
  <r>
    <x v="29"/>
  </r>
  <r>
    <x v="44"/>
  </r>
  <r>
    <x v="0"/>
  </r>
  <r>
    <x v="0"/>
  </r>
  <r>
    <x v="45"/>
  </r>
  <r>
    <x v="5"/>
  </r>
  <r>
    <x v="6"/>
  </r>
  <r>
    <x v="33"/>
  </r>
  <r>
    <x v="10"/>
  </r>
  <r>
    <x v="37"/>
  </r>
  <r>
    <x v="7"/>
  </r>
  <r>
    <x v="3"/>
  </r>
  <r>
    <x v="0"/>
  </r>
  <r>
    <x v="12"/>
  </r>
  <r>
    <x v="0"/>
  </r>
  <r>
    <x v="17"/>
  </r>
  <r>
    <x v="34"/>
  </r>
  <r>
    <x v="5"/>
  </r>
  <r>
    <x v="0"/>
  </r>
  <r>
    <x v="5"/>
  </r>
  <r>
    <x v="0"/>
  </r>
  <r>
    <x v="23"/>
  </r>
  <r>
    <x v="0"/>
  </r>
  <r>
    <x v="0"/>
  </r>
  <r>
    <x v="7"/>
  </r>
  <r>
    <x v="12"/>
  </r>
  <r>
    <x v="33"/>
  </r>
  <r>
    <x v="0"/>
  </r>
  <r>
    <x v="0"/>
  </r>
  <r>
    <x v="15"/>
  </r>
  <r>
    <x v="33"/>
  </r>
  <r>
    <x v="0"/>
  </r>
  <r>
    <x v="7"/>
  </r>
  <r>
    <x v="19"/>
  </r>
  <r>
    <x v="42"/>
  </r>
  <r>
    <x v="0"/>
  </r>
  <r>
    <x v="10"/>
  </r>
  <r>
    <x v="33"/>
  </r>
  <r>
    <x v="1"/>
  </r>
  <r>
    <x v="0"/>
  </r>
  <r>
    <x v="35"/>
  </r>
  <r>
    <x v="10"/>
  </r>
  <r>
    <x v="33"/>
  </r>
  <r>
    <x v="34"/>
  </r>
  <r>
    <x v="5"/>
  </r>
  <r>
    <x v="0"/>
  </r>
  <r>
    <x v="15"/>
  </r>
  <r>
    <x v="1"/>
  </r>
  <r>
    <x v="7"/>
  </r>
  <r>
    <x v="0"/>
  </r>
  <r>
    <x v="18"/>
  </r>
  <r>
    <x v="7"/>
  </r>
  <r>
    <x v="0"/>
  </r>
  <r>
    <x v="5"/>
  </r>
  <r>
    <x v="46"/>
  </r>
  <r>
    <x v="25"/>
  </r>
  <r>
    <x v="38"/>
  </r>
  <r>
    <x v="6"/>
  </r>
  <r>
    <x v="6"/>
  </r>
  <r>
    <x v="15"/>
  </r>
  <r>
    <x v="7"/>
  </r>
  <r>
    <x v="9"/>
  </r>
  <r>
    <x v="39"/>
  </r>
  <r>
    <x v="7"/>
  </r>
  <r>
    <x v="5"/>
  </r>
  <r>
    <x v="7"/>
  </r>
  <r>
    <x v="15"/>
  </r>
  <r>
    <x v="0"/>
  </r>
  <r>
    <x v="12"/>
  </r>
  <r>
    <x v="43"/>
  </r>
  <r>
    <x v="3"/>
  </r>
  <r>
    <x v="17"/>
  </r>
  <r>
    <x v="17"/>
  </r>
  <r>
    <x v="5"/>
  </r>
  <r>
    <x v="0"/>
  </r>
  <r>
    <x v="0"/>
  </r>
  <r>
    <x v="15"/>
  </r>
  <r>
    <x v="0"/>
  </r>
  <r>
    <x v="7"/>
  </r>
  <r>
    <x v="0"/>
  </r>
  <r>
    <x v="5"/>
  </r>
  <r>
    <x v="5"/>
  </r>
  <r>
    <x v="47"/>
  </r>
  <r>
    <x v="6"/>
  </r>
  <r>
    <x v="0"/>
  </r>
  <r>
    <x v="10"/>
  </r>
  <r>
    <x v="4"/>
  </r>
  <r>
    <x v="0"/>
  </r>
  <r>
    <x v="0"/>
  </r>
  <r>
    <x v="19"/>
  </r>
  <r>
    <x v="33"/>
  </r>
  <r>
    <x v="26"/>
  </r>
  <r>
    <x v="38"/>
  </r>
  <r>
    <x v="38"/>
  </r>
  <r>
    <x v="19"/>
  </r>
  <r>
    <x v="0"/>
  </r>
  <r>
    <x v="9"/>
  </r>
  <r>
    <x v="7"/>
  </r>
  <r>
    <x v="33"/>
  </r>
  <r>
    <x v="47"/>
  </r>
  <r>
    <x v="48"/>
  </r>
  <r>
    <x v="6"/>
  </r>
  <r>
    <x v="0"/>
  </r>
  <r>
    <x v="29"/>
  </r>
  <r>
    <x v="3"/>
  </r>
  <r>
    <x v="7"/>
  </r>
  <r>
    <x v="5"/>
  </r>
  <r>
    <x v="7"/>
  </r>
  <r>
    <x v="7"/>
  </r>
  <r>
    <x v="6"/>
  </r>
  <r>
    <x v="0"/>
  </r>
  <r>
    <x v="15"/>
  </r>
  <r>
    <x v="0"/>
  </r>
  <r>
    <x v="12"/>
  </r>
  <r>
    <x v="0"/>
  </r>
  <r>
    <x v="0"/>
  </r>
  <r>
    <x v="40"/>
  </r>
  <r>
    <x v="6"/>
  </r>
  <r>
    <x v="7"/>
  </r>
  <r>
    <x v="33"/>
  </r>
  <r>
    <x v="4"/>
  </r>
  <r>
    <x v="0"/>
  </r>
  <r>
    <x v="0"/>
  </r>
  <r>
    <x v="34"/>
  </r>
  <r>
    <x v="0"/>
  </r>
  <r>
    <x v="15"/>
  </r>
  <r>
    <x v="44"/>
  </r>
  <r>
    <x v="5"/>
  </r>
  <r>
    <x v="25"/>
  </r>
  <r>
    <x v="3"/>
  </r>
  <r>
    <x v="6"/>
  </r>
  <r>
    <x v="33"/>
  </r>
  <r>
    <x v="13"/>
  </r>
  <r>
    <x v="13"/>
  </r>
  <r>
    <x v="0"/>
  </r>
  <r>
    <x v="9"/>
  </r>
  <r>
    <x v="7"/>
  </r>
  <r>
    <x v="0"/>
  </r>
  <r>
    <x v="35"/>
  </r>
  <r>
    <x v="20"/>
  </r>
  <r>
    <x v="6"/>
  </r>
  <r>
    <x v="17"/>
  </r>
  <r>
    <x v="26"/>
  </r>
  <r>
    <x v="49"/>
  </r>
  <r>
    <x v="0"/>
  </r>
  <r>
    <x v="7"/>
  </r>
  <r>
    <x v="13"/>
  </r>
  <r>
    <x v="3"/>
  </r>
  <r>
    <x v="23"/>
  </r>
  <r>
    <x v="0"/>
  </r>
  <r>
    <x v="15"/>
  </r>
  <r>
    <x v="39"/>
  </r>
  <r>
    <x v="50"/>
  </r>
  <r>
    <x v="26"/>
  </r>
  <r>
    <x v="0"/>
  </r>
  <r>
    <x v="6"/>
  </r>
  <r>
    <x v="5"/>
  </r>
  <r>
    <x v="51"/>
  </r>
  <r>
    <x v="0"/>
  </r>
  <r>
    <x v="7"/>
  </r>
  <r>
    <x v="0"/>
  </r>
  <r>
    <x v="40"/>
  </r>
  <r>
    <x v="19"/>
  </r>
  <r>
    <x v="40"/>
  </r>
  <r>
    <x v="7"/>
  </r>
  <r>
    <x v="19"/>
  </r>
  <r>
    <x v="18"/>
  </r>
  <r>
    <x v="6"/>
  </r>
  <r>
    <x v="0"/>
  </r>
  <r>
    <x v="5"/>
  </r>
  <r>
    <x v="18"/>
  </r>
  <r>
    <x v="5"/>
  </r>
  <r>
    <x v="7"/>
  </r>
  <r>
    <x v="19"/>
  </r>
  <r>
    <x v="0"/>
  </r>
  <r>
    <x v="15"/>
  </r>
  <r>
    <x v="29"/>
  </r>
  <r>
    <x v="3"/>
  </r>
  <r>
    <x v="19"/>
  </r>
  <r>
    <x v="3"/>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FR POE REPORT 2015" cacheId="39" applyNumberFormats="0" applyBorderFormats="0" applyFontFormats="0" applyPatternFormats="0" applyAlignmentFormats="0" applyWidthHeightFormats="0" dataCaption="" updatedVersion="6">
  <location ref="AR5:AT22" firstHeaderRow="1" firstDataRow="1" firstDataCol="0"/>
  <pivotFields count="1">
    <pivotField name="Stu Active Prog" outline="0" multipleItemSelectionAllowed="1" showAll="0"/>
  </pivot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4:N21" firstHeaderRow="1" firstDataRow="1" firstDataCol="1"/>
  <pivotFields count="1">
    <pivotField axis="axisRow" dataField="1" showAll="0">
      <items count="17">
        <item x="9"/>
        <item x="11"/>
        <item x="13"/>
        <item x="6"/>
        <item x="2"/>
        <item x="15"/>
        <item x="7"/>
        <item x="4"/>
        <item x="0"/>
        <item x="3"/>
        <item x="10"/>
        <item x="8"/>
        <item x="12"/>
        <item x="5"/>
        <item x="14"/>
        <item x="1"/>
        <item t="default"/>
      </items>
    </pivotField>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Count of 2nd PO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2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4:H82" firstHeaderRow="1" firstDataRow="1" firstDataCol="1"/>
  <pivotFields count="1">
    <pivotField axis="axisRow" dataField="1" showAll="0">
      <items count="78">
        <item x="4"/>
        <item x="41"/>
        <item x="69"/>
        <item x="8"/>
        <item x="7"/>
        <item x="52"/>
        <item x="19"/>
        <item x="17"/>
        <item x="12"/>
        <item x="29"/>
        <item x="34"/>
        <item x="63"/>
        <item x="48"/>
        <item x="30"/>
        <item x="50"/>
        <item x="3"/>
        <item x="65"/>
        <item x="28"/>
        <item x="40"/>
        <item x="27"/>
        <item x="5"/>
        <item x="15"/>
        <item x="6"/>
        <item x="73"/>
        <item x="36"/>
        <item x="49"/>
        <item x="71"/>
        <item x="58"/>
        <item x="44"/>
        <item x="47"/>
        <item x="24"/>
        <item x="20"/>
        <item x="14"/>
        <item x="26"/>
        <item x="1"/>
        <item x="59"/>
        <item x="35"/>
        <item x="60"/>
        <item x="55"/>
        <item x="11"/>
        <item x="46"/>
        <item x="18"/>
        <item x="16"/>
        <item x="21"/>
        <item x="22"/>
        <item x="31"/>
        <item x="13"/>
        <item x="54"/>
        <item x="53"/>
        <item x="66"/>
        <item x="51"/>
        <item x="61"/>
        <item x="39"/>
        <item x="37"/>
        <item x="68"/>
        <item x="64"/>
        <item x="62"/>
        <item x="10"/>
        <item x="45"/>
        <item x="23"/>
        <item x="56"/>
        <item x="38"/>
        <item x="33"/>
        <item x="32"/>
        <item x="25"/>
        <item x="57"/>
        <item x="74"/>
        <item x="75"/>
        <item x="72"/>
        <item x="0"/>
        <item x="43"/>
        <item x="70"/>
        <item x="2"/>
        <item x="42"/>
        <item x="67"/>
        <item x="9"/>
        <item x="76"/>
        <item t="default"/>
      </items>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Items count="1">
    <i/>
  </colItems>
  <dataFields count="1">
    <dataField name="Count of Stu Active Prog"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FRData" cacheId="39" applyNumberFormats="0" applyBorderFormats="0" applyFontFormats="0" applyPatternFormats="0" applyAlignmentFormats="0" applyWidthHeightFormats="0" dataCaption="" updatedVersion="6">
  <location ref="C6:D59" firstHeaderRow="1" firstDataRow="1" firstDataCol="1"/>
  <pivotFields count="1">
    <pivotField name="Stu Active Prog" axis="axisRow" dataField="1" outline="0" multipleItemSelectionAllowed="1"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s>
  <rowFields count="1">
    <field x="0"/>
  </rowFields>
  <rowItems count="5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t="grand">
      <x/>
    </i>
  </rowItems>
  <colItems count="1">
    <i/>
  </colItems>
  <dataFields count="1">
    <dataField name="COUNTA of Stu Active Prog" fld="0" subtotal="count" baseField="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AllData" cacheId="36" applyNumberFormats="0" applyBorderFormats="0" applyFontFormats="0" applyPatternFormats="0" applyAlignmentFormats="0" applyWidthHeightFormats="0" dataCaption="" updatedVersion="6">
  <location ref="D2:E92" firstHeaderRow="1" firstDataRow="1" firstDataCol="1"/>
  <pivotFields count="1">
    <pivotField name="Stu Active Prog" axis="axisRow" dataField="1" outline="0" multipleItemSelectionAllowed="1" showAll="0">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s>
  <rowFields count="1">
    <field x="0"/>
  </rowFields>
  <rowItems count="9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t="grand">
      <x/>
    </i>
  </rowItems>
  <colItems count="1">
    <i/>
  </colItems>
  <dataFields count="1">
    <dataField name="COUNTA of Stu Active Prog" fld="0" subtotal="count" baseField="0"/>
  </dataField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2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98" firstHeaderRow="1" firstDataRow="1" firstDataCol="1"/>
  <pivotFields count="1">
    <pivotField axis="axisRow" dataField="1" showAll="0">
      <items count="195">
        <item x="87"/>
        <item x="93"/>
        <item x="156"/>
        <item x="155"/>
        <item x="16"/>
        <item x="142"/>
        <item x="153"/>
        <item x="101"/>
        <item x="129"/>
        <item x="19"/>
        <item x="22"/>
        <item x="109"/>
        <item x="38"/>
        <item x="9"/>
        <item x="57"/>
        <item x="6"/>
        <item x="193"/>
        <item x="64"/>
        <item x="72"/>
        <item x="180"/>
        <item x="152"/>
        <item x="1"/>
        <item x="127"/>
        <item x="75"/>
        <item x="31"/>
        <item x="39"/>
        <item x="144"/>
        <item x="187"/>
        <item x="36"/>
        <item x="104"/>
        <item x="122"/>
        <item x="158"/>
        <item x="4"/>
        <item x="163"/>
        <item x="34"/>
        <item x="107"/>
        <item x="18"/>
        <item x="25"/>
        <item x="96"/>
        <item x="178"/>
        <item x="136"/>
        <item x="86"/>
        <item x="123"/>
        <item x="77"/>
        <item x="65"/>
        <item x="174"/>
        <item x="71"/>
        <item x="182"/>
        <item x="66"/>
        <item x="116"/>
        <item x="165"/>
        <item x="139"/>
        <item x="7"/>
        <item x="146"/>
        <item x="28"/>
        <item x="69"/>
        <item x="45"/>
        <item x="59"/>
        <item x="98"/>
        <item x="140"/>
        <item x="105"/>
        <item x="126"/>
        <item x="15"/>
        <item x="70"/>
        <item x="11"/>
        <item x="44"/>
        <item x="21"/>
        <item x="41"/>
        <item x="61"/>
        <item x="33"/>
        <item x="55"/>
        <item x="102"/>
        <item x="12"/>
        <item x="27"/>
        <item x="100"/>
        <item x="88"/>
        <item x="192"/>
        <item x="32"/>
        <item x="85"/>
        <item x="138"/>
        <item x="135"/>
        <item x="76"/>
        <item x="128"/>
        <item x="60"/>
        <item x="159"/>
        <item x="53"/>
        <item x="134"/>
        <item x="183"/>
        <item x="110"/>
        <item x="74"/>
        <item x="10"/>
        <item x="97"/>
        <item x="103"/>
        <item x="17"/>
        <item x="117"/>
        <item x="161"/>
        <item x="166"/>
        <item x="68"/>
        <item x="164"/>
        <item x="95"/>
        <item x="125"/>
        <item x="131"/>
        <item x="181"/>
        <item x="24"/>
        <item x="48"/>
        <item x="176"/>
        <item x="50"/>
        <item x="52"/>
        <item x="26"/>
        <item x="99"/>
        <item x="185"/>
        <item x="119"/>
        <item x="130"/>
        <item x="172"/>
        <item x="143"/>
        <item x="47"/>
        <item x="167"/>
        <item x="151"/>
        <item x="81"/>
        <item x="184"/>
        <item x="175"/>
        <item x="94"/>
        <item x="111"/>
        <item x="58"/>
        <item x="168"/>
        <item x="78"/>
        <item x="154"/>
        <item x="137"/>
        <item x="190"/>
        <item x="83"/>
        <item x="179"/>
        <item x="149"/>
        <item x="5"/>
        <item x="8"/>
        <item x="67"/>
        <item x="113"/>
        <item x="51"/>
        <item x="108"/>
        <item x="30"/>
        <item x="54"/>
        <item x="188"/>
        <item x="49"/>
        <item x="79"/>
        <item x="120"/>
        <item x="118"/>
        <item x="121"/>
        <item x="92"/>
        <item x="29"/>
        <item x="132"/>
        <item x="46"/>
        <item x="37"/>
        <item x="145"/>
        <item x="35"/>
        <item x="170"/>
        <item x="186"/>
        <item x="173"/>
        <item x="141"/>
        <item x="148"/>
        <item x="84"/>
        <item x="169"/>
        <item x="82"/>
        <item x="40"/>
        <item x="20"/>
        <item x="106"/>
        <item x="160"/>
        <item x="3"/>
        <item x="150"/>
        <item x="189"/>
        <item x="112"/>
        <item x="0"/>
        <item x="2"/>
        <item x="171"/>
        <item x="56"/>
        <item x="162"/>
        <item x="43"/>
        <item x="42"/>
        <item x="89"/>
        <item x="115"/>
        <item x="63"/>
        <item x="147"/>
        <item x="62"/>
        <item x="73"/>
        <item x="14"/>
        <item x="91"/>
        <item x="90"/>
        <item x="157"/>
        <item x="23"/>
        <item x="133"/>
        <item x="80"/>
        <item x="114"/>
        <item x="177"/>
        <item x="124"/>
        <item x="191"/>
        <item x="13"/>
        <item t="default"/>
      </items>
    </pivotField>
  </pivotFields>
  <rowFields count="1">
    <field x="0"/>
  </rowFields>
  <rowItems count="19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t="grand">
      <x/>
    </i>
  </rowItems>
  <colItems count="1">
    <i/>
  </colItems>
  <dataFields count="1">
    <dataField name="Count of Stu Latest PO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Sheet2" cacheId="33" applyNumberFormats="0" applyBorderFormats="0" applyFontFormats="0" applyPatternFormats="0" applyAlignmentFormats="0" applyWidthHeightFormats="0" dataCaption="" updatedVersion="6">
  <location ref="D4:E78" firstHeaderRow="1" firstDataRow="1" firstDataCol="1"/>
  <pivotFields count="1">
    <pivotField name="Stu Latest Prog" axis="axisRow" dataField="1" outline="0" multipleItemSelectionAllowed="1"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s>
  <rowFields count="1">
    <field x="0"/>
  </rowFields>
  <rowItems count="7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t="grand">
      <x/>
    </i>
  </rowItems>
  <colItems count="1">
    <i/>
  </colItems>
  <dataFields count="1">
    <dataField name="COUNTA of Stu Latest Prog" fld="0" subtotal="count" baseField="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ba.hs.ms/" TargetMode="External"/><Relationship Id="rId18" Type="http://schemas.openxmlformats.org/officeDocument/2006/relationships/hyperlink" Target="http://ba.ps/" TargetMode="External"/><Relationship Id="rId26" Type="http://schemas.openxmlformats.org/officeDocument/2006/relationships/hyperlink" Target="http://bs.ch/" TargetMode="External"/><Relationship Id="rId39" Type="http://schemas.openxmlformats.org/officeDocument/2006/relationships/hyperlink" Target="http://bs.es.wc/" TargetMode="External"/><Relationship Id="rId21" Type="http://schemas.openxmlformats.org/officeDocument/2006/relationships/hyperlink" Target="http://ba.wl.fr/" TargetMode="External"/><Relationship Id="rId34" Type="http://schemas.openxmlformats.org/officeDocument/2006/relationships/hyperlink" Target="http://bs.eb.hr.mg/" TargetMode="External"/><Relationship Id="rId42" Type="http://schemas.openxmlformats.org/officeDocument/2006/relationships/hyperlink" Target="http://bs.ma/" TargetMode="External"/><Relationship Id="rId47" Type="http://schemas.openxmlformats.org/officeDocument/2006/relationships/hyperlink" Target="http://bs.py/" TargetMode="External"/><Relationship Id="rId50" Type="http://schemas.openxmlformats.org/officeDocument/2006/relationships/printerSettings" Target="../printerSettings/printerSettings1.bin"/><Relationship Id="rId7" Type="http://schemas.openxmlformats.org/officeDocument/2006/relationships/hyperlink" Target="http://ba.en.th.tp/" TargetMode="External"/><Relationship Id="rId2" Type="http://schemas.openxmlformats.org/officeDocument/2006/relationships/hyperlink" Target="http://ba.cm/" TargetMode="External"/><Relationship Id="rId16" Type="http://schemas.openxmlformats.org/officeDocument/2006/relationships/hyperlink" Target="http://ba.it.ma/" TargetMode="External"/><Relationship Id="rId29" Type="http://schemas.openxmlformats.org/officeDocument/2006/relationships/hyperlink" Target="http://bs.eb/" TargetMode="External"/><Relationship Id="rId11" Type="http://schemas.openxmlformats.org/officeDocument/2006/relationships/hyperlink" Target="http://ba.fa.ms/" TargetMode="External"/><Relationship Id="rId24" Type="http://schemas.openxmlformats.org/officeDocument/2006/relationships/hyperlink" Target="http://bs.bi/" TargetMode="External"/><Relationship Id="rId32" Type="http://schemas.openxmlformats.org/officeDocument/2006/relationships/hyperlink" Target="http://bs.eb.ep/" TargetMode="External"/><Relationship Id="rId37" Type="http://schemas.openxmlformats.org/officeDocument/2006/relationships/hyperlink" Target="http://bs.ed.pk4.sp/" TargetMode="External"/><Relationship Id="rId40" Type="http://schemas.openxmlformats.org/officeDocument/2006/relationships/hyperlink" Target="http://bs.gl/" TargetMode="External"/><Relationship Id="rId45" Type="http://schemas.openxmlformats.org/officeDocument/2006/relationships/hyperlink" Target="http://bs.pc.ep/" TargetMode="External"/><Relationship Id="rId5" Type="http://schemas.openxmlformats.org/officeDocument/2006/relationships/hyperlink" Target="http://ba.en/" TargetMode="External"/><Relationship Id="rId15" Type="http://schemas.openxmlformats.org/officeDocument/2006/relationships/hyperlink" Target="http://ba.is/" TargetMode="External"/><Relationship Id="rId23" Type="http://schemas.openxmlformats.org/officeDocument/2006/relationships/hyperlink" Target="http://ba.wl.sp/" TargetMode="External"/><Relationship Id="rId28" Type="http://schemas.openxmlformats.org/officeDocument/2006/relationships/hyperlink" Target="http://bs.cs/" TargetMode="External"/><Relationship Id="rId36" Type="http://schemas.openxmlformats.org/officeDocument/2006/relationships/hyperlink" Target="http://bs.eb.mk/" TargetMode="External"/><Relationship Id="rId49" Type="http://schemas.openxmlformats.org/officeDocument/2006/relationships/hyperlink" Target="http://bs.so.sw/" TargetMode="External"/><Relationship Id="rId10" Type="http://schemas.openxmlformats.org/officeDocument/2006/relationships/hyperlink" Target="http://ba.fa.ah/" TargetMode="External"/><Relationship Id="rId19" Type="http://schemas.openxmlformats.org/officeDocument/2006/relationships/hyperlink" Target="http://ba.ps.ip/" TargetMode="External"/><Relationship Id="rId31" Type="http://schemas.openxmlformats.org/officeDocument/2006/relationships/hyperlink" Target="http://bs.eb.ec/" TargetMode="External"/><Relationship Id="rId44" Type="http://schemas.openxmlformats.org/officeDocument/2006/relationships/hyperlink" Target="http://bs.pc/" TargetMode="External"/><Relationship Id="rId4" Type="http://schemas.openxmlformats.org/officeDocument/2006/relationships/hyperlink" Target="http://ba.eb.ib/" TargetMode="External"/><Relationship Id="rId9" Type="http://schemas.openxmlformats.org/officeDocument/2006/relationships/hyperlink" Target="http://ba.fa/" TargetMode="External"/><Relationship Id="rId14" Type="http://schemas.openxmlformats.org/officeDocument/2006/relationships/hyperlink" Target="http://ba.hs.ss.se/" TargetMode="External"/><Relationship Id="rId22" Type="http://schemas.openxmlformats.org/officeDocument/2006/relationships/hyperlink" Target="http://ba.wl.ru/" TargetMode="External"/><Relationship Id="rId27" Type="http://schemas.openxmlformats.org/officeDocument/2006/relationships/hyperlink" Target="http://bs.ch.bc/" TargetMode="External"/><Relationship Id="rId30" Type="http://schemas.openxmlformats.org/officeDocument/2006/relationships/hyperlink" Target="http://bs.eb.ac/" TargetMode="External"/><Relationship Id="rId35" Type="http://schemas.openxmlformats.org/officeDocument/2006/relationships/hyperlink" Target="http://bs.eb.mg/" TargetMode="External"/><Relationship Id="rId43" Type="http://schemas.openxmlformats.org/officeDocument/2006/relationships/hyperlink" Target="http://bs.ma.se/" TargetMode="External"/><Relationship Id="rId48" Type="http://schemas.openxmlformats.org/officeDocument/2006/relationships/hyperlink" Target="http://bs.so/" TargetMode="External"/><Relationship Id="rId8" Type="http://schemas.openxmlformats.org/officeDocument/2006/relationships/hyperlink" Target="http://ba.es.st/" TargetMode="External"/><Relationship Id="rId3" Type="http://schemas.openxmlformats.org/officeDocument/2006/relationships/hyperlink" Target="http://ba.eb/" TargetMode="External"/><Relationship Id="rId12" Type="http://schemas.openxmlformats.org/officeDocument/2006/relationships/hyperlink" Target="http://ba.hs/" TargetMode="External"/><Relationship Id="rId17" Type="http://schemas.openxmlformats.org/officeDocument/2006/relationships/hyperlink" Target="http://ba.la.pc/" TargetMode="External"/><Relationship Id="rId25" Type="http://schemas.openxmlformats.org/officeDocument/2006/relationships/hyperlink" Target="http://bs.bi.ed.se/" TargetMode="External"/><Relationship Id="rId33" Type="http://schemas.openxmlformats.org/officeDocument/2006/relationships/hyperlink" Target="http://bs.eb.fn/" TargetMode="External"/><Relationship Id="rId38" Type="http://schemas.openxmlformats.org/officeDocument/2006/relationships/hyperlink" Target="http://bs.es.sc/" TargetMode="External"/><Relationship Id="rId46" Type="http://schemas.openxmlformats.org/officeDocument/2006/relationships/hyperlink" Target="http://bs.pc.se/" TargetMode="External"/><Relationship Id="rId20" Type="http://schemas.openxmlformats.org/officeDocument/2006/relationships/hyperlink" Target="http://ba.sp.ed/" TargetMode="External"/><Relationship Id="rId41" Type="http://schemas.openxmlformats.org/officeDocument/2006/relationships/hyperlink" Target="http://bs.it/" TargetMode="External"/><Relationship Id="rId1" Type="http://schemas.openxmlformats.org/officeDocument/2006/relationships/pivotTable" Target="../pivotTables/pivotTable1.xml"/><Relationship Id="rId6" Type="http://schemas.openxmlformats.org/officeDocument/2006/relationships/hyperlink" Target="http://ba.en.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ba.hs.ms/" TargetMode="External"/><Relationship Id="rId18" Type="http://schemas.openxmlformats.org/officeDocument/2006/relationships/hyperlink" Target="http://ba.ps/" TargetMode="External"/><Relationship Id="rId26" Type="http://schemas.openxmlformats.org/officeDocument/2006/relationships/hyperlink" Target="http://bs.bi.ed.se/" TargetMode="External"/><Relationship Id="rId39" Type="http://schemas.openxmlformats.org/officeDocument/2006/relationships/hyperlink" Target="http://bs.ed.pk4.sp/" TargetMode="External"/><Relationship Id="rId21" Type="http://schemas.openxmlformats.org/officeDocument/2006/relationships/hyperlink" Target="http://ba.wl.fr/" TargetMode="External"/><Relationship Id="rId34" Type="http://schemas.openxmlformats.org/officeDocument/2006/relationships/hyperlink" Target="http://bs.eb.fn/" TargetMode="External"/><Relationship Id="rId42" Type="http://schemas.openxmlformats.org/officeDocument/2006/relationships/hyperlink" Target="http://bs.gl/" TargetMode="External"/><Relationship Id="rId47" Type="http://schemas.openxmlformats.org/officeDocument/2006/relationships/hyperlink" Target="http://bs.pc.ep/" TargetMode="External"/><Relationship Id="rId50" Type="http://schemas.openxmlformats.org/officeDocument/2006/relationships/hyperlink" Target="http://bs.so/" TargetMode="External"/><Relationship Id="rId7" Type="http://schemas.openxmlformats.org/officeDocument/2006/relationships/hyperlink" Target="http://ba.en.th.tp/" TargetMode="External"/><Relationship Id="rId2" Type="http://schemas.openxmlformats.org/officeDocument/2006/relationships/hyperlink" Target="http://ba.cm/" TargetMode="External"/><Relationship Id="rId16" Type="http://schemas.openxmlformats.org/officeDocument/2006/relationships/hyperlink" Target="http://ba.it.ma/" TargetMode="External"/><Relationship Id="rId29" Type="http://schemas.openxmlformats.org/officeDocument/2006/relationships/hyperlink" Target="http://bs.cs/" TargetMode="External"/><Relationship Id="rId11" Type="http://schemas.openxmlformats.org/officeDocument/2006/relationships/hyperlink" Target="http://ba.fa.ms/" TargetMode="External"/><Relationship Id="rId24" Type="http://schemas.openxmlformats.org/officeDocument/2006/relationships/hyperlink" Target="http://ba.wl.sp/" TargetMode="External"/><Relationship Id="rId32" Type="http://schemas.openxmlformats.org/officeDocument/2006/relationships/hyperlink" Target="http://bs.eb.ec/" TargetMode="External"/><Relationship Id="rId37" Type="http://schemas.openxmlformats.org/officeDocument/2006/relationships/hyperlink" Target="http://bs.eb.mk/" TargetMode="External"/><Relationship Id="rId40" Type="http://schemas.openxmlformats.org/officeDocument/2006/relationships/hyperlink" Target="http://bs.es.sc/" TargetMode="External"/><Relationship Id="rId45" Type="http://schemas.openxmlformats.org/officeDocument/2006/relationships/hyperlink" Target="http://bs.ma.se/" TargetMode="External"/><Relationship Id="rId5" Type="http://schemas.openxmlformats.org/officeDocument/2006/relationships/hyperlink" Target="http://ba.en/" TargetMode="External"/><Relationship Id="rId15" Type="http://schemas.openxmlformats.org/officeDocument/2006/relationships/hyperlink" Target="http://ba.is/" TargetMode="External"/><Relationship Id="rId23" Type="http://schemas.openxmlformats.org/officeDocument/2006/relationships/hyperlink" Target="http://ba.wl.ru/" TargetMode="External"/><Relationship Id="rId28" Type="http://schemas.openxmlformats.org/officeDocument/2006/relationships/hyperlink" Target="http://bs.ch.bc/" TargetMode="External"/><Relationship Id="rId36" Type="http://schemas.openxmlformats.org/officeDocument/2006/relationships/hyperlink" Target="http://bs.eb.mg/" TargetMode="External"/><Relationship Id="rId49" Type="http://schemas.openxmlformats.org/officeDocument/2006/relationships/hyperlink" Target="http://bs.py/" TargetMode="External"/><Relationship Id="rId10" Type="http://schemas.openxmlformats.org/officeDocument/2006/relationships/hyperlink" Target="http://ba.fa.ah/" TargetMode="External"/><Relationship Id="rId19" Type="http://schemas.openxmlformats.org/officeDocument/2006/relationships/hyperlink" Target="http://ba.ps.ip/" TargetMode="External"/><Relationship Id="rId31" Type="http://schemas.openxmlformats.org/officeDocument/2006/relationships/hyperlink" Target="http://bs.eb.ac/" TargetMode="External"/><Relationship Id="rId44" Type="http://schemas.openxmlformats.org/officeDocument/2006/relationships/hyperlink" Target="http://bs.ma/" TargetMode="External"/><Relationship Id="rId4" Type="http://schemas.openxmlformats.org/officeDocument/2006/relationships/hyperlink" Target="http://ba.eb.ib/" TargetMode="External"/><Relationship Id="rId9" Type="http://schemas.openxmlformats.org/officeDocument/2006/relationships/hyperlink" Target="http://ba.fa/" TargetMode="External"/><Relationship Id="rId14" Type="http://schemas.openxmlformats.org/officeDocument/2006/relationships/hyperlink" Target="http://ba.hs.ss.se/" TargetMode="External"/><Relationship Id="rId22" Type="http://schemas.openxmlformats.org/officeDocument/2006/relationships/hyperlink" Target="http://ba.wl.gr/" TargetMode="External"/><Relationship Id="rId27" Type="http://schemas.openxmlformats.org/officeDocument/2006/relationships/hyperlink" Target="http://bs.ch/" TargetMode="External"/><Relationship Id="rId30" Type="http://schemas.openxmlformats.org/officeDocument/2006/relationships/hyperlink" Target="http://bs.eb/" TargetMode="External"/><Relationship Id="rId35" Type="http://schemas.openxmlformats.org/officeDocument/2006/relationships/hyperlink" Target="http://bs.eb.hr.mg/" TargetMode="External"/><Relationship Id="rId43" Type="http://schemas.openxmlformats.org/officeDocument/2006/relationships/hyperlink" Target="http://bs.it/" TargetMode="External"/><Relationship Id="rId48" Type="http://schemas.openxmlformats.org/officeDocument/2006/relationships/hyperlink" Target="http://bs.pc.se/" TargetMode="External"/><Relationship Id="rId8" Type="http://schemas.openxmlformats.org/officeDocument/2006/relationships/hyperlink" Target="http://ba.es.st/" TargetMode="External"/><Relationship Id="rId51" Type="http://schemas.openxmlformats.org/officeDocument/2006/relationships/hyperlink" Target="http://bs.so.sw/" TargetMode="External"/><Relationship Id="rId3" Type="http://schemas.openxmlformats.org/officeDocument/2006/relationships/hyperlink" Target="http://ba.eb/" TargetMode="External"/><Relationship Id="rId12" Type="http://schemas.openxmlformats.org/officeDocument/2006/relationships/hyperlink" Target="http://ba.hs/" TargetMode="External"/><Relationship Id="rId17" Type="http://schemas.openxmlformats.org/officeDocument/2006/relationships/hyperlink" Target="http://ba.la.pc/" TargetMode="External"/><Relationship Id="rId25" Type="http://schemas.openxmlformats.org/officeDocument/2006/relationships/hyperlink" Target="http://bs.bi/" TargetMode="External"/><Relationship Id="rId33" Type="http://schemas.openxmlformats.org/officeDocument/2006/relationships/hyperlink" Target="http://bs.eb.ep/" TargetMode="External"/><Relationship Id="rId38" Type="http://schemas.openxmlformats.org/officeDocument/2006/relationships/hyperlink" Target="http://bs.ed/" TargetMode="External"/><Relationship Id="rId46" Type="http://schemas.openxmlformats.org/officeDocument/2006/relationships/hyperlink" Target="http://bs.pc/" TargetMode="External"/><Relationship Id="rId20" Type="http://schemas.openxmlformats.org/officeDocument/2006/relationships/hyperlink" Target="http://ba.sp.ed/" TargetMode="External"/><Relationship Id="rId41" Type="http://schemas.openxmlformats.org/officeDocument/2006/relationships/hyperlink" Target="http://bs.es.wc/" TargetMode="External"/><Relationship Id="rId1" Type="http://schemas.openxmlformats.org/officeDocument/2006/relationships/pivotTable" Target="../pivotTables/pivotTable4.xml"/><Relationship Id="rId6" Type="http://schemas.openxmlformats.org/officeDocument/2006/relationships/hyperlink" Target="http://ba.en.se/"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ba.hs.ms/" TargetMode="External"/><Relationship Id="rId21" Type="http://schemas.openxmlformats.org/officeDocument/2006/relationships/hyperlink" Target="http://ba.fa/" TargetMode="External"/><Relationship Id="rId42" Type="http://schemas.openxmlformats.org/officeDocument/2006/relationships/hyperlink" Target="http://ba.wl.gr/" TargetMode="External"/><Relationship Id="rId47" Type="http://schemas.openxmlformats.org/officeDocument/2006/relationships/hyperlink" Target="http://bs.bi.ed.se/" TargetMode="External"/><Relationship Id="rId63" Type="http://schemas.openxmlformats.org/officeDocument/2006/relationships/hyperlink" Target="http://bs.ed.pk4.sp/" TargetMode="External"/><Relationship Id="rId68" Type="http://schemas.openxmlformats.org/officeDocument/2006/relationships/hyperlink" Target="http://bs.gl/" TargetMode="External"/><Relationship Id="rId84" Type="http://schemas.openxmlformats.org/officeDocument/2006/relationships/hyperlink" Target="http://pd.bs/" TargetMode="External"/><Relationship Id="rId16" Type="http://schemas.openxmlformats.org/officeDocument/2006/relationships/hyperlink" Target="http://ba.en.pw.dw/" TargetMode="External"/><Relationship Id="rId11" Type="http://schemas.openxmlformats.org/officeDocument/2006/relationships/hyperlink" Target="http://ba.eb.mk/" TargetMode="External"/><Relationship Id="rId32" Type="http://schemas.openxmlformats.org/officeDocument/2006/relationships/hyperlink" Target="http://ba.pl.ps.eb.ec/" TargetMode="External"/><Relationship Id="rId37" Type="http://schemas.openxmlformats.org/officeDocument/2006/relationships/hyperlink" Target="http://ba.so/" TargetMode="External"/><Relationship Id="rId53" Type="http://schemas.openxmlformats.org/officeDocument/2006/relationships/hyperlink" Target="http://bs.eb.ac/" TargetMode="External"/><Relationship Id="rId58" Type="http://schemas.openxmlformats.org/officeDocument/2006/relationships/hyperlink" Target="http://bs.eb.ib/" TargetMode="External"/><Relationship Id="rId74" Type="http://schemas.openxmlformats.org/officeDocument/2006/relationships/hyperlink" Target="http://bs.ma/" TargetMode="External"/><Relationship Id="rId79" Type="http://schemas.openxmlformats.org/officeDocument/2006/relationships/hyperlink" Target="http://bs.py/" TargetMode="External"/><Relationship Id="rId5" Type="http://schemas.openxmlformats.org/officeDocument/2006/relationships/hyperlink" Target="http://ba.eb.ac/" TargetMode="External"/><Relationship Id="rId61" Type="http://schemas.openxmlformats.org/officeDocument/2006/relationships/hyperlink" Target="http://bs.eb.mk/" TargetMode="External"/><Relationship Id="rId82" Type="http://schemas.openxmlformats.org/officeDocument/2006/relationships/hyperlink" Target="http://bs.so.sw/" TargetMode="External"/><Relationship Id="rId19" Type="http://schemas.openxmlformats.org/officeDocument/2006/relationships/hyperlink" Target="http://ba.en.th.tp/" TargetMode="External"/><Relationship Id="rId14" Type="http://schemas.openxmlformats.org/officeDocument/2006/relationships/hyperlink" Target="http://ba.en.cm.cr/" TargetMode="External"/><Relationship Id="rId22" Type="http://schemas.openxmlformats.org/officeDocument/2006/relationships/hyperlink" Target="http://ba.fa.ah/" TargetMode="External"/><Relationship Id="rId27" Type="http://schemas.openxmlformats.org/officeDocument/2006/relationships/hyperlink" Target="http://ba.hs.ss.se/" TargetMode="External"/><Relationship Id="rId30" Type="http://schemas.openxmlformats.org/officeDocument/2006/relationships/hyperlink" Target="http://ba.la.pc/" TargetMode="External"/><Relationship Id="rId35" Type="http://schemas.openxmlformats.org/officeDocument/2006/relationships/hyperlink" Target="http://ba.py/" TargetMode="External"/><Relationship Id="rId43" Type="http://schemas.openxmlformats.org/officeDocument/2006/relationships/hyperlink" Target="http://ba.wl.ru/" TargetMode="External"/><Relationship Id="rId48" Type="http://schemas.openxmlformats.org/officeDocument/2006/relationships/hyperlink" Target="http://bs.ch/" TargetMode="External"/><Relationship Id="rId56" Type="http://schemas.openxmlformats.org/officeDocument/2006/relationships/hyperlink" Target="http://bs.eb.fn/" TargetMode="External"/><Relationship Id="rId64" Type="http://schemas.openxmlformats.org/officeDocument/2006/relationships/hyperlink" Target="http://bs.ee.se/" TargetMode="External"/><Relationship Id="rId69" Type="http://schemas.openxmlformats.org/officeDocument/2006/relationships/hyperlink" Target="http://bs.gl.es/" TargetMode="External"/><Relationship Id="rId77" Type="http://schemas.openxmlformats.org/officeDocument/2006/relationships/hyperlink" Target="http://bs.pc.ep/" TargetMode="External"/><Relationship Id="rId8" Type="http://schemas.openxmlformats.org/officeDocument/2006/relationships/hyperlink" Target="http://ba.eb.hr.mg/" TargetMode="External"/><Relationship Id="rId51" Type="http://schemas.openxmlformats.org/officeDocument/2006/relationships/hyperlink" Target="http://bs.cs/" TargetMode="External"/><Relationship Id="rId72" Type="http://schemas.openxmlformats.org/officeDocument/2006/relationships/hyperlink" Target="http://bs.la.ns/" TargetMode="External"/><Relationship Id="rId80" Type="http://schemas.openxmlformats.org/officeDocument/2006/relationships/hyperlink" Target="http://bs.so/" TargetMode="External"/><Relationship Id="rId3" Type="http://schemas.openxmlformats.org/officeDocument/2006/relationships/hyperlink" Target="http://ba.cm/" TargetMode="External"/><Relationship Id="rId12" Type="http://schemas.openxmlformats.org/officeDocument/2006/relationships/hyperlink" Target="http://ba.ed/" TargetMode="External"/><Relationship Id="rId17" Type="http://schemas.openxmlformats.org/officeDocument/2006/relationships/hyperlink" Target="http://ba.en.se/" TargetMode="External"/><Relationship Id="rId25" Type="http://schemas.openxmlformats.org/officeDocument/2006/relationships/hyperlink" Target="http://ba.hs/" TargetMode="External"/><Relationship Id="rId33" Type="http://schemas.openxmlformats.org/officeDocument/2006/relationships/hyperlink" Target="http://ba.ps/" TargetMode="External"/><Relationship Id="rId38" Type="http://schemas.openxmlformats.org/officeDocument/2006/relationships/hyperlink" Target="http://ba.so.an/" TargetMode="External"/><Relationship Id="rId46" Type="http://schemas.openxmlformats.org/officeDocument/2006/relationships/hyperlink" Target="http://bs.bi.cm.hc/" TargetMode="External"/><Relationship Id="rId59" Type="http://schemas.openxmlformats.org/officeDocument/2006/relationships/hyperlink" Target="http://bs.eb.it/" TargetMode="External"/><Relationship Id="rId67" Type="http://schemas.openxmlformats.org/officeDocument/2006/relationships/hyperlink" Target="http://bs.es.wc/" TargetMode="External"/><Relationship Id="rId20" Type="http://schemas.openxmlformats.org/officeDocument/2006/relationships/hyperlink" Target="http://ba.es.st/" TargetMode="External"/><Relationship Id="rId41" Type="http://schemas.openxmlformats.org/officeDocument/2006/relationships/hyperlink" Target="http://ba.wl.fr/" TargetMode="External"/><Relationship Id="rId54" Type="http://schemas.openxmlformats.org/officeDocument/2006/relationships/hyperlink" Target="http://bs.eb.ec/" TargetMode="External"/><Relationship Id="rId62" Type="http://schemas.openxmlformats.org/officeDocument/2006/relationships/hyperlink" Target="http://bs.ed/" TargetMode="External"/><Relationship Id="rId70" Type="http://schemas.openxmlformats.org/officeDocument/2006/relationships/hyperlink" Target="http://bs.gl.es.se/" TargetMode="External"/><Relationship Id="rId75" Type="http://schemas.openxmlformats.org/officeDocument/2006/relationships/hyperlink" Target="http://bs.ma.se/" TargetMode="External"/><Relationship Id="rId83" Type="http://schemas.openxmlformats.org/officeDocument/2006/relationships/hyperlink" Target="http://pd.ba/" TargetMode="External"/><Relationship Id="rId1" Type="http://schemas.openxmlformats.org/officeDocument/2006/relationships/pivotTable" Target="../pivotTables/pivotTable5.xml"/><Relationship Id="rId6" Type="http://schemas.openxmlformats.org/officeDocument/2006/relationships/hyperlink" Target="http://ba.eb.ep/" TargetMode="External"/><Relationship Id="rId15" Type="http://schemas.openxmlformats.org/officeDocument/2006/relationships/hyperlink" Target="http://ba.en.pw/" TargetMode="External"/><Relationship Id="rId23" Type="http://schemas.openxmlformats.org/officeDocument/2006/relationships/hyperlink" Target="http://ba.fa.ms/" TargetMode="External"/><Relationship Id="rId28" Type="http://schemas.openxmlformats.org/officeDocument/2006/relationships/hyperlink" Target="http://ba.is/" TargetMode="External"/><Relationship Id="rId36" Type="http://schemas.openxmlformats.org/officeDocument/2006/relationships/hyperlink" Target="http://ba.rl/" TargetMode="External"/><Relationship Id="rId49" Type="http://schemas.openxmlformats.org/officeDocument/2006/relationships/hyperlink" Target="http://bs.ch.bc/" TargetMode="External"/><Relationship Id="rId57" Type="http://schemas.openxmlformats.org/officeDocument/2006/relationships/hyperlink" Target="http://bs.eb.hr.mg/" TargetMode="External"/><Relationship Id="rId10" Type="http://schemas.openxmlformats.org/officeDocument/2006/relationships/hyperlink" Target="http://ba.eb.mg/" TargetMode="External"/><Relationship Id="rId31" Type="http://schemas.openxmlformats.org/officeDocument/2006/relationships/hyperlink" Target="http://ba.pl/" TargetMode="External"/><Relationship Id="rId44" Type="http://schemas.openxmlformats.org/officeDocument/2006/relationships/hyperlink" Target="http://ba.wl.sp/" TargetMode="External"/><Relationship Id="rId52" Type="http://schemas.openxmlformats.org/officeDocument/2006/relationships/hyperlink" Target="http://bs.eb/" TargetMode="External"/><Relationship Id="rId60" Type="http://schemas.openxmlformats.org/officeDocument/2006/relationships/hyperlink" Target="http://bs.eb.mg/" TargetMode="External"/><Relationship Id="rId65" Type="http://schemas.openxmlformats.org/officeDocument/2006/relationships/hyperlink" Target="http://bs.es.ec/" TargetMode="External"/><Relationship Id="rId73" Type="http://schemas.openxmlformats.org/officeDocument/2006/relationships/hyperlink" Target="http://bs.la.ss/" TargetMode="External"/><Relationship Id="rId78" Type="http://schemas.openxmlformats.org/officeDocument/2006/relationships/hyperlink" Target="http://bs.pc.se/" TargetMode="External"/><Relationship Id="rId81" Type="http://schemas.openxmlformats.org/officeDocument/2006/relationships/hyperlink" Target="http://bs.so.an/" TargetMode="External"/><Relationship Id="rId4" Type="http://schemas.openxmlformats.org/officeDocument/2006/relationships/hyperlink" Target="http://ba.eb/" TargetMode="External"/><Relationship Id="rId9" Type="http://schemas.openxmlformats.org/officeDocument/2006/relationships/hyperlink" Target="http://ba.eb.ib/" TargetMode="External"/><Relationship Id="rId13" Type="http://schemas.openxmlformats.org/officeDocument/2006/relationships/hyperlink" Target="http://ba.en/" TargetMode="External"/><Relationship Id="rId18" Type="http://schemas.openxmlformats.org/officeDocument/2006/relationships/hyperlink" Target="http://ba.en.th/" TargetMode="External"/><Relationship Id="rId39" Type="http://schemas.openxmlformats.org/officeDocument/2006/relationships/hyperlink" Target="http://ba.sp.ed/" TargetMode="External"/><Relationship Id="rId34" Type="http://schemas.openxmlformats.org/officeDocument/2006/relationships/hyperlink" Target="http://ba.ps.ip/" TargetMode="External"/><Relationship Id="rId50" Type="http://schemas.openxmlformats.org/officeDocument/2006/relationships/hyperlink" Target="http://bs.ch.se/" TargetMode="External"/><Relationship Id="rId55" Type="http://schemas.openxmlformats.org/officeDocument/2006/relationships/hyperlink" Target="http://bs.eb.ep/" TargetMode="External"/><Relationship Id="rId76" Type="http://schemas.openxmlformats.org/officeDocument/2006/relationships/hyperlink" Target="http://bs.pc/" TargetMode="External"/><Relationship Id="rId7" Type="http://schemas.openxmlformats.org/officeDocument/2006/relationships/hyperlink" Target="http://ba.eb.fn/" TargetMode="External"/><Relationship Id="rId71" Type="http://schemas.openxmlformats.org/officeDocument/2006/relationships/hyperlink" Target="http://bs.it/" TargetMode="External"/><Relationship Id="rId2" Type="http://schemas.openxmlformats.org/officeDocument/2006/relationships/hyperlink" Target="http://ba.bi.cm.hc/" TargetMode="External"/><Relationship Id="rId29" Type="http://schemas.openxmlformats.org/officeDocument/2006/relationships/hyperlink" Target="http://ba.it.ma/" TargetMode="External"/><Relationship Id="rId24" Type="http://schemas.openxmlformats.org/officeDocument/2006/relationships/hyperlink" Target="http://ba.fa.sa/" TargetMode="External"/><Relationship Id="rId40" Type="http://schemas.openxmlformats.org/officeDocument/2006/relationships/hyperlink" Target="http://ba.th.ap/" TargetMode="External"/><Relationship Id="rId45" Type="http://schemas.openxmlformats.org/officeDocument/2006/relationships/hyperlink" Target="http://bs.bi/" TargetMode="External"/><Relationship Id="rId66" Type="http://schemas.openxmlformats.org/officeDocument/2006/relationships/hyperlink" Target="http://bs.es.sc/" TargetMode="Externa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6" Type="http://schemas.openxmlformats.org/officeDocument/2006/relationships/hyperlink" Target="http://ba.ps.ip/" TargetMode="External"/><Relationship Id="rId21" Type="http://schemas.openxmlformats.org/officeDocument/2006/relationships/hyperlink" Target="http://ba.it.ma/" TargetMode="External"/><Relationship Id="rId34" Type="http://schemas.openxmlformats.org/officeDocument/2006/relationships/hyperlink" Target="http://ba.wl.ru/" TargetMode="External"/><Relationship Id="rId42" Type="http://schemas.openxmlformats.org/officeDocument/2006/relationships/hyperlink" Target="http://bs.eb.ac/" TargetMode="External"/><Relationship Id="rId47" Type="http://schemas.openxmlformats.org/officeDocument/2006/relationships/hyperlink" Target="http://bs.eb.it/" TargetMode="External"/><Relationship Id="rId50" Type="http://schemas.openxmlformats.org/officeDocument/2006/relationships/hyperlink" Target="http://bs.ed/" TargetMode="External"/><Relationship Id="rId55" Type="http://schemas.openxmlformats.org/officeDocument/2006/relationships/hyperlink" Target="http://bs.gl/" TargetMode="External"/><Relationship Id="rId63" Type="http://schemas.openxmlformats.org/officeDocument/2006/relationships/hyperlink" Target="http://bs.so/" TargetMode="External"/><Relationship Id="rId7" Type="http://schemas.openxmlformats.org/officeDocument/2006/relationships/hyperlink" Target="http://ba.eb.mk/" TargetMode="External"/><Relationship Id="rId2" Type="http://schemas.openxmlformats.org/officeDocument/2006/relationships/hyperlink" Target="http://ba.cm/" TargetMode="External"/><Relationship Id="rId16" Type="http://schemas.openxmlformats.org/officeDocument/2006/relationships/hyperlink" Target="http://ba.fa.ms/" TargetMode="External"/><Relationship Id="rId29" Type="http://schemas.openxmlformats.org/officeDocument/2006/relationships/hyperlink" Target="http://ba.so/" TargetMode="External"/><Relationship Id="rId11" Type="http://schemas.openxmlformats.org/officeDocument/2006/relationships/hyperlink" Target="http://ba.en.se/" TargetMode="External"/><Relationship Id="rId24" Type="http://schemas.openxmlformats.org/officeDocument/2006/relationships/hyperlink" Target="http://ba.pl.ps.eb.ec/" TargetMode="External"/><Relationship Id="rId32" Type="http://schemas.openxmlformats.org/officeDocument/2006/relationships/hyperlink" Target="http://ba.wl/" TargetMode="External"/><Relationship Id="rId37" Type="http://schemas.openxmlformats.org/officeDocument/2006/relationships/hyperlink" Target="http://bs.bi.cm.hc/" TargetMode="External"/><Relationship Id="rId40" Type="http://schemas.openxmlformats.org/officeDocument/2006/relationships/hyperlink" Target="http://bs.cs/" TargetMode="External"/><Relationship Id="rId45" Type="http://schemas.openxmlformats.org/officeDocument/2006/relationships/hyperlink" Target="http://bs.eb.fn/" TargetMode="External"/><Relationship Id="rId53" Type="http://schemas.openxmlformats.org/officeDocument/2006/relationships/hyperlink" Target="http://bs.es.sc/" TargetMode="External"/><Relationship Id="rId58" Type="http://schemas.openxmlformats.org/officeDocument/2006/relationships/hyperlink" Target="http://bs.ma/" TargetMode="External"/><Relationship Id="rId66" Type="http://schemas.openxmlformats.org/officeDocument/2006/relationships/hyperlink" Target="http://pd.ba/" TargetMode="External"/><Relationship Id="rId5" Type="http://schemas.openxmlformats.org/officeDocument/2006/relationships/hyperlink" Target="http://ba.eb.fn/" TargetMode="External"/><Relationship Id="rId61" Type="http://schemas.openxmlformats.org/officeDocument/2006/relationships/hyperlink" Target="http://bs.pc.se/" TargetMode="External"/><Relationship Id="rId19" Type="http://schemas.openxmlformats.org/officeDocument/2006/relationships/hyperlink" Target="http://ba.is/" TargetMode="External"/><Relationship Id="rId14" Type="http://schemas.openxmlformats.org/officeDocument/2006/relationships/hyperlink" Target="http://ba.es.st/" TargetMode="External"/><Relationship Id="rId22" Type="http://schemas.openxmlformats.org/officeDocument/2006/relationships/hyperlink" Target="http://ba.la.pc/" TargetMode="External"/><Relationship Id="rId27" Type="http://schemas.openxmlformats.org/officeDocument/2006/relationships/hyperlink" Target="http://ba.py/" TargetMode="External"/><Relationship Id="rId30" Type="http://schemas.openxmlformats.org/officeDocument/2006/relationships/hyperlink" Target="http://ba.so.an/" TargetMode="External"/><Relationship Id="rId35" Type="http://schemas.openxmlformats.org/officeDocument/2006/relationships/hyperlink" Target="http://ba.wl.sp/" TargetMode="External"/><Relationship Id="rId43" Type="http://schemas.openxmlformats.org/officeDocument/2006/relationships/hyperlink" Target="http://bs.eb.ec/" TargetMode="External"/><Relationship Id="rId48" Type="http://schemas.openxmlformats.org/officeDocument/2006/relationships/hyperlink" Target="http://bs.eb.mg/" TargetMode="External"/><Relationship Id="rId56" Type="http://schemas.openxmlformats.org/officeDocument/2006/relationships/hyperlink" Target="http://bs.it/" TargetMode="External"/><Relationship Id="rId64" Type="http://schemas.openxmlformats.org/officeDocument/2006/relationships/hyperlink" Target="http://bs.so.an/" TargetMode="External"/><Relationship Id="rId8" Type="http://schemas.openxmlformats.org/officeDocument/2006/relationships/hyperlink" Target="http://ba.ed/" TargetMode="External"/><Relationship Id="rId51" Type="http://schemas.openxmlformats.org/officeDocument/2006/relationships/hyperlink" Target="http://bs.ed.pk4.sp/" TargetMode="External"/><Relationship Id="rId3" Type="http://schemas.openxmlformats.org/officeDocument/2006/relationships/hyperlink" Target="http://ba.eb/" TargetMode="External"/><Relationship Id="rId12" Type="http://schemas.openxmlformats.org/officeDocument/2006/relationships/hyperlink" Target="http://ba.en.th/" TargetMode="External"/><Relationship Id="rId17" Type="http://schemas.openxmlformats.org/officeDocument/2006/relationships/hyperlink" Target="http://ba.hs/" TargetMode="External"/><Relationship Id="rId25" Type="http://schemas.openxmlformats.org/officeDocument/2006/relationships/hyperlink" Target="http://ba.ps/" TargetMode="External"/><Relationship Id="rId33" Type="http://schemas.openxmlformats.org/officeDocument/2006/relationships/hyperlink" Target="http://ba.wl.fr/" TargetMode="External"/><Relationship Id="rId38" Type="http://schemas.openxmlformats.org/officeDocument/2006/relationships/hyperlink" Target="http://bs.ch/" TargetMode="External"/><Relationship Id="rId46" Type="http://schemas.openxmlformats.org/officeDocument/2006/relationships/hyperlink" Target="http://bs.eb.ib/" TargetMode="External"/><Relationship Id="rId59" Type="http://schemas.openxmlformats.org/officeDocument/2006/relationships/hyperlink" Target="http://bs.pc/" TargetMode="External"/><Relationship Id="rId67" Type="http://schemas.openxmlformats.org/officeDocument/2006/relationships/hyperlink" Target="http://pd.bs/" TargetMode="External"/><Relationship Id="rId20" Type="http://schemas.openxmlformats.org/officeDocument/2006/relationships/hyperlink" Target="http://ba.it.dm/" TargetMode="External"/><Relationship Id="rId41" Type="http://schemas.openxmlformats.org/officeDocument/2006/relationships/hyperlink" Target="http://bs.eb/" TargetMode="External"/><Relationship Id="rId54" Type="http://schemas.openxmlformats.org/officeDocument/2006/relationships/hyperlink" Target="http://bs.es.wc/" TargetMode="External"/><Relationship Id="rId62" Type="http://schemas.openxmlformats.org/officeDocument/2006/relationships/hyperlink" Target="http://bs.py/" TargetMode="External"/><Relationship Id="rId1" Type="http://schemas.openxmlformats.org/officeDocument/2006/relationships/pivotTable" Target="../pivotTables/pivotTable7.xml"/><Relationship Id="rId6" Type="http://schemas.openxmlformats.org/officeDocument/2006/relationships/hyperlink" Target="http://ba.eb.mg/" TargetMode="External"/><Relationship Id="rId15" Type="http://schemas.openxmlformats.org/officeDocument/2006/relationships/hyperlink" Target="http://ba.fa.ah/" TargetMode="External"/><Relationship Id="rId23" Type="http://schemas.openxmlformats.org/officeDocument/2006/relationships/hyperlink" Target="http://ba.pl/" TargetMode="External"/><Relationship Id="rId28" Type="http://schemas.openxmlformats.org/officeDocument/2006/relationships/hyperlink" Target="http://ba.rl/" TargetMode="External"/><Relationship Id="rId36" Type="http://schemas.openxmlformats.org/officeDocument/2006/relationships/hyperlink" Target="http://bs.bi/" TargetMode="External"/><Relationship Id="rId49" Type="http://schemas.openxmlformats.org/officeDocument/2006/relationships/hyperlink" Target="http://bs.eb.mk/" TargetMode="External"/><Relationship Id="rId57" Type="http://schemas.openxmlformats.org/officeDocument/2006/relationships/hyperlink" Target="http://bs.la.ns/" TargetMode="External"/><Relationship Id="rId10" Type="http://schemas.openxmlformats.org/officeDocument/2006/relationships/hyperlink" Target="http://ba.en.cm.cr/" TargetMode="External"/><Relationship Id="rId31" Type="http://schemas.openxmlformats.org/officeDocument/2006/relationships/hyperlink" Target="http://ba.th.ap/" TargetMode="External"/><Relationship Id="rId44" Type="http://schemas.openxmlformats.org/officeDocument/2006/relationships/hyperlink" Target="http://bs.eb.ep/" TargetMode="External"/><Relationship Id="rId52" Type="http://schemas.openxmlformats.org/officeDocument/2006/relationships/hyperlink" Target="http://bs.ee.sc/" TargetMode="External"/><Relationship Id="rId60" Type="http://schemas.openxmlformats.org/officeDocument/2006/relationships/hyperlink" Target="http://bs.pc.ep/" TargetMode="External"/><Relationship Id="rId65" Type="http://schemas.openxmlformats.org/officeDocument/2006/relationships/hyperlink" Target="http://bs.so.sw/" TargetMode="External"/><Relationship Id="rId4" Type="http://schemas.openxmlformats.org/officeDocument/2006/relationships/hyperlink" Target="http://ba.eb.ep/" TargetMode="External"/><Relationship Id="rId9" Type="http://schemas.openxmlformats.org/officeDocument/2006/relationships/hyperlink" Target="http://ba.en/" TargetMode="External"/><Relationship Id="rId13" Type="http://schemas.openxmlformats.org/officeDocument/2006/relationships/hyperlink" Target="http://ba.en.th.tp/" TargetMode="External"/><Relationship Id="rId18" Type="http://schemas.openxmlformats.org/officeDocument/2006/relationships/hyperlink" Target="http://ba.hs.ss.se/" TargetMode="External"/><Relationship Id="rId39" Type="http://schemas.openxmlformats.org/officeDocument/2006/relationships/hyperlink" Target="http://bs.ch.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06"/>
  <sheetViews>
    <sheetView view="pageBreakPreview" workbookViewId="0">
      <selection activeCell="AU51" sqref="AU51"/>
    </sheetView>
  </sheetViews>
  <sheetFormatPr defaultColWidth="15.140625" defaultRowHeight="15" customHeight="1" x14ac:dyDescent="0.25"/>
  <cols>
    <col min="1" max="1" width="31.85546875" customWidth="1"/>
    <col min="2" max="2" width="6" hidden="1" customWidth="1"/>
    <col min="3" max="3" width="7.42578125" hidden="1" customWidth="1"/>
    <col min="4" max="4" width="5.85546875" hidden="1" customWidth="1"/>
    <col min="5" max="5" width="9.85546875" hidden="1" customWidth="1"/>
    <col min="6" max="6" width="6.42578125" hidden="1" customWidth="1"/>
    <col min="7" max="8" width="8.42578125" hidden="1" customWidth="1"/>
    <col min="9" max="9" width="8" hidden="1" customWidth="1"/>
    <col min="10" max="10" width="7.140625" hidden="1" customWidth="1"/>
    <col min="11" max="11" width="7.7109375" hidden="1" customWidth="1"/>
    <col min="12" max="12" width="10.28515625" hidden="1" customWidth="1"/>
    <col min="13" max="13" width="5.85546875" hidden="1" customWidth="1"/>
    <col min="14" max="14" width="4.42578125" hidden="1" customWidth="1"/>
    <col min="15" max="15" width="9" hidden="1" customWidth="1"/>
    <col min="16" max="16" width="4" hidden="1" customWidth="1"/>
    <col min="17" max="17" width="6.140625" hidden="1" customWidth="1"/>
    <col min="18" max="18" width="5.42578125" hidden="1" customWidth="1"/>
    <col min="19" max="19" width="4.42578125" hidden="1" customWidth="1"/>
    <col min="20" max="20" width="4.7109375" hidden="1" customWidth="1"/>
    <col min="21" max="21" width="5.140625" hidden="1" customWidth="1"/>
    <col min="22" max="22" width="2.42578125" hidden="1" customWidth="1"/>
    <col min="23" max="23" width="6.42578125" hidden="1" customWidth="1"/>
    <col min="24" max="24" width="4.42578125" hidden="1" customWidth="1"/>
    <col min="25" max="25" width="7.85546875" hidden="1" customWidth="1"/>
    <col min="26" max="30" width="6.140625" hidden="1" customWidth="1"/>
    <col min="31" max="31" width="6.42578125" hidden="1" customWidth="1"/>
    <col min="32" max="32" width="6.140625" hidden="1" customWidth="1"/>
    <col min="33" max="33" width="6.42578125" hidden="1" customWidth="1"/>
    <col min="34" max="34" width="6.140625" customWidth="1"/>
    <col min="35" max="35" width="7.85546875" customWidth="1"/>
    <col min="36" max="36" width="6.140625" customWidth="1"/>
    <col min="37" max="37" width="7.85546875" customWidth="1"/>
    <col min="38" max="43" width="7.42578125" customWidth="1"/>
    <col min="44" max="44" width="13" hidden="1" customWidth="1"/>
    <col min="45" max="45" width="7.42578125" hidden="1" customWidth="1"/>
    <col min="46" max="46" width="0" hidden="1" customWidth="1"/>
  </cols>
  <sheetData>
    <row r="1" spans="1:46" x14ac:dyDescent="0.25">
      <c r="A1" s="1" t="s">
        <v>0</v>
      </c>
      <c r="B1" s="1"/>
      <c r="C1" s="1"/>
      <c r="D1" s="1"/>
      <c r="E1" s="1"/>
      <c r="F1" s="1"/>
      <c r="G1" s="1"/>
      <c r="H1" s="1"/>
      <c r="I1" s="1"/>
      <c r="J1" s="1"/>
      <c r="K1" s="1"/>
      <c r="L1" s="1"/>
      <c r="M1" s="1"/>
      <c r="N1" s="1"/>
      <c r="O1" s="1"/>
      <c r="P1" s="1"/>
      <c r="Q1" s="1"/>
      <c r="R1" s="1"/>
      <c r="S1" s="1"/>
      <c r="T1" s="1"/>
      <c r="U1" s="1"/>
      <c r="V1" s="1"/>
      <c r="W1" s="1"/>
      <c r="X1" s="1"/>
      <c r="Y1" s="1"/>
      <c r="Z1" s="2"/>
      <c r="AA1" s="1"/>
      <c r="AB1" s="2"/>
      <c r="AC1" s="1"/>
      <c r="AD1" s="2"/>
      <c r="AE1" s="1"/>
      <c r="AF1" s="2"/>
      <c r="AG1" s="1"/>
      <c r="AH1" s="3"/>
      <c r="AI1" s="1"/>
      <c r="AJ1" s="3"/>
      <c r="AK1" s="1"/>
      <c r="AR1" s="3"/>
    </row>
    <row r="2" spans="1:46" x14ac:dyDescent="0.25">
      <c r="A2" s="1"/>
      <c r="B2" s="1"/>
      <c r="C2" s="1"/>
      <c r="D2" s="1"/>
      <c r="E2" s="1"/>
      <c r="F2" s="1"/>
      <c r="G2" s="1"/>
      <c r="H2" s="1"/>
      <c r="I2" s="1"/>
      <c r="J2" s="1"/>
      <c r="K2" s="1"/>
      <c r="L2" s="1"/>
      <c r="M2" s="1"/>
      <c r="N2" s="1"/>
      <c r="O2" s="1"/>
      <c r="P2" s="1"/>
      <c r="Q2" s="1"/>
      <c r="R2" s="1"/>
      <c r="S2" s="1"/>
      <c r="T2" s="1"/>
      <c r="U2" s="1"/>
      <c r="V2" s="1"/>
      <c r="W2" s="1"/>
      <c r="X2" s="1"/>
      <c r="Y2" s="1"/>
      <c r="Z2" s="2"/>
      <c r="AA2" s="1"/>
      <c r="AB2" s="2"/>
      <c r="AC2" s="1"/>
      <c r="AD2" s="2"/>
      <c r="AE2" s="1"/>
      <c r="AF2" s="2"/>
      <c r="AG2" s="1"/>
      <c r="AH2" s="3"/>
      <c r="AI2" s="1"/>
      <c r="AJ2" s="3"/>
      <c r="AK2" s="1"/>
      <c r="AR2" s="3"/>
    </row>
    <row r="3" spans="1:46" ht="15.75" customHeight="1" x14ac:dyDescent="0.25">
      <c r="A3" s="4" t="s">
        <v>980</v>
      </c>
      <c r="B3" s="4"/>
      <c r="C3" s="4"/>
      <c r="D3" s="4"/>
      <c r="E3" s="4"/>
      <c r="F3" s="4"/>
      <c r="G3" s="4"/>
      <c r="H3" s="4"/>
      <c r="I3" s="4"/>
      <c r="J3" s="4"/>
      <c r="K3" s="4"/>
      <c r="L3" s="4"/>
      <c r="M3" s="4"/>
      <c r="N3" s="4"/>
      <c r="O3" s="4"/>
      <c r="P3" s="4"/>
      <c r="Q3" s="4"/>
      <c r="R3" s="4"/>
      <c r="S3" s="4"/>
      <c r="T3" s="4"/>
      <c r="U3" s="4"/>
      <c r="V3" s="4"/>
      <c r="W3" s="4"/>
      <c r="X3" s="4"/>
      <c r="Y3" s="4"/>
      <c r="Z3" s="5"/>
      <c r="AA3" s="4"/>
      <c r="AB3" s="5"/>
      <c r="AC3" s="4"/>
      <c r="AD3" s="5"/>
      <c r="AE3" s="4"/>
      <c r="AF3" s="5"/>
      <c r="AG3" s="4"/>
      <c r="AH3" s="1"/>
      <c r="AI3" s="1"/>
      <c r="AJ3" s="1"/>
      <c r="AK3" s="1"/>
      <c r="AR3" s="3"/>
    </row>
    <row r="4" spans="1:46" ht="16.5" customHeight="1" thickBot="1" x14ac:dyDescent="0.3">
      <c r="A4" s="6"/>
      <c r="B4" s="7"/>
      <c r="C4" s="7"/>
      <c r="D4" s="7"/>
      <c r="E4" s="7"/>
      <c r="F4" s="7"/>
      <c r="G4" s="7"/>
      <c r="H4" s="7"/>
      <c r="I4" s="7"/>
      <c r="J4" s="7"/>
      <c r="K4" s="7"/>
      <c r="L4" s="7"/>
      <c r="M4" s="7"/>
      <c r="N4" s="7"/>
      <c r="O4" s="7"/>
      <c r="P4" s="7"/>
      <c r="Q4" s="7"/>
      <c r="R4" s="7"/>
      <c r="S4" s="7"/>
      <c r="T4" s="7"/>
      <c r="U4" s="7"/>
      <c r="V4" s="7"/>
      <c r="W4" s="7"/>
      <c r="X4" s="7"/>
      <c r="Y4" s="7"/>
      <c r="Z4" s="8"/>
      <c r="AA4" s="7"/>
      <c r="AB4" s="8"/>
      <c r="AC4" s="7"/>
      <c r="AD4" s="8"/>
      <c r="AE4" s="7"/>
      <c r="AF4" s="8"/>
      <c r="AG4" s="7"/>
      <c r="AH4" s="3"/>
      <c r="AI4" s="1"/>
      <c r="AJ4" s="3"/>
      <c r="AK4" s="1"/>
      <c r="AR4" s="3"/>
    </row>
    <row r="5" spans="1:46" x14ac:dyDescent="0.25">
      <c r="A5" s="9"/>
      <c r="B5" s="766" t="s">
        <v>1</v>
      </c>
      <c r="C5" s="767"/>
      <c r="D5" s="766" t="s">
        <v>2</v>
      </c>
      <c r="E5" s="767"/>
      <c r="F5" s="766" t="s">
        <v>3</v>
      </c>
      <c r="G5" s="767"/>
      <c r="H5" s="766" t="s">
        <v>4</v>
      </c>
      <c r="I5" s="767"/>
      <c r="J5" s="766" t="s">
        <v>5</v>
      </c>
      <c r="K5" s="767"/>
      <c r="L5" s="766" t="s">
        <v>6</v>
      </c>
      <c r="M5" s="770"/>
      <c r="N5" s="768" t="s">
        <v>7</v>
      </c>
      <c r="O5" s="767"/>
      <c r="P5" s="766" t="s">
        <v>8</v>
      </c>
      <c r="Q5" s="767"/>
      <c r="R5" s="766" t="s">
        <v>9</v>
      </c>
      <c r="S5" s="767"/>
      <c r="T5" s="766" t="s">
        <v>10</v>
      </c>
      <c r="U5" s="767"/>
      <c r="V5" s="766" t="s">
        <v>11</v>
      </c>
      <c r="W5" s="770"/>
      <c r="X5" s="769" t="s">
        <v>12</v>
      </c>
      <c r="Y5" s="764"/>
      <c r="Z5" s="765" t="s">
        <v>13</v>
      </c>
      <c r="AA5" s="764"/>
      <c r="AB5" s="763" t="s">
        <v>14</v>
      </c>
      <c r="AC5" s="764"/>
      <c r="AD5" s="763" t="s">
        <v>15</v>
      </c>
      <c r="AE5" s="764"/>
      <c r="AF5" s="763" t="s">
        <v>16</v>
      </c>
      <c r="AG5" s="764"/>
      <c r="AH5" s="763" t="s">
        <v>17</v>
      </c>
      <c r="AI5" s="764"/>
      <c r="AJ5" s="763" t="s">
        <v>18</v>
      </c>
      <c r="AK5" s="764"/>
      <c r="AL5" s="763" t="s">
        <v>19</v>
      </c>
      <c r="AM5" s="764"/>
      <c r="AN5" s="763" t="s">
        <v>20</v>
      </c>
      <c r="AO5" s="770"/>
      <c r="AP5" s="759" t="s">
        <v>972</v>
      </c>
      <c r="AQ5" s="760"/>
      <c r="AR5" s="626"/>
      <c r="AS5" s="632"/>
      <c r="AT5" s="633"/>
    </row>
    <row r="6" spans="1:46" ht="15.75" customHeight="1" thickBot="1" x14ac:dyDescent="0.3">
      <c r="A6" s="11" t="s">
        <v>21</v>
      </c>
      <c r="B6" s="12" t="s">
        <v>22</v>
      </c>
      <c r="C6" s="13" t="s">
        <v>23</v>
      </c>
      <c r="D6" s="12" t="s">
        <v>22</v>
      </c>
      <c r="E6" s="13" t="s">
        <v>23</v>
      </c>
      <c r="F6" s="12" t="s">
        <v>22</v>
      </c>
      <c r="G6" s="13" t="s">
        <v>23</v>
      </c>
      <c r="H6" s="12" t="s">
        <v>22</v>
      </c>
      <c r="I6" s="13" t="s">
        <v>23</v>
      </c>
      <c r="J6" s="12" t="s">
        <v>22</v>
      </c>
      <c r="K6" s="13" t="s">
        <v>23</v>
      </c>
      <c r="L6" s="12" t="s">
        <v>22</v>
      </c>
      <c r="M6" s="12" t="s">
        <v>23</v>
      </c>
      <c r="N6" s="14" t="s">
        <v>22</v>
      </c>
      <c r="O6" s="13" t="s">
        <v>23</v>
      </c>
      <c r="P6" s="12" t="s">
        <v>22</v>
      </c>
      <c r="Q6" s="13" t="s">
        <v>23</v>
      </c>
      <c r="R6" s="12" t="s">
        <v>22</v>
      </c>
      <c r="S6" s="13" t="s">
        <v>23</v>
      </c>
      <c r="T6" s="12" t="s">
        <v>22</v>
      </c>
      <c r="U6" s="13" t="s">
        <v>23</v>
      </c>
      <c r="V6" s="12" t="s">
        <v>22</v>
      </c>
      <c r="W6" s="12" t="s">
        <v>23</v>
      </c>
      <c r="X6" s="15" t="s">
        <v>22</v>
      </c>
      <c r="Y6" s="16" t="s">
        <v>23</v>
      </c>
      <c r="Z6" s="17" t="s">
        <v>22</v>
      </c>
      <c r="AA6" s="16" t="s">
        <v>23</v>
      </c>
      <c r="AB6" s="17" t="s">
        <v>22</v>
      </c>
      <c r="AC6" s="16" t="s">
        <v>23</v>
      </c>
      <c r="AD6" s="17" t="s">
        <v>22</v>
      </c>
      <c r="AE6" s="16" t="s">
        <v>23</v>
      </c>
      <c r="AF6" s="17" t="s">
        <v>22</v>
      </c>
      <c r="AG6" s="16" t="s">
        <v>23</v>
      </c>
      <c r="AH6" s="17" t="s">
        <v>22</v>
      </c>
      <c r="AI6" s="16" t="s">
        <v>23</v>
      </c>
      <c r="AJ6" s="17" t="s">
        <v>22</v>
      </c>
      <c r="AK6" s="16" t="s">
        <v>23</v>
      </c>
      <c r="AL6" s="17" t="s">
        <v>22</v>
      </c>
      <c r="AM6" s="16" t="s">
        <v>23</v>
      </c>
      <c r="AN6" s="17" t="s">
        <v>22</v>
      </c>
      <c r="AO6" s="12" t="s">
        <v>23</v>
      </c>
      <c r="AP6" s="603" t="s">
        <v>22</v>
      </c>
      <c r="AQ6" s="604" t="s">
        <v>23</v>
      </c>
      <c r="AR6" s="634"/>
      <c r="AS6" s="524"/>
      <c r="AT6" s="635"/>
    </row>
    <row r="7" spans="1:46" ht="16.5" customHeight="1" thickTop="1" x14ac:dyDescent="0.25">
      <c r="A7" s="18" t="s">
        <v>25</v>
      </c>
      <c r="B7" s="19"/>
      <c r="C7" s="20"/>
      <c r="D7" s="19"/>
      <c r="E7" s="20"/>
      <c r="F7" s="19"/>
      <c r="G7" s="20"/>
      <c r="H7" s="19"/>
      <c r="I7" s="20"/>
      <c r="J7" s="19"/>
      <c r="K7" s="20"/>
      <c r="L7" s="19"/>
      <c r="M7" s="19"/>
      <c r="N7" s="21"/>
      <c r="O7" s="20"/>
      <c r="P7" s="19"/>
      <c r="Q7" s="20"/>
      <c r="R7" s="19"/>
      <c r="S7" s="20"/>
      <c r="T7" s="19"/>
      <c r="U7" s="20"/>
      <c r="V7" s="19"/>
      <c r="W7" s="19"/>
      <c r="X7" s="22"/>
      <c r="Y7" s="23"/>
      <c r="Z7" s="24"/>
      <c r="AA7" s="23"/>
      <c r="AB7" s="24"/>
      <c r="AC7" s="25"/>
      <c r="AD7" s="24"/>
      <c r="AE7" s="25"/>
      <c r="AF7" s="24"/>
      <c r="AG7" s="25"/>
      <c r="AH7" s="24"/>
      <c r="AI7" s="25"/>
      <c r="AJ7" s="24"/>
      <c r="AK7" s="25"/>
      <c r="AL7" s="24"/>
      <c r="AM7" s="25"/>
      <c r="AN7" s="24"/>
      <c r="AO7" s="25"/>
      <c r="AR7" s="634"/>
      <c r="AS7" s="524"/>
      <c r="AT7" s="635"/>
    </row>
    <row r="8" spans="1:46" x14ac:dyDescent="0.25">
      <c r="A8" s="26"/>
      <c r="B8" s="1"/>
      <c r="C8" s="27"/>
      <c r="D8" s="1"/>
      <c r="E8" s="27"/>
      <c r="F8" s="1"/>
      <c r="G8" s="27"/>
      <c r="H8" s="1"/>
      <c r="I8" s="27"/>
      <c r="J8" s="1"/>
      <c r="K8" s="27"/>
      <c r="L8" s="1"/>
      <c r="M8" s="1"/>
      <c r="N8" s="28"/>
      <c r="O8" s="27"/>
      <c r="P8" s="1"/>
      <c r="Q8" s="27"/>
      <c r="R8" s="1"/>
      <c r="S8" s="27"/>
      <c r="T8" s="1"/>
      <c r="U8" s="27"/>
      <c r="V8" s="1"/>
      <c r="W8" s="1"/>
      <c r="X8" s="29"/>
      <c r="Y8" s="30"/>
      <c r="Z8" s="2"/>
      <c r="AA8" s="30"/>
      <c r="AB8" s="2"/>
      <c r="AC8" s="30"/>
      <c r="AD8" s="2"/>
      <c r="AE8" s="30"/>
      <c r="AF8" s="2"/>
      <c r="AG8" s="30"/>
      <c r="AH8" s="2"/>
      <c r="AI8" s="30"/>
      <c r="AJ8" s="2"/>
      <c r="AK8" s="30"/>
      <c r="AL8" s="2"/>
      <c r="AM8" s="30"/>
      <c r="AN8" s="2"/>
      <c r="AO8" s="30"/>
      <c r="AR8" s="634"/>
      <c r="AS8" s="524"/>
      <c r="AT8" s="635"/>
    </row>
    <row r="9" spans="1:46" x14ac:dyDescent="0.25">
      <c r="A9" s="26" t="s">
        <v>28</v>
      </c>
      <c r="B9" s="31">
        <f>B62+B71+B77</f>
        <v>113</v>
      </c>
      <c r="C9" s="32">
        <f>B9/B$52</f>
        <v>0.4050179211469534</v>
      </c>
      <c r="D9" s="31">
        <f>D62+D71+D77</f>
        <v>128</v>
      </c>
      <c r="E9" s="32">
        <f>D9/D$52</f>
        <v>0.35164835164835168</v>
      </c>
      <c r="F9" s="31">
        <f>F62+F71+F77</f>
        <v>108</v>
      </c>
      <c r="G9" s="32">
        <f>F9/F$52</f>
        <v>0.32335329341317365</v>
      </c>
      <c r="H9" s="31">
        <f>H62+H71+H77</f>
        <v>124</v>
      </c>
      <c r="I9" s="32">
        <f>H9/H$52</f>
        <v>0.36046511627906974</v>
      </c>
      <c r="J9" s="31">
        <f>J62+J71+J77</f>
        <v>119</v>
      </c>
      <c r="K9" s="32">
        <f>J9/J$52</f>
        <v>0.35628742514970058</v>
      </c>
      <c r="L9" s="31">
        <f>L62+L71+L77</f>
        <v>116</v>
      </c>
      <c r="M9" s="33">
        <f>L9/L$52</f>
        <v>0.32222222222222224</v>
      </c>
      <c r="N9" s="34">
        <f>N62+N71+N77</f>
        <v>97</v>
      </c>
      <c r="O9" s="32">
        <f>N9/N$52</f>
        <v>0.29483282674772038</v>
      </c>
      <c r="P9" s="31">
        <f>P62+P71+P77</f>
        <v>109</v>
      </c>
      <c r="Q9" s="32">
        <f>P9/P$52</f>
        <v>0.30790960451977401</v>
      </c>
      <c r="R9" s="31">
        <f>R62+R71+R77</f>
        <v>119</v>
      </c>
      <c r="S9" s="32">
        <f>R9/R$52</f>
        <v>0.32602739726027397</v>
      </c>
      <c r="T9" s="31">
        <f>T62+T71+T77</f>
        <v>123</v>
      </c>
      <c r="U9" s="32">
        <f>T9/T$52</f>
        <v>0.33698630136986302</v>
      </c>
      <c r="V9" s="31">
        <f>V62+V71+V77</f>
        <v>94</v>
      </c>
      <c r="W9" s="33">
        <f>V9/V$52</f>
        <v>0.27405247813411077</v>
      </c>
      <c r="X9" s="35">
        <f>X62+X71+X77</f>
        <v>97</v>
      </c>
      <c r="Y9" s="36">
        <f>X9/X$52</f>
        <v>0.27019498607242337</v>
      </c>
      <c r="Z9" s="8">
        <v>137</v>
      </c>
      <c r="AA9" s="36">
        <f>Z9/Z$52</f>
        <v>0.31639722863741337</v>
      </c>
      <c r="AB9" s="8">
        <v>113</v>
      </c>
      <c r="AC9" s="36">
        <f>AB9/AB$52</f>
        <v>0.30874316939890711</v>
      </c>
      <c r="AD9" s="8">
        <v>118</v>
      </c>
      <c r="AE9" s="36">
        <f>AD9/AD$52</f>
        <v>0.30334190231362468</v>
      </c>
      <c r="AF9" s="8">
        <v>103</v>
      </c>
      <c r="AG9" s="36">
        <f>AF9/AF$52</f>
        <v>0.29096045197740111</v>
      </c>
      <c r="AH9" s="8">
        <v>104</v>
      </c>
      <c r="AI9" s="36">
        <f>AH9/AH52</f>
        <v>0.29050279329608941</v>
      </c>
      <c r="AJ9" s="8">
        <v>99</v>
      </c>
      <c r="AK9" s="36">
        <f>AJ9/AJ52</f>
        <v>0.28125</v>
      </c>
      <c r="AL9" s="37">
        <v>118</v>
      </c>
      <c r="AM9" s="36">
        <f>AL9/AL52</f>
        <v>0.30649350649350648</v>
      </c>
      <c r="AN9" s="8">
        <v>92</v>
      </c>
      <c r="AO9" s="36">
        <f>AN9/AN52</f>
        <v>0.29487179487179488</v>
      </c>
      <c r="AP9">
        <v>87</v>
      </c>
      <c r="AQ9" s="528">
        <f>AP9/AP52</f>
        <v>0.22081218274111675</v>
      </c>
      <c r="AR9" s="634"/>
      <c r="AS9" s="524"/>
      <c r="AT9" s="635"/>
    </row>
    <row r="10" spans="1:46" x14ac:dyDescent="0.25">
      <c r="A10" s="26" t="s">
        <v>30</v>
      </c>
      <c r="B10" s="31">
        <f>B82</f>
        <v>18</v>
      </c>
      <c r="C10" s="32">
        <v>4.4303797468354431E-2</v>
      </c>
      <c r="D10" s="31">
        <f>D82</f>
        <v>23</v>
      </c>
      <c r="E10" s="32">
        <v>4.4502617801047119E-2</v>
      </c>
      <c r="F10" s="31">
        <f>F82</f>
        <v>16</v>
      </c>
      <c r="G10" s="32">
        <v>3.2345013477088951E-2</v>
      </c>
      <c r="H10" s="31">
        <f>H82</f>
        <v>21</v>
      </c>
      <c r="I10" s="32">
        <v>4.1208791208791208E-2</v>
      </c>
      <c r="J10" s="31">
        <f>J82</f>
        <v>15</v>
      </c>
      <c r="K10" s="32" t="s">
        <v>964</v>
      </c>
      <c r="L10" s="31">
        <f>L82</f>
        <v>10</v>
      </c>
      <c r="M10" s="33">
        <f>L10/L$52</f>
        <v>2.7777777777777776E-2</v>
      </c>
      <c r="N10" s="34">
        <f>N82</f>
        <v>21</v>
      </c>
      <c r="O10" s="32">
        <f>N10/N$52</f>
        <v>6.3829787234042548E-2</v>
      </c>
      <c r="P10" s="31">
        <f>P82</f>
        <v>30</v>
      </c>
      <c r="Q10" s="32">
        <f>P10/P$52</f>
        <v>8.4745762711864403E-2</v>
      </c>
      <c r="R10" s="31">
        <f>R82</f>
        <v>36</v>
      </c>
      <c r="S10" s="32">
        <f>R10/R$52</f>
        <v>9.8630136986301367E-2</v>
      </c>
      <c r="T10" s="31">
        <f>T82</f>
        <v>25</v>
      </c>
      <c r="U10" s="32">
        <f>T10/T$52</f>
        <v>6.8493150684931503E-2</v>
      </c>
      <c r="V10" s="31">
        <f>V82</f>
        <v>23</v>
      </c>
      <c r="W10" s="33">
        <f>V10/V$52</f>
        <v>6.7055393586005832E-2</v>
      </c>
      <c r="X10" s="35">
        <f>X82</f>
        <v>23</v>
      </c>
      <c r="Y10" s="36">
        <f>X10/X$52</f>
        <v>6.4066852367688026E-2</v>
      </c>
      <c r="Z10" s="8">
        <v>33</v>
      </c>
      <c r="AA10" s="36">
        <f>Z10/Z$52</f>
        <v>7.6212471131639717E-2</v>
      </c>
      <c r="AB10" s="8">
        <v>26</v>
      </c>
      <c r="AC10" s="36">
        <f>AB10/AB$52</f>
        <v>7.1038251366120214E-2</v>
      </c>
      <c r="AD10" s="8">
        <v>22</v>
      </c>
      <c r="AE10" s="36">
        <f>AD10/AD$52</f>
        <v>5.6555269922879174E-2</v>
      </c>
      <c r="AF10" s="8">
        <v>39</v>
      </c>
      <c r="AG10" s="36">
        <f>AF10/AF$52</f>
        <v>0.11016949152542373</v>
      </c>
      <c r="AH10" s="8">
        <v>34</v>
      </c>
      <c r="AI10" s="36">
        <f>AH10/AH52</f>
        <v>9.4972067039106142E-2</v>
      </c>
      <c r="AJ10" s="8">
        <v>25</v>
      </c>
      <c r="AK10" s="36">
        <f>AJ10/AJ52</f>
        <v>7.1022727272727279E-2</v>
      </c>
      <c r="AL10" s="37">
        <v>23</v>
      </c>
      <c r="AM10" s="36">
        <f>AL10/AL52</f>
        <v>5.9740259740259739E-2</v>
      </c>
      <c r="AN10" s="8">
        <v>29</v>
      </c>
      <c r="AO10" s="36">
        <f>AN10/AN52</f>
        <v>9.2948717948717952E-2</v>
      </c>
      <c r="AP10">
        <v>30</v>
      </c>
      <c r="AQ10" s="528">
        <f>AP10/AP52</f>
        <v>7.6142131979695438E-2</v>
      </c>
      <c r="AR10" s="634"/>
      <c r="AS10" s="524"/>
      <c r="AT10" s="635"/>
    </row>
    <row r="11" spans="1:46" x14ac:dyDescent="0.25">
      <c r="A11" s="26" t="s">
        <v>32</v>
      </c>
      <c r="B11" s="7">
        <v>7</v>
      </c>
      <c r="C11" s="32">
        <v>2.2151898734177215E-2</v>
      </c>
      <c r="D11" s="7">
        <v>9</v>
      </c>
      <c r="E11" s="32">
        <v>2.356020942408377E-2</v>
      </c>
      <c r="F11" s="7">
        <v>9</v>
      </c>
      <c r="G11" s="32">
        <v>2.4258760107816711E-2</v>
      </c>
      <c r="H11" s="7">
        <v>13</v>
      </c>
      <c r="I11" s="32">
        <v>3.5714285714285712E-2</v>
      </c>
      <c r="J11" s="7">
        <v>18</v>
      </c>
      <c r="K11" s="32">
        <v>5.1428571428571428E-2</v>
      </c>
      <c r="L11" s="7">
        <v>13</v>
      </c>
      <c r="M11" s="33">
        <v>3.4210526315789476E-2</v>
      </c>
      <c r="N11" s="38">
        <v>12</v>
      </c>
      <c r="O11" s="32">
        <v>3.5087719298245612E-2</v>
      </c>
      <c r="P11" s="7">
        <v>3</v>
      </c>
      <c r="Q11" s="32">
        <v>8.0000000000000002E-3</v>
      </c>
      <c r="R11" s="7">
        <v>8</v>
      </c>
      <c r="S11" s="32">
        <v>2.0997375328083989E-2</v>
      </c>
      <c r="T11" s="7">
        <v>7</v>
      </c>
      <c r="U11" s="32">
        <v>1.804123711340206E-2</v>
      </c>
      <c r="V11" s="7">
        <v>10</v>
      </c>
      <c r="W11" s="33">
        <v>2.6737967914438502E-2</v>
      </c>
      <c r="X11" s="39">
        <v>1</v>
      </c>
      <c r="Y11" s="36">
        <v>2.6455026455026454E-3</v>
      </c>
      <c r="Z11" s="8">
        <v>3</v>
      </c>
      <c r="AA11" s="36">
        <v>6.3157894736842104E-3</v>
      </c>
      <c r="AB11" s="8">
        <v>4</v>
      </c>
      <c r="AC11" s="36">
        <v>1.092896174863388E-2</v>
      </c>
      <c r="AD11" s="8">
        <v>5</v>
      </c>
      <c r="AE11" s="36">
        <v>1.1737089201877934E-2</v>
      </c>
      <c r="AF11" s="8">
        <v>5</v>
      </c>
      <c r="AG11" s="36">
        <v>1.1737089201877934E-2</v>
      </c>
      <c r="AH11" s="8">
        <v>4</v>
      </c>
      <c r="AI11" s="36">
        <f>AH11/AH52</f>
        <v>1.11731843575419E-2</v>
      </c>
      <c r="AJ11" s="8">
        <v>5</v>
      </c>
      <c r="AK11" s="36">
        <f>AJ11/AJ52</f>
        <v>1.4204545454545454E-2</v>
      </c>
      <c r="AL11" s="8">
        <v>7</v>
      </c>
      <c r="AM11" s="36">
        <f>AL11/AL52</f>
        <v>1.8181818181818181E-2</v>
      </c>
      <c r="AN11" s="8">
        <v>7</v>
      </c>
      <c r="AO11" s="36">
        <f>AN11/AN52</f>
        <v>2.2435897435897436E-2</v>
      </c>
      <c r="AP11">
        <v>10</v>
      </c>
      <c r="AQ11" s="528">
        <f>AP11/AP52</f>
        <v>2.5380710659898477E-2</v>
      </c>
      <c r="AR11" s="634"/>
      <c r="AS11" s="524"/>
      <c r="AT11" s="635"/>
    </row>
    <row r="12" spans="1:46" x14ac:dyDescent="0.25">
      <c r="A12" s="26" t="s">
        <v>36</v>
      </c>
      <c r="B12" s="31">
        <f>B88</f>
        <v>0</v>
      </c>
      <c r="C12" s="32">
        <v>0</v>
      </c>
      <c r="D12" s="31">
        <f>D88</f>
        <v>0</v>
      </c>
      <c r="E12" s="32">
        <v>0</v>
      </c>
      <c r="F12" s="31">
        <f>F88</f>
        <v>1</v>
      </c>
      <c r="G12" s="32">
        <v>2.6954177897574125E-3</v>
      </c>
      <c r="H12" s="31">
        <f>H88</f>
        <v>2</v>
      </c>
      <c r="I12" s="32">
        <v>5.4945054945054949E-3</v>
      </c>
      <c r="J12" s="31">
        <f>J88</f>
        <v>2</v>
      </c>
      <c r="K12" s="32" t="s">
        <v>964</v>
      </c>
      <c r="L12" s="31">
        <f>L88</f>
        <v>0</v>
      </c>
      <c r="M12" s="33">
        <f>L12/L$52</f>
        <v>0</v>
      </c>
      <c r="N12" s="34">
        <f>N88</f>
        <v>3</v>
      </c>
      <c r="O12" s="32">
        <f>N12/N$52</f>
        <v>9.11854103343465E-3</v>
      </c>
      <c r="P12" s="31">
        <f>P88</f>
        <v>0</v>
      </c>
      <c r="Q12" s="32">
        <f>P12/P$52</f>
        <v>0</v>
      </c>
      <c r="R12" s="31">
        <f>R88</f>
        <v>2</v>
      </c>
      <c r="S12" s="32">
        <f>R12/R$52</f>
        <v>5.4794520547945206E-3</v>
      </c>
      <c r="T12" s="31">
        <f>T88</f>
        <v>0</v>
      </c>
      <c r="U12" s="32">
        <f>T12/T$52</f>
        <v>0</v>
      </c>
      <c r="V12" s="31">
        <f>V88</f>
        <v>2</v>
      </c>
      <c r="W12" s="33">
        <f>V12/V$52</f>
        <v>5.8309037900874635E-3</v>
      </c>
      <c r="X12" s="35">
        <f>X88</f>
        <v>2</v>
      </c>
      <c r="Y12" s="36">
        <f>X12/X$52</f>
        <v>5.5710306406685237E-3</v>
      </c>
      <c r="Z12" s="8">
        <v>2</v>
      </c>
      <c r="AA12" s="36">
        <f>Z12/Z$52</f>
        <v>4.6189376443418013E-3</v>
      </c>
      <c r="AB12" s="8">
        <v>1</v>
      </c>
      <c r="AC12" s="36">
        <f>AB12/AB$52</f>
        <v>2.7322404371584699E-3</v>
      </c>
      <c r="AD12" s="8">
        <v>4</v>
      </c>
      <c r="AE12" s="36">
        <f>AD12/AD$52</f>
        <v>1.0282776349614395E-2</v>
      </c>
      <c r="AF12" s="8">
        <v>3</v>
      </c>
      <c r="AG12" s="36">
        <f>AF12/AF$52</f>
        <v>8.4745762711864406E-3</v>
      </c>
      <c r="AH12" s="8">
        <v>3</v>
      </c>
      <c r="AI12" s="36">
        <f>AH12/AH52</f>
        <v>8.3798882681564244E-3</v>
      </c>
      <c r="AJ12" s="8">
        <v>3</v>
      </c>
      <c r="AK12" s="36">
        <f>AJ12/AJ52</f>
        <v>8.5227272727272721E-3</v>
      </c>
      <c r="AL12" s="37">
        <v>8</v>
      </c>
      <c r="AM12" s="36">
        <f>AL12/AL52</f>
        <v>2.0779220779220779E-2</v>
      </c>
      <c r="AN12" s="8">
        <v>5</v>
      </c>
      <c r="AO12" s="36">
        <f>AN12/AN52</f>
        <v>1.6025641025641024E-2</v>
      </c>
      <c r="AP12">
        <v>8</v>
      </c>
      <c r="AQ12" s="528">
        <f>AP12/AP52</f>
        <v>2.030456852791878E-2</v>
      </c>
      <c r="AR12" s="634"/>
      <c r="AS12" s="524"/>
      <c r="AT12" s="635"/>
    </row>
    <row r="13" spans="1:46" x14ac:dyDescent="0.25">
      <c r="A13" s="26" t="s">
        <v>38</v>
      </c>
      <c r="B13" s="31">
        <f>B92</f>
        <v>10</v>
      </c>
      <c r="C13" s="32">
        <v>3.1645569620253167E-2</v>
      </c>
      <c r="D13" s="31">
        <f>D92</f>
        <v>5</v>
      </c>
      <c r="E13" s="32">
        <v>1.3089005235602094E-2</v>
      </c>
      <c r="F13" s="31">
        <f>F92</f>
        <v>5</v>
      </c>
      <c r="G13" s="32">
        <v>1.3477088948787063E-2</v>
      </c>
      <c r="H13" s="31">
        <f>H92</f>
        <v>3</v>
      </c>
      <c r="I13" s="32">
        <v>8.241758241758242E-3</v>
      </c>
      <c r="J13" s="31">
        <f>J92</f>
        <v>2</v>
      </c>
      <c r="K13" s="32" t="s">
        <v>964</v>
      </c>
      <c r="L13" s="31">
        <f>L92</f>
        <v>7</v>
      </c>
      <c r="M13" s="33">
        <f>L13/L$52</f>
        <v>1.9444444444444445E-2</v>
      </c>
      <c r="N13" s="34">
        <f>N92</f>
        <v>8</v>
      </c>
      <c r="O13" s="32">
        <f>N13/N$52</f>
        <v>2.4316109422492401E-2</v>
      </c>
      <c r="P13" s="31">
        <f>P92</f>
        <v>2</v>
      </c>
      <c r="Q13" s="32">
        <f>P13/P$52</f>
        <v>5.6497175141242938E-3</v>
      </c>
      <c r="R13" s="31">
        <f>R92</f>
        <v>6</v>
      </c>
      <c r="S13" s="32">
        <f>R13/R$52</f>
        <v>1.643835616438356E-2</v>
      </c>
      <c r="T13" s="31">
        <f>T92</f>
        <v>8</v>
      </c>
      <c r="U13" s="32">
        <f>T13/T$52</f>
        <v>2.1917808219178082E-2</v>
      </c>
      <c r="V13" s="31">
        <f>V92</f>
        <v>5</v>
      </c>
      <c r="W13" s="33">
        <f>V13/V$52</f>
        <v>1.4577259475218658E-2</v>
      </c>
      <c r="X13" s="35">
        <f>X92</f>
        <v>5</v>
      </c>
      <c r="Y13" s="36">
        <f>X13/X$52</f>
        <v>1.3927576601671309E-2</v>
      </c>
      <c r="Z13" s="8">
        <v>4</v>
      </c>
      <c r="AA13" s="36">
        <f>Z13/Z$52</f>
        <v>9.2378752886836026E-3</v>
      </c>
      <c r="AB13" s="8">
        <v>8</v>
      </c>
      <c r="AC13" s="36">
        <f>AB13/AB$52</f>
        <v>2.185792349726776E-2</v>
      </c>
      <c r="AD13" s="8">
        <v>4</v>
      </c>
      <c r="AE13" s="36">
        <f>AD13/AD$52</f>
        <v>1.0282776349614395E-2</v>
      </c>
      <c r="AF13" s="8">
        <v>1</v>
      </c>
      <c r="AG13" s="36">
        <f>AF13/AF$52</f>
        <v>2.8248587570621469E-3</v>
      </c>
      <c r="AH13" s="8">
        <v>5</v>
      </c>
      <c r="AI13" s="36">
        <f>AH13/AH52</f>
        <v>1.3966480446927373E-2</v>
      </c>
      <c r="AJ13" s="8">
        <v>8</v>
      </c>
      <c r="AK13" s="36">
        <f>AJ13/AJ52</f>
        <v>2.2727272727272728E-2</v>
      </c>
      <c r="AL13" s="37">
        <v>7</v>
      </c>
      <c r="AM13" s="36">
        <f>AL13/AL52</f>
        <v>1.8181818181818181E-2</v>
      </c>
      <c r="AN13" s="8">
        <v>5</v>
      </c>
      <c r="AO13" s="36">
        <f>AN13/AN52</f>
        <v>1.6025641025641024E-2</v>
      </c>
      <c r="AP13">
        <v>3</v>
      </c>
      <c r="AQ13" s="528">
        <f>AP13/AP52</f>
        <v>7.6142131979695434E-3</v>
      </c>
      <c r="AR13" s="634"/>
      <c r="AS13" s="524"/>
      <c r="AT13" s="635"/>
    </row>
    <row r="14" spans="1:46" x14ac:dyDescent="0.25">
      <c r="A14" s="26" t="s">
        <v>40</v>
      </c>
      <c r="B14" s="31">
        <f>B95+B97</f>
        <v>3</v>
      </c>
      <c r="C14" s="32">
        <f>B14/B$52</f>
        <v>1.0752688172043012E-2</v>
      </c>
      <c r="D14" s="31">
        <f>D95+D97</f>
        <v>10</v>
      </c>
      <c r="E14" s="32">
        <f>D14/D$52</f>
        <v>2.7472527472527472E-2</v>
      </c>
      <c r="F14" s="31">
        <f>F95+F97</f>
        <v>10</v>
      </c>
      <c r="G14" s="32">
        <f>F14/F$52</f>
        <v>2.9940119760479042E-2</v>
      </c>
      <c r="H14" s="31">
        <f>H95+H97</f>
        <v>11</v>
      </c>
      <c r="I14" s="32">
        <f>H14/H$52</f>
        <v>3.1976744186046513E-2</v>
      </c>
      <c r="J14" s="31">
        <f>J95+J97</f>
        <v>10</v>
      </c>
      <c r="K14" s="32">
        <f>J14/J$52</f>
        <v>2.9940119760479042E-2</v>
      </c>
      <c r="L14" s="31">
        <f>L95+L97</f>
        <v>10</v>
      </c>
      <c r="M14" s="33">
        <f>L14/L$52</f>
        <v>2.7777777777777776E-2</v>
      </c>
      <c r="N14" s="34">
        <f>N95+N97</f>
        <v>12</v>
      </c>
      <c r="O14" s="32">
        <f>N14/N$52</f>
        <v>3.64741641337386E-2</v>
      </c>
      <c r="P14" s="31">
        <f>P95+P97</f>
        <v>9</v>
      </c>
      <c r="Q14" s="32">
        <f>P14/P$52</f>
        <v>2.5423728813559324E-2</v>
      </c>
      <c r="R14" s="31">
        <f>R95+R97</f>
        <v>7</v>
      </c>
      <c r="S14" s="32">
        <f>R14/R$52</f>
        <v>1.9178082191780823E-2</v>
      </c>
      <c r="T14" s="31">
        <f>T95+T97</f>
        <v>10</v>
      </c>
      <c r="U14" s="32">
        <f>T14/T$52</f>
        <v>2.7397260273972601E-2</v>
      </c>
      <c r="V14" s="31">
        <f>V95+V97</f>
        <v>8</v>
      </c>
      <c r="W14" s="33">
        <f>V14/V$52</f>
        <v>2.3323615160349854E-2</v>
      </c>
      <c r="X14" s="35">
        <f>X95+X97</f>
        <v>11</v>
      </c>
      <c r="Y14" s="36">
        <f>X14/X$52</f>
        <v>3.0640668523676879E-2</v>
      </c>
      <c r="Z14" s="8">
        <v>17</v>
      </c>
      <c r="AA14" s="36">
        <f>Z14/Z$52</f>
        <v>3.9260969976905313E-2</v>
      </c>
      <c r="AB14" s="8">
        <v>19</v>
      </c>
      <c r="AC14" s="36">
        <f>AB14/AB$52</f>
        <v>5.1912568306010931E-2</v>
      </c>
      <c r="AD14" s="8">
        <v>12</v>
      </c>
      <c r="AE14" s="36">
        <f>AD14/AD$52</f>
        <v>3.0848329048843187E-2</v>
      </c>
      <c r="AF14" s="8">
        <v>17</v>
      </c>
      <c r="AG14" s="36">
        <f>AF14/AF$52</f>
        <v>4.8022598870056499E-2</v>
      </c>
      <c r="AH14" s="8">
        <v>16</v>
      </c>
      <c r="AI14" s="36">
        <f>AH14/AH52</f>
        <v>4.4692737430167599E-2</v>
      </c>
      <c r="AJ14" s="8">
        <v>17</v>
      </c>
      <c r="AK14" s="36">
        <f>AJ14/AJ52</f>
        <v>4.8295454545454544E-2</v>
      </c>
      <c r="AL14" s="37">
        <v>20</v>
      </c>
      <c r="AM14" s="36">
        <f>AL14/AL52</f>
        <v>5.1948051948051951E-2</v>
      </c>
      <c r="AN14" s="8">
        <v>12</v>
      </c>
      <c r="AO14" s="36">
        <f>AN14/AN52</f>
        <v>3.8461538461538464E-2</v>
      </c>
      <c r="AP14">
        <v>17</v>
      </c>
      <c r="AQ14" s="528">
        <f>AP14/AP52</f>
        <v>4.3147208121827409E-2</v>
      </c>
      <c r="AR14" s="634"/>
      <c r="AS14" s="524"/>
      <c r="AT14" s="635"/>
    </row>
    <row r="15" spans="1:46" x14ac:dyDescent="0.25">
      <c r="A15" s="26" t="s">
        <v>42</v>
      </c>
      <c r="B15" s="40">
        <f>B100</f>
        <v>12</v>
      </c>
      <c r="C15" s="41">
        <v>3.7974683544303799E-2</v>
      </c>
      <c r="D15" s="31">
        <f>D100</f>
        <v>3</v>
      </c>
      <c r="E15" s="32">
        <v>7.8534031413612562E-3</v>
      </c>
      <c r="F15" s="40">
        <f>F100</f>
        <v>3</v>
      </c>
      <c r="G15" s="41">
        <v>8.0862533692722376E-3</v>
      </c>
      <c r="H15" s="40">
        <f>H100</f>
        <v>2</v>
      </c>
      <c r="I15" s="41">
        <v>5.4945054945054949E-3</v>
      </c>
      <c r="J15" s="40">
        <f>J100</f>
        <v>4</v>
      </c>
      <c r="K15" s="41" t="s">
        <v>964</v>
      </c>
      <c r="L15" s="40">
        <f>L100</f>
        <v>6</v>
      </c>
      <c r="M15" s="42">
        <f>L15/L$52</f>
        <v>1.6666666666666666E-2</v>
      </c>
      <c r="N15" s="34">
        <f>N100</f>
        <v>1</v>
      </c>
      <c r="O15" s="32">
        <f>N15/N$52</f>
        <v>3.0395136778115501E-3</v>
      </c>
      <c r="P15" s="31">
        <f>P100</f>
        <v>3</v>
      </c>
      <c r="Q15" s="32">
        <f>P15/P$52</f>
        <v>8.4745762711864406E-3</v>
      </c>
      <c r="R15" s="31">
        <f>R100</f>
        <v>2</v>
      </c>
      <c r="S15" s="32">
        <f>R15/R$52</f>
        <v>5.4794520547945206E-3</v>
      </c>
      <c r="T15" s="31">
        <f>T100</f>
        <v>0</v>
      </c>
      <c r="U15" s="32">
        <f>T15/T$52</f>
        <v>0</v>
      </c>
      <c r="V15" s="31">
        <f>V100</f>
        <v>1</v>
      </c>
      <c r="W15" s="33">
        <f>V15/V$52</f>
        <v>2.9154518950437317E-3</v>
      </c>
      <c r="X15" s="35">
        <f>X100</f>
        <v>0</v>
      </c>
      <c r="Y15" s="36">
        <f>X15/X$52</f>
        <v>0</v>
      </c>
      <c r="Z15" s="8">
        <v>0</v>
      </c>
      <c r="AA15" s="36">
        <f>Z15/Z$52</f>
        <v>0</v>
      </c>
      <c r="AB15" s="8">
        <v>0</v>
      </c>
      <c r="AC15" s="36">
        <f>AB15/AB$52</f>
        <v>0</v>
      </c>
      <c r="AD15" s="8">
        <v>0</v>
      </c>
      <c r="AE15" s="36">
        <f>AD15/AD$52</f>
        <v>0</v>
      </c>
      <c r="AF15" s="8">
        <v>0</v>
      </c>
      <c r="AG15" s="36">
        <f>AF15/AF$52</f>
        <v>0</v>
      </c>
      <c r="AH15" s="8">
        <v>0</v>
      </c>
      <c r="AI15" s="36">
        <f>AH15/AH52</f>
        <v>0</v>
      </c>
      <c r="AJ15" s="8">
        <v>0</v>
      </c>
      <c r="AK15" s="36" t="s">
        <v>43</v>
      </c>
      <c r="AL15" s="37">
        <v>0</v>
      </c>
      <c r="AM15" s="36">
        <f>AL15/AL52</f>
        <v>0</v>
      </c>
      <c r="AN15" s="8">
        <v>0</v>
      </c>
      <c r="AO15" s="36">
        <f>AN15/AN52</f>
        <v>0</v>
      </c>
      <c r="AP15">
        <v>0</v>
      </c>
      <c r="AQ15" s="528">
        <f>AP15/AP52</f>
        <v>0</v>
      </c>
      <c r="AR15" s="634"/>
      <c r="AS15" s="524"/>
      <c r="AT15" s="635"/>
    </row>
    <row r="16" spans="1:46" s="595" customFormat="1" x14ac:dyDescent="0.25">
      <c r="A16" s="527" t="s">
        <v>34</v>
      </c>
      <c r="B16" s="606">
        <f>B86+B196</f>
        <v>37</v>
      </c>
      <c r="C16" s="607">
        <f>B16/B$52</f>
        <v>0.13261648745519714</v>
      </c>
      <c r="D16" s="606">
        <f>D86+D196</f>
        <v>18</v>
      </c>
      <c r="E16" s="607">
        <f>D16/D$52</f>
        <v>4.9450549450549448E-2</v>
      </c>
      <c r="F16" s="606">
        <f>F86+F196</f>
        <v>37</v>
      </c>
      <c r="G16" s="607">
        <f>F16/F$52</f>
        <v>0.11077844311377245</v>
      </c>
      <c r="H16" s="606">
        <f>H86+H196</f>
        <v>20</v>
      </c>
      <c r="I16" s="607">
        <f>H16/H$52</f>
        <v>5.8139534883720929E-2</v>
      </c>
      <c r="J16" s="606">
        <f>J86+J196</f>
        <v>16</v>
      </c>
      <c r="K16" s="607">
        <f>J16/J$52</f>
        <v>4.790419161676647E-2</v>
      </c>
      <c r="L16" s="606">
        <f>L86+L196</f>
        <v>20</v>
      </c>
      <c r="M16" s="608">
        <f>L16/L$52</f>
        <v>5.5555555555555552E-2</v>
      </c>
      <c r="N16" s="609">
        <f>N86+N196</f>
        <v>13</v>
      </c>
      <c r="O16" s="607">
        <f>N16/N$52</f>
        <v>3.9513677811550151E-2</v>
      </c>
      <c r="P16" s="606">
        <f>P86+P196</f>
        <v>21</v>
      </c>
      <c r="Q16" s="607">
        <f>P16/P$52</f>
        <v>5.9322033898305086E-2</v>
      </c>
      <c r="R16" s="606">
        <f>R86+R196</f>
        <v>16</v>
      </c>
      <c r="S16" s="607">
        <f>R16/R$52</f>
        <v>4.3835616438356165E-2</v>
      </c>
      <c r="T16" s="606">
        <f>T86+T196</f>
        <v>23</v>
      </c>
      <c r="U16" s="607">
        <f>T16/T$52</f>
        <v>6.3013698630136991E-2</v>
      </c>
      <c r="V16" s="606">
        <f>V86+V196</f>
        <v>21</v>
      </c>
      <c r="W16" s="608">
        <f>V16/V$52</f>
        <v>6.1224489795918366E-2</v>
      </c>
      <c r="X16" s="610">
        <f>X86+X196</f>
        <v>18</v>
      </c>
      <c r="Y16" s="611">
        <f>X16/X$52</f>
        <v>5.0139275766016712E-2</v>
      </c>
      <c r="Z16" s="612">
        <v>39</v>
      </c>
      <c r="AA16" s="611">
        <f>Z16/Z$52</f>
        <v>9.0069284064665134E-2</v>
      </c>
      <c r="AB16" s="612">
        <v>27</v>
      </c>
      <c r="AC16" s="611">
        <f>AB16/AB$52</f>
        <v>7.3770491803278687E-2</v>
      </c>
      <c r="AD16" s="612">
        <v>9</v>
      </c>
      <c r="AE16" s="611">
        <f>AD16/AD$52</f>
        <v>2.313624678663239E-2</v>
      </c>
      <c r="AF16" s="612">
        <v>9</v>
      </c>
      <c r="AG16" s="611">
        <f>AF16/AF$52</f>
        <v>2.5423728813559324E-2</v>
      </c>
      <c r="AH16" s="612">
        <v>24</v>
      </c>
      <c r="AI16" s="611">
        <f>AH16/AH52</f>
        <v>6.7039106145251395E-2</v>
      </c>
      <c r="AJ16" s="612">
        <v>21</v>
      </c>
      <c r="AK16" s="611">
        <f>AJ16/AJ52</f>
        <v>5.9659090909090912E-2</v>
      </c>
      <c r="AL16" s="613">
        <v>22</v>
      </c>
      <c r="AM16" s="611">
        <f>AL16/AL52</f>
        <v>5.7142857142857141E-2</v>
      </c>
      <c r="AN16" s="612">
        <v>26</v>
      </c>
      <c r="AO16" s="611">
        <f>AN16/AN52</f>
        <v>8.3333333333333329E-2</v>
      </c>
      <c r="AP16" s="595">
        <v>26</v>
      </c>
      <c r="AQ16" s="614">
        <f>AP16/AP52</f>
        <v>6.5989847715736044E-2</v>
      </c>
      <c r="AR16" s="634"/>
      <c r="AS16" s="524"/>
      <c r="AT16" s="635"/>
    </row>
    <row r="17" spans="1:46" s="595" customFormat="1" x14ac:dyDescent="0.25">
      <c r="A17" s="615" t="s">
        <v>208</v>
      </c>
      <c r="B17" s="530"/>
      <c r="C17" s="531"/>
      <c r="D17" s="530"/>
      <c r="E17" s="531"/>
      <c r="F17" s="530"/>
      <c r="G17" s="531"/>
      <c r="H17" s="530"/>
      <c r="I17" s="531"/>
      <c r="J17" s="530"/>
      <c r="K17" s="531"/>
      <c r="L17" s="530"/>
      <c r="M17" s="616"/>
      <c r="N17" s="617"/>
      <c r="O17" s="616"/>
      <c r="P17" s="532"/>
      <c r="Q17" s="531"/>
      <c r="R17" s="530"/>
      <c r="S17" s="531"/>
      <c r="T17" s="532"/>
      <c r="U17" s="531"/>
      <c r="V17" s="530"/>
      <c r="W17" s="616"/>
      <c r="X17" s="532"/>
      <c r="Y17" s="618"/>
      <c r="Z17" s="619"/>
      <c r="AA17" s="620"/>
      <c r="AB17" s="619"/>
      <c r="AC17" s="620"/>
      <c r="AD17" s="619"/>
      <c r="AE17" s="620"/>
      <c r="AF17" s="619"/>
      <c r="AG17" s="620"/>
      <c r="AH17" s="619">
        <v>14</v>
      </c>
      <c r="AI17" s="620">
        <f>AH17/AH39</f>
        <v>0.33333333333333331</v>
      </c>
      <c r="AJ17" s="619"/>
      <c r="AK17" s="620">
        <f>AJ17/AJ39</f>
        <v>0</v>
      </c>
      <c r="AL17" s="619"/>
      <c r="AM17" s="620">
        <f>AL17/AL39</f>
        <v>0</v>
      </c>
      <c r="AN17" s="619">
        <v>11</v>
      </c>
      <c r="AO17" s="620">
        <f>AN17/AN39</f>
        <v>0.3235294117647059</v>
      </c>
      <c r="AP17" s="595">
        <v>11</v>
      </c>
      <c r="AQ17" s="614">
        <f>AP17/AP52</f>
        <v>2.7918781725888325E-2</v>
      </c>
      <c r="AR17" s="634"/>
      <c r="AS17" s="524"/>
      <c r="AT17" s="635"/>
    </row>
    <row r="18" spans="1:46" ht="32.1" customHeight="1" thickBot="1" x14ac:dyDescent="0.3">
      <c r="A18" s="50" t="s">
        <v>46</v>
      </c>
      <c r="B18" s="51">
        <f>SUM(B9:B15)</f>
        <v>163</v>
      </c>
      <c r="C18" s="52">
        <v>0.620253164556962</v>
      </c>
      <c r="D18" s="53">
        <f>SUM(D9:D15)</f>
        <v>178</v>
      </c>
      <c r="E18" s="54">
        <v>0.50785340314136129</v>
      </c>
      <c r="F18" s="51">
        <f>SUM(F9:F15)</f>
        <v>152</v>
      </c>
      <c r="G18" s="52">
        <v>0.48517520215633425</v>
      </c>
      <c r="H18" s="51">
        <f>SUM(H9:H15)</f>
        <v>176</v>
      </c>
      <c r="I18" s="52">
        <v>0.52747252747252749</v>
      </c>
      <c r="J18" s="51">
        <f>SUM(J9:J15)</f>
        <v>170</v>
      </c>
      <c r="K18" s="52" t="s">
        <v>964</v>
      </c>
      <c r="L18" s="51">
        <f>SUM(L9:L15)</f>
        <v>162</v>
      </c>
      <c r="M18" s="55">
        <f t="shared" ref="M18:M25" si="0">L18/L$52</f>
        <v>0.45</v>
      </c>
      <c r="N18" s="56">
        <f>SUM(N9:N15)</f>
        <v>154</v>
      </c>
      <c r="O18" s="52">
        <f t="shared" ref="O18:O25" si="1">N18/N$52</f>
        <v>0.46808510638297873</v>
      </c>
      <c r="P18" s="51">
        <f>SUM(P9:P15)</f>
        <v>156</v>
      </c>
      <c r="Q18" s="52">
        <f t="shared" ref="Q18:Q25" si="2">P18/P$52</f>
        <v>0.44067796610169491</v>
      </c>
      <c r="R18" s="51">
        <f>SUM(R9:R15)</f>
        <v>180</v>
      </c>
      <c r="S18" s="52">
        <f t="shared" ref="S18:S25" si="3">R18/R$52</f>
        <v>0.49315068493150682</v>
      </c>
      <c r="T18" s="51">
        <f>SUM(T9:T15)</f>
        <v>173</v>
      </c>
      <c r="U18" s="52">
        <f t="shared" ref="U18:U25" si="4">T18/T$52</f>
        <v>0.47397260273972602</v>
      </c>
      <c r="V18" s="57">
        <f>SUM(V9:V15)</f>
        <v>143</v>
      </c>
      <c r="W18" s="58">
        <f t="shared" ref="W18:W25" si="5">V18/V$52</f>
        <v>0.41690962099125367</v>
      </c>
      <c r="X18" s="59">
        <f>SUM(X9:X15)</f>
        <v>139</v>
      </c>
      <c r="Y18" s="60">
        <f t="shared" ref="Y18:Y25" si="6">X18/X$52</f>
        <v>0.38718662952646238</v>
      </c>
      <c r="Z18" s="61">
        <f>SUM(Z9:Z15)</f>
        <v>196</v>
      </c>
      <c r="AA18" s="60">
        <f t="shared" ref="AA18:AA25" si="7">Z18/Z$52</f>
        <v>0.45265588914549654</v>
      </c>
      <c r="AB18" s="61">
        <f>SUM(AB9:AB15)</f>
        <v>171</v>
      </c>
      <c r="AC18" s="60">
        <f>AB18/AB52</f>
        <v>0.46721311475409838</v>
      </c>
      <c r="AD18" s="61">
        <f>SUM(AD9:AD15)</f>
        <v>165</v>
      </c>
      <c r="AE18" s="60">
        <f>AD18/AD52</f>
        <v>0.4241645244215938</v>
      </c>
      <c r="AF18" s="61">
        <f>SUM(AF9:AF15)</f>
        <v>168</v>
      </c>
      <c r="AG18" s="60">
        <f>AF18/AF52</f>
        <v>0.47457627118644069</v>
      </c>
      <c r="AH18" s="61">
        <f>SUM(AH9:AH15)</f>
        <v>166</v>
      </c>
      <c r="AI18" s="60">
        <f>AH18/AH52</f>
        <v>0.46368715083798884</v>
      </c>
      <c r="AJ18" s="61">
        <f>SUM(AJ9:AJ15)</f>
        <v>157</v>
      </c>
      <c r="AK18" s="60">
        <f>AJ18/AJ52</f>
        <v>0.44602272727272729</v>
      </c>
      <c r="AL18" s="62">
        <f>SUM(AL9:AL15)</f>
        <v>183</v>
      </c>
      <c r="AM18" s="60">
        <f>AL18/AL52</f>
        <v>0.47532467532467532</v>
      </c>
      <c r="AN18" s="61">
        <f>SUM(AN9:AN15)</f>
        <v>150</v>
      </c>
      <c r="AO18" s="60">
        <f>AN18/AN52</f>
        <v>0.48076923076923078</v>
      </c>
      <c r="AP18" s="525">
        <f>SUM(AP9:AP17)</f>
        <v>192</v>
      </c>
      <c r="AQ18" s="528">
        <f>AP18/AP52</f>
        <v>0.48730964467005078</v>
      </c>
      <c r="AR18" s="634"/>
      <c r="AS18" s="524"/>
      <c r="AT18" s="635"/>
    </row>
    <row r="19" spans="1:46" ht="36.950000000000003" customHeight="1" thickTop="1" x14ac:dyDescent="0.25">
      <c r="A19" s="26" t="s">
        <v>49</v>
      </c>
      <c r="B19" s="31">
        <f>B113</f>
        <v>13</v>
      </c>
      <c r="C19" s="32">
        <v>4.1139240506329111E-2</v>
      </c>
      <c r="D19" s="31">
        <f>D113</f>
        <v>30</v>
      </c>
      <c r="E19" s="32">
        <v>7.8534031413612565E-2</v>
      </c>
      <c r="F19" s="31">
        <f>F113</f>
        <v>24</v>
      </c>
      <c r="G19" s="32">
        <v>6.4690026954177901E-2</v>
      </c>
      <c r="H19" s="31">
        <f>H113</f>
        <v>26</v>
      </c>
      <c r="I19" s="32">
        <v>7.1428571428571425E-2</v>
      </c>
      <c r="J19" s="31">
        <f>J113</f>
        <v>23</v>
      </c>
      <c r="K19" s="32" t="s">
        <v>964</v>
      </c>
      <c r="L19" s="31">
        <f>L113</f>
        <v>21</v>
      </c>
      <c r="M19" s="33">
        <f t="shared" si="0"/>
        <v>5.8333333333333334E-2</v>
      </c>
      <c r="N19" s="34">
        <f>N113</f>
        <v>24</v>
      </c>
      <c r="O19" s="32">
        <f t="shared" si="1"/>
        <v>7.29483282674772E-2</v>
      </c>
      <c r="P19" s="31">
        <f>P113</f>
        <v>28</v>
      </c>
      <c r="Q19" s="32">
        <f t="shared" si="2"/>
        <v>7.909604519774012E-2</v>
      </c>
      <c r="R19" s="31">
        <f>R113</f>
        <v>27</v>
      </c>
      <c r="S19" s="32">
        <f t="shared" si="3"/>
        <v>7.3972602739726029E-2</v>
      </c>
      <c r="T19" s="31">
        <f>T113</f>
        <v>33</v>
      </c>
      <c r="U19" s="32">
        <f t="shared" si="4"/>
        <v>9.0410958904109592E-2</v>
      </c>
      <c r="V19" s="31">
        <f>V113</f>
        <v>33</v>
      </c>
      <c r="W19" s="33">
        <f t="shared" si="5"/>
        <v>9.6209912536443148E-2</v>
      </c>
      <c r="X19" s="35">
        <f>X113</f>
        <v>42</v>
      </c>
      <c r="Y19" s="36">
        <f t="shared" si="6"/>
        <v>0.11699164345403899</v>
      </c>
      <c r="Z19" s="8">
        <v>48</v>
      </c>
      <c r="AA19" s="36">
        <f t="shared" si="7"/>
        <v>0.11085450346420324</v>
      </c>
      <c r="AB19" s="8">
        <v>16</v>
      </c>
      <c r="AC19" s="36">
        <f t="shared" ref="AC19:AC25" si="8">AB19/AB$52</f>
        <v>4.3715846994535519E-2</v>
      </c>
      <c r="AD19" s="8">
        <v>21</v>
      </c>
      <c r="AE19" s="36">
        <f t="shared" ref="AE19:AE25" si="9">AD19/AD$52</f>
        <v>5.3984575835475578E-2</v>
      </c>
      <c r="AF19" s="8">
        <v>22</v>
      </c>
      <c r="AG19" s="36">
        <f t="shared" ref="AG19:AG25" si="10">AF19/AF$52</f>
        <v>6.2146892655367235E-2</v>
      </c>
      <c r="AH19" s="8">
        <v>35</v>
      </c>
      <c r="AI19" s="36">
        <f>AH19/AH52</f>
        <v>9.7765363128491614E-2</v>
      </c>
      <c r="AJ19" s="8">
        <v>39</v>
      </c>
      <c r="AK19" s="36">
        <f>AJ19/AJ52</f>
        <v>0.11079545454545454</v>
      </c>
      <c r="AL19" s="37">
        <v>42</v>
      </c>
      <c r="AM19" s="36">
        <f>AL19/AL52</f>
        <v>0.10909090909090909</v>
      </c>
      <c r="AN19" s="8">
        <v>33</v>
      </c>
      <c r="AO19" s="36">
        <f>AN19/AN52</f>
        <v>0.10576923076923077</v>
      </c>
      <c r="AP19" s="525">
        <v>42</v>
      </c>
      <c r="AQ19" s="528">
        <f>AP19/AP52</f>
        <v>0.1065989847715736</v>
      </c>
      <c r="AR19" s="634"/>
      <c r="AS19" s="524"/>
      <c r="AT19" s="635"/>
    </row>
    <row r="20" spans="1:46" x14ac:dyDescent="0.25">
      <c r="A20" s="26" t="s">
        <v>51</v>
      </c>
      <c r="B20" s="31">
        <f>B131</f>
        <v>31</v>
      </c>
      <c r="C20" s="32">
        <v>9.8101265822784806E-2</v>
      </c>
      <c r="D20" s="31">
        <f>D131</f>
        <v>40</v>
      </c>
      <c r="E20" s="32">
        <v>0.10471204188481675</v>
      </c>
      <c r="F20" s="31">
        <f>F131</f>
        <v>33</v>
      </c>
      <c r="G20" s="32">
        <v>8.8948787061994605E-2</v>
      </c>
      <c r="H20" s="31">
        <f>H131</f>
        <v>41</v>
      </c>
      <c r="I20" s="32">
        <v>0.11263736263736264</v>
      </c>
      <c r="J20" s="31">
        <f>J131</f>
        <v>46</v>
      </c>
      <c r="K20" s="32" t="s">
        <v>964</v>
      </c>
      <c r="L20" s="31">
        <f>L131</f>
        <v>37</v>
      </c>
      <c r="M20" s="33">
        <f t="shared" si="0"/>
        <v>0.10277777777777777</v>
      </c>
      <c r="N20" s="34">
        <f>N131</f>
        <v>44</v>
      </c>
      <c r="O20" s="32">
        <f t="shared" si="1"/>
        <v>0.1337386018237082</v>
      </c>
      <c r="P20" s="31">
        <f>P131</f>
        <v>45</v>
      </c>
      <c r="Q20" s="32">
        <f t="shared" si="2"/>
        <v>0.1271186440677966</v>
      </c>
      <c r="R20" s="31">
        <f>R131</f>
        <v>40</v>
      </c>
      <c r="S20" s="32">
        <f t="shared" si="3"/>
        <v>0.1095890410958904</v>
      </c>
      <c r="T20" s="31">
        <f>T131</f>
        <v>40</v>
      </c>
      <c r="U20" s="32">
        <f t="shared" si="4"/>
        <v>0.1095890410958904</v>
      </c>
      <c r="V20" s="31">
        <f>V131</f>
        <v>31</v>
      </c>
      <c r="W20" s="33">
        <f t="shared" si="5"/>
        <v>9.0379008746355682E-2</v>
      </c>
      <c r="X20" s="35">
        <f>X131</f>
        <v>32</v>
      </c>
      <c r="Y20" s="36">
        <f t="shared" si="6"/>
        <v>8.9136490250696379E-2</v>
      </c>
      <c r="Z20" s="8">
        <v>28</v>
      </c>
      <c r="AA20" s="36">
        <f t="shared" si="7"/>
        <v>6.4665127020785224E-2</v>
      </c>
      <c r="AB20" s="8">
        <v>17</v>
      </c>
      <c r="AC20" s="36">
        <f t="shared" si="8"/>
        <v>4.6448087431693992E-2</v>
      </c>
      <c r="AD20" s="8">
        <v>32</v>
      </c>
      <c r="AE20" s="36">
        <f t="shared" si="9"/>
        <v>8.2262210796915161E-2</v>
      </c>
      <c r="AF20" s="8">
        <v>16</v>
      </c>
      <c r="AG20" s="36">
        <f t="shared" si="10"/>
        <v>4.519774011299435E-2</v>
      </c>
      <c r="AH20" s="8">
        <v>21</v>
      </c>
      <c r="AI20" s="36">
        <f>AH20/AH52</f>
        <v>5.8659217877094973E-2</v>
      </c>
      <c r="AJ20" s="8">
        <v>21</v>
      </c>
      <c r="AK20" s="36">
        <f>AJ20/AJ52</f>
        <v>5.9659090909090912E-2</v>
      </c>
      <c r="AL20" s="37">
        <v>24</v>
      </c>
      <c r="AM20" s="36">
        <f>AL20/AL52</f>
        <v>6.2337662337662338E-2</v>
      </c>
      <c r="AN20" s="8">
        <v>22</v>
      </c>
      <c r="AO20" s="36">
        <f>AN20/AN52</f>
        <v>7.0512820512820512E-2</v>
      </c>
      <c r="AP20">
        <v>20</v>
      </c>
      <c r="AQ20" s="528">
        <f>AP20/AP52</f>
        <v>5.0761421319796954E-2</v>
      </c>
      <c r="AR20" s="634"/>
      <c r="AS20" s="524"/>
      <c r="AT20" s="635"/>
    </row>
    <row r="21" spans="1:46" x14ac:dyDescent="0.25">
      <c r="A21" s="26" t="s">
        <v>53</v>
      </c>
      <c r="B21" s="31">
        <f>B137</f>
        <v>0</v>
      </c>
      <c r="C21" s="32">
        <f>B21/B$52</f>
        <v>0</v>
      </c>
      <c r="D21" s="31">
        <f>D137</f>
        <v>0</v>
      </c>
      <c r="E21" s="32">
        <f>D21/D$52</f>
        <v>0</v>
      </c>
      <c r="F21" s="31">
        <f>F137</f>
        <v>0</v>
      </c>
      <c r="G21" s="32">
        <f>F21/F$52</f>
        <v>0</v>
      </c>
      <c r="H21" s="31">
        <f>H137</f>
        <v>0</v>
      </c>
      <c r="I21" s="32">
        <f>H21/H$52</f>
        <v>0</v>
      </c>
      <c r="J21" s="31">
        <f>J137</f>
        <v>0</v>
      </c>
      <c r="K21" s="32">
        <f>J21/J$52</f>
        <v>0</v>
      </c>
      <c r="L21" s="31">
        <f>L137</f>
        <v>9</v>
      </c>
      <c r="M21" s="33">
        <f t="shared" si="0"/>
        <v>2.5000000000000001E-2</v>
      </c>
      <c r="N21" s="34">
        <f>N137</f>
        <v>8</v>
      </c>
      <c r="O21" s="32">
        <f t="shared" si="1"/>
        <v>2.4316109422492401E-2</v>
      </c>
      <c r="P21" s="31">
        <f>P137</f>
        <v>18</v>
      </c>
      <c r="Q21" s="32">
        <f t="shared" si="2"/>
        <v>5.0847457627118647E-2</v>
      </c>
      <c r="R21" s="31">
        <f>R137</f>
        <v>6</v>
      </c>
      <c r="S21" s="32">
        <f t="shared" si="3"/>
        <v>1.643835616438356E-2</v>
      </c>
      <c r="T21" s="31">
        <f>T137</f>
        <v>9</v>
      </c>
      <c r="U21" s="32">
        <f t="shared" si="4"/>
        <v>2.4657534246575342E-2</v>
      </c>
      <c r="V21" s="31">
        <f>V137</f>
        <v>6</v>
      </c>
      <c r="W21" s="33">
        <f t="shared" si="5"/>
        <v>1.7492711370262391E-2</v>
      </c>
      <c r="X21" s="35">
        <f>X137</f>
        <v>10</v>
      </c>
      <c r="Y21" s="36">
        <f t="shared" si="6"/>
        <v>2.7855153203342618E-2</v>
      </c>
      <c r="Z21" s="8">
        <v>8</v>
      </c>
      <c r="AA21" s="36">
        <f t="shared" si="7"/>
        <v>1.8475750577367205E-2</v>
      </c>
      <c r="AB21" s="8">
        <v>3</v>
      </c>
      <c r="AC21" s="36">
        <f t="shared" si="8"/>
        <v>8.1967213114754103E-3</v>
      </c>
      <c r="AD21" s="8">
        <v>5</v>
      </c>
      <c r="AE21" s="36">
        <f t="shared" si="9"/>
        <v>1.2853470437017995E-2</v>
      </c>
      <c r="AF21" s="8">
        <v>5</v>
      </c>
      <c r="AG21" s="36">
        <f t="shared" si="10"/>
        <v>1.4124293785310734E-2</v>
      </c>
      <c r="AH21" s="8">
        <v>9</v>
      </c>
      <c r="AI21" s="36">
        <f>AH21/AH52</f>
        <v>2.5139664804469275E-2</v>
      </c>
      <c r="AJ21" s="8">
        <v>4</v>
      </c>
      <c r="AK21" s="36">
        <f>AJ21/AJ52</f>
        <v>1.1363636363636364E-2</v>
      </c>
      <c r="AL21" s="37">
        <v>8</v>
      </c>
      <c r="AM21" s="36">
        <f>AL21/AL52</f>
        <v>2.0779220779220779E-2</v>
      </c>
      <c r="AN21" s="8">
        <v>8</v>
      </c>
      <c r="AO21" s="36">
        <f>AN21/AN52</f>
        <v>2.564102564102564E-2</v>
      </c>
      <c r="AP21">
        <v>2</v>
      </c>
      <c r="AQ21" s="528">
        <f>AP21/AP52</f>
        <v>5.076142131979695E-3</v>
      </c>
      <c r="AR21" s="634"/>
      <c r="AS21" s="524"/>
      <c r="AT21" s="635"/>
    </row>
    <row r="22" spans="1:46" x14ac:dyDescent="0.25">
      <c r="A22" s="26" t="s">
        <v>55</v>
      </c>
      <c r="B22" s="31">
        <f>B144</f>
        <v>13</v>
      </c>
      <c r="C22" s="32">
        <v>4.1139240506329111E-2</v>
      </c>
      <c r="D22" s="31">
        <f>D144</f>
        <v>10</v>
      </c>
      <c r="E22" s="32">
        <v>2.6178010471204188E-2</v>
      </c>
      <c r="F22" s="31">
        <f>F144</f>
        <v>15</v>
      </c>
      <c r="G22" s="32">
        <v>4.0431266846361183E-2</v>
      </c>
      <c r="H22" s="31">
        <f>H144</f>
        <v>10</v>
      </c>
      <c r="I22" s="32">
        <v>2.7472527472527472E-2</v>
      </c>
      <c r="J22" s="31">
        <f>J144</f>
        <v>12</v>
      </c>
      <c r="K22" s="32" t="s">
        <v>964</v>
      </c>
      <c r="L22" s="31">
        <f>L144</f>
        <v>13</v>
      </c>
      <c r="M22" s="33">
        <f t="shared" si="0"/>
        <v>3.6111111111111108E-2</v>
      </c>
      <c r="N22" s="34">
        <f>N144</f>
        <v>9</v>
      </c>
      <c r="O22" s="32">
        <f t="shared" si="1"/>
        <v>2.7355623100303952E-2</v>
      </c>
      <c r="P22" s="31">
        <f>P144</f>
        <v>13</v>
      </c>
      <c r="Q22" s="32">
        <f t="shared" si="2"/>
        <v>3.6723163841807911E-2</v>
      </c>
      <c r="R22" s="31">
        <f>R144</f>
        <v>13</v>
      </c>
      <c r="S22" s="32">
        <f t="shared" si="3"/>
        <v>3.5616438356164383E-2</v>
      </c>
      <c r="T22" s="31">
        <f>T144</f>
        <v>12</v>
      </c>
      <c r="U22" s="32">
        <f t="shared" si="4"/>
        <v>3.287671232876712E-2</v>
      </c>
      <c r="V22" s="31">
        <f>V144</f>
        <v>11</v>
      </c>
      <c r="W22" s="33">
        <f t="shared" si="5"/>
        <v>3.2069970845481049E-2</v>
      </c>
      <c r="X22" s="35">
        <f>X144</f>
        <v>8</v>
      </c>
      <c r="Y22" s="36">
        <f t="shared" si="6"/>
        <v>2.2284122562674095E-2</v>
      </c>
      <c r="Z22" s="8">
        <v>8</v>
      </c>
      <c r="AA22" s="36">
        <f t="shared" si="7"/>
        <v>1.8475750577367205E-2</v>
      </c>
      <c r="AB22" s="8">
        <v>8</v>
      </c>
      <c r="AC22" s="36">
        <f t="shared" si="8"/>
        <v>2.185792349726776E-2</v>
      </c>
      <c r="AD22" s="8">
        <v>9</v>
      </c>
      <c r="AE22" s="36">
        <f t="shared" si="9"/>
        <v>2.313624678663239E-2</v>
      </c>
      <c r="AF22" s="8">
        <v>9</v>
      </c>
      <c r="AG22" s="36">
        <f t="shared" si="10"/>
        <v>2.5423728813559324E-2</v>
      </c>
      <c r="AH22" s="8">
        <v>5</v>
      </c>
      <c r="AI22" s="36">
        <f>AH22/AH52</f>
        <v>1.3966480446927373E-2</v>
      </c>
      <c r="AJ22" s="8">
        <v>7</v>
      </c>
      <c r="AK22" s="36">
        <f>AJ22/AJ52</f>
        <v>1.9886363636363636E-2</v>
      </c>
      <c r="AL22" s="37">
        <v>6</v>
      </c>
      <c r="AM22" s="36">
        <f>AL22/AL52</f>
        <v>1.5584415584415584E-2</v>
      </c>
      <c r="AN22" s="8">
        <v>4</v>
      </c>
      <c r="AO22" s="36">
        <f>AN22/AN52</f>
        <v>1.282051282051282E-2</v>
      </c>
      <c r="AP22">
        <v>5</v>
      </c>
      <c r="AQ22" s="528">
        <f>AP22/AP52</f>
        <v>1.2690355329949238E-2</v>
      </c>
      <c r="AR22" s="636"/>
      <c r="AS22" s="637"/>
      <c r="AT22" s="638"/>
    </row>
    <row r="23" spans="1:46" x14ac:dyDescent="0.25">
      <c r="A23" s="26" t="s">
        <v>57</v>
      </c>
      <c r="B23" s="31">
        <f>B146</f>
        <v>6</v>
      </c>
      <c r="C23" s="32">
        <v>1.8987341772151899E-2</v>
      </c>
      <c r="D23" s="31">
        <f>D146</f>
        <v>15</v>
      </c>
      <c r="E23" s="32">
        <v>3.9267015706806283E-2</v>
      </c>
      <c r="F23" s="31">
        <f>F146</f>
        <v>19</v>
      </c>
      <c r="G23" s="32">
        <v>5.1212938005390833E-2</v>
      </c>
      <c r="H23" s="31">
        <f>H146</f>
        <v>9</v>
      </c>
      <c r="I23" s="32">
        <v>2.4725274725274724E-2</v>
      </c>
      <c r="J23" s="31">
        <f>J146</f>
        <v>11</v>
      </c>
      <c r="K23" s="32" t="s">
        <v>964</v>
      </c>
      <c r="L23" s="31">
        <f>L146</f>
        <v>23</v>
      </c>
      <c r="M23" s="33">
        <f t="shared" si="0"/>
        <v>6.3888888888888884E-2</v>
      </c>
      <c r="N23" s="34">
        <f>N146</f>
        <v>11</v>
      </c>
      <c r="O23" s="32">
        <f t="shared" si="1"/>
        <v>3.3434650455927049E-2</v>
      </c>
      <c r="P23" s="31">
        <f>P146</f>
        <v>11</v>
      </c>
      <c r="Q23" s="32">
        <f t="shared" si="2"/>
        <v>3.1073446327683617E-2</v>
      </c>
      <c r="R23" s="31">
        <f>R146</f>
        <v>15</v>
      </c>
      <c r="S23" s="32">
        <f t="shared" si="3"/>
        <v>4.1095890410958902E-2</v>
      </c>
      <c r="T23" s="31">
        <f>T146</f>
        <v>8</v>
      </c>
      <c r="U23" s="32">
        <f t="shared" si="4"/>
        <v>2.1917808219178082E-2</v>
      </c>
      <c r="V23" s="31">
        <f>V146</f>
        <v>15</v>
      </c>
      <c r="W23" s="33">
        <f t="shared" si="5"/>
        <v>4.3731778425655975E-2</v>
      </c>
      <c r="X23" s="35">
        <f>X146</f>
        <v>16</v>
      </c>
      <c r="Y23" s="36">
        <f t="shared" si="6"/>
        <v>4.456824512534819E-2</v>
      </c>
      <c r="Z23" s="8">
        <v>19</v>
      </c>
      <c r="AA23" s="36">
        <f t="shared" si="7"/>
        <v>4.3879907621247112E-2</v>
      </c>
      <c r="AB23" s="8">
        <v>12</v>
      </c>
      <c r="AC23" s="36">
        <f t="shared" si="8"/>
        <v>3.2786885245901641E-2</v>
      </c>
      <c r="AD23" s="8">
        <v>17</v>
      </c>
      <c r="AE23" s="36">
        <f t="shared" si="9"/>
        <v>4.3701799485861184E-2</v>
      </c>
      <c r="AF23" s="8">
        <v>17</v>
      </c>
      <c r="AG23" s="36">
        <f t="shared" si="10"/>
        <v>4.8022598870056499E-2</v>
      </c>
      <c r="AH23" s="8">
        <v>13</v>
      </c>
      <c r="AI23" s="36">
        <f>AH23/AH52</f>
        <v>3.6312849162011177E-2</v>
      </c>
      <c r="AJ23" s="8">
        <v>18</v>
      </c>
      <c r="AK23" s="36">
        <f>AJ23/AJ52</f>
        <v>5.113636363636364E-2</v>
      </c>
      <c r="AL23" s="37">
        <v>24</v>
      </c>
      <c r="AM23" s="36">
        <f>AL23/AL52</f>
        <v>6.2337662337662338E-2</v>
      </c>
      <c r="AN23" s="8">
        <v>18</v>
      </c>
      <c r="AO23" s="36">
        <f>AN23/AN52</f>
        <v>5.7692307692307696E-2</v>
      </c>
      <c r="AP23">
        <v>17</v>
      </c>
      <c r="AQ23" s="528">
        <f>AP23/AP52</f>
        <v>4.3147208121827409E-2</v>
      </c>
    </row>
    <row r="24" spans="1:46" x14ac:dyDescent="0.25">
      <c r="A24" s="26" t="s">
        <v>59</v>
      </c>
      <c r="B24" s="31">
        <f>B153</f>
        <v>11</v>
      </c>
      <c r="C24" s="32">
        <v>3.4810126582278479E-2</v>
      </c>
      <c r="D24" s="31">
        <f>D153</f>
        <v>12</v>
      </c>
      <c r="E24" s="32">
        <v>3.1413612565445025E-2</v>
      </c>
      <c r="F24" s="31">
        <f>F153</f>
        <v>8</v>
      </c>
      <c r="G24" s="32">
        <v>2.15633423180593E-2</v>
      </c>
      <c r="H24" s="31">
        <f>H153</f>
        <v>14</v>
      </c>
      <c r="I24" s="32">
        <v>3.8461538461538464E-2</v>
      </c>
      <c r="J24" s="31">
        <f>J153</f>
        <v>12</v>
      </c>
      <c r="K24" s="32" t="s">
        <v>964</v>
      </c>
      <c r="L24" s="31">
        <f>L153</f>
        <v>14</v>
      </c>
      <c r="M24" s="33">
        <f t="shared" si="0"/>
        <v>3.888888888888889E-2</v>
      </c>
      <c r="N24" s="34">
        <f>N153</f>
        <v>14</v>
      </c>
      <c r="O24" s="32">
        <f t="shared" si="1"/>
        <v>4.2553191489361701E-2</v>
      </c>
      <c r="P24" s="31">
        <f>P153</f>
        <v>9</v>
      </c>
      <c r="Q24" s="32">
        <f t="shared" si="2"/>
        <v>2.5423728813559324E-2</v>
      </c>
      <c r="R24" s="31">
        <f>R153</f>
        <v>11</v>
      </c>
      <c r="S24" s="32">
        <f t="shared" si="3"/>
        <v>3.0136986301369864E-2</v>
      </c>
      <c r="T24" s="31">
        <f>T153</f>
        <v>9</v>
      </c>
      <c r="U24" s="32">
        <f t="shared" si="4"/>
        <v>2.4657534246575342E-2</v>
      </c>
      <c r="V24" s="31">
        <f>V153</f>
        <v>7</v>
      </c>
      <c r="W24" s="33">
        <f t="shared" si="5"/>
        <v>2.0408163265306121E-2</v>
      </c>
      <c r="X24" s="35">
        <f>X153</f>
        <v>11</v>
      </c>
      <c r="Y24" s="36">
        <f t="shared" si="6"/>
        <v>3.0640668523676879E-2</v>
      </c>
      <c r="Z24" s="8">
        <v>4</v>
      </c>
      <c r="AA24" s="36">
        <f t="shared" si="7"/>
        <v>9.2378752886836026E-3</v>
      </c>
      <c r="AB24" s="8">
        <v>6</v>
      </c>
      <c r="AC24" s="36">
        <f t="shared" si="8"/>
        <v>1.6393442622950821E-2</v>
      </c>
      <c r="AD24" s="8">
        <v>11</v>
      </c>
      <c r="AE24" s="36">
        <f t="shared" si="9"/>
        <v>2.8277634961439587E-2</v>
      </c>
      <c r="AF24" s="8">
        <v>11</v>
      </c>
      <c r="AG24" s="36">
        <f t="shared" si="10"/>
        <v>3.1073446327683617E-2</v>
      </c>
      <c r="AH24" s="8">
        <v>5</v>
      </c>
      <c r="AI24" s="36">
        <f>AH24/AH52</f>
        <v>1.3966480446927373E-2</v>
      </c>
      <c r="AJ24" s="8">
        <v>9</v>
      </c>
      <c r="AK24" s="36">
        <f>AJ24/AJ52</f>
        <v>2.556818181818182E-2</v>
      </c>
      <c r="AL24" s="37">
        <v>6</v>
      </c>
      <c r="AM24" s="36">
        <f>AL24/AL52</f>
        <v>1.5584415584415584E-2</v>
      </c>
      <c r="AN24" s="8">
        <v>5</v>
      </c>
      <c r="AO24" s="36">
        <f>AN24/AN52</f>
        <v>1.6025641025641024E-2</v>
      </c>
      <c r="AP24">
        <v>5</v>
      </c>
      <c r="AQ24" s="528">
        <f>AP24/AP52</f>
        <v>1.2690355329949238E-2</v>
      </c>
    </row>
    <row r="25" spans="1:46" x14ac:dyDescent="0.25">
      <c r="A25" s="26" t="s">
        <v>61</v>
      </c>
      <c r="B25" s="31">
        <f>B155</f>
        <v>0</v>
      </c>
      <c r="C25" s="32">
        <v>0</v>
      </c>
      <c r="D25" s="31">
        <f>D155</f>
        <v>1</v>
      </c>
      <c r="E25" s="32">
        <v>2.617801047120419E-3</v>
      </c>
      <c r="F25" s="31">
        <f>F155</f>
        <v>1</v>
      </c>
      <c r="G25" s="32">
        <v>2.6954177897574125E-3</v>
      </c>
      <c r="H25" s="31">
        <f>H155</f>
        <v>0</v>
      </c>
      <c r="I25" s="32">
        <v>0</v>
      </c>
      <c r="J25" s="31">
        <f>J155</f>
        <v>0</v>
      </c>
      <c r="K25" s="32" t="s">
        <v>964</v>
      </c>
      <c r="L25" s="31">
        <f>L155</f>
        <v>0</v>
      </c>
      <c r="M25" s="33">
        <f t="shared" si="0"/>
        <v>0</v>
      </c>
      <c r="N25" s="34">
        <f>N155</f>
        <v>0</v>
      </c>
      <c r="O25" s="32">
        <f t="shared" si="1"/>
        <v>0</v>
      </c>
      <c r="P25" s="31">
        <f>P155</f>
        <v>1</v>
      </c>
      <c r="Q25" s="32">
        <f t="shared" si="2"/>
        <v>2.8248587570621469E-3</v>
      </c>
      <c r="R25" s="31">
        <f>R155</f>
        <v>0</v>
      </c>
      <c r="S25" s="32">
        <f t="shared" si="3"/>
        <v>0</v>
      </c>
      <c r="T25" s="31">
        <f>T155</f>
        <v>0</v>
      </c>
      <c r="U25" s="32">
        <f t="shared" si="4"/>
        <v>0</v>
      </c>
      <c r="V25" s="31">
        <f>V155</f>
        <v>0</v>
      </c>
      <c r="W25" s="33">
        <f t="shared" si="5"/>
        <v>0</v>
      </c>
      <c r="X25" s="35">
        <f>X155</f>
        <v>0</v>
      </c>
      <c r="Y25" s="36">
        <f t="shared" si="6"/>
        <v>0</v>
      </c>
      <c r="Z25" s="8">
        <v>0</v>
      </c>
      <c r="AA25" s="36">
        <f t="shared" si="7"/>
        <v>0</v>
      </c>
      <c r="AB25" s="8">
        <v>0</v>
      </c>
      <c r="AC25" s="36">
        <f t="shared" si="8"/>
        <v>0</v>
      </c>
      <c r="AD25" s="8">
        <v>0</v>
      </c>
      <c r="AE25" s="36">
        <f t="shared" si="9"/>
        <v>0</v>
      </c>
      <c r="AF25" s="8">
        <v>0</v>
      </c>
      <c r="AG25" s="36">
        <f t="shared" si="10"/>
        <v>0</v>
      </c>
      <c r="AH25" s="8">
        <v>0</v>
      </c>
      <c r="AI25" s="36">
        <f>AH25/AH52</f>
        <v>0</v>
      </c>
      <c r="AJ25" s="8"/>
      <c r="AK25" s="36">
        <f>AJ25/AJ52</f>
        <v>0</v>
      </c>
      <c r="AL25" s="37">
        <v>0</v>
      </c>
      <c r="AM25" s="36">
        <f>AL25/AL52</f>
        <v>0</v>
      </c>
      <c r="AN25" s="8">
        <v>0</v>
      </c>
      <c r="AO25" s="36">
        <f>AN25/AN52</f>
        <v>0</v>
      </c>
      <c r="AP25">
        <v>0</v>
      </c>
      <c r="AQ25" s="528">
        <f>AP25/AP52</f>
        <v>0</v>
      </c>
    </row>
    <row r="26" spans="1:46" ht="15" customHeight="1" x14ac:dyDescent="0.25">
      <c r="AQ26" s="528"/>
    </row>
    <row r="27" spans="1:46" ht="15.75" customHeight="1" thickBot="1" x14ac:dyDescent="0.3">
      <c r="A27" s="50" t="s">
        <v>64</v>
      </c>
      <c r="B27" s="51">
        <f>SUM(B19:B25)</f>
        <v>74</v>
      </c>
      <c r="C27" s="52">
        <v>0.23417721518987342</v>
      </c>
      <c r="D27" s="53">
        <f>SUM(D19:D25)</f>
        <v>108</v>
      </c>
      <c r="E27" s="54">
        <v>0.28272251308900526</v>
      </c>
      <c r="F27" s="51">
        <f>SUM(F19:F25)</f>
        <v>100</v>
      </c>
      <c r="G27" s="52">
        <v>0.26954177897574122</v>
      </c>
      <c r="H27" s="51">
        <f>SUM(H19:H25)</f>
        <v>100</v>
      </c>
      <c r="I27" s="52">
        <v>0.27472527472527475</v>
      </c>
      <c r="J27" s="51">
        <f>SUM(J19:J25)</f>
        <v>104</v>
      </c>
      <c r="K27" s="52" t="s">
        <v>964</v>
      </c>
      <c r="L27" s="51">
        <f>SUM(L19:L25)</f>
        <v>117</v>
      </c>
      <c r="M27" s="55">
        <f>L27/L$52</f>
        <v>0.32500000000000001</v>
      </c>
      <c r="N27" s="56">
        <f>SUM(N19:N25)</f>
        <v>110</v>
      </c>
      <c r="O27" s="52">
        <f>N27/N$52</f>
        <v>0.33434650455927051</v>
      </c>
      <c r="P27" s="51">
        <f>SUM(P19:P25)</f>
        <v>125</v>
      </c>
      <c r="Q27" s="52">
        <f>P27/P$52</f>
        <v>0.35310734463276838</v>
      </c>
      <c r="R27" s="51">
        <f>SUM(R19:R25)</f>
        <v>112</v>
      </c>
      <c r="S27" s="52">
        <f>R27/R$52</f>
        <v>0.30684931506849317</v>
      </c>
      <c r="T27" s="51">
        <f>SUM(T19:T25)</f>
        <v>111</v>
      </c>
      <c r="U27" s="52">
        <f>T27/T$52</f>
        <v>0.30410958904109592</v>
      </c>
      <c r="V27" s="51">
        <f>SUM(V19:V25)</f>
        <v>103</v>
      </c>
      <c r="W27" s="55">
        <f>V27/V$52</f>
        <v>0.30029154518950435</v>
      </c>
      <c r="X27" s="65">
        <f>SUM(X19:X25)</f>
        <v>119</v>
      </c>
      <c r="Y27" s="66">
        <f>X27/X$52</f>
        <v>0.33147632311977715</v>
      </c>
      <c r="Z27" s="67">
        <f>SUM(Z19:Z25)</f>
        <v>115</v>
      </c>
      <c r="AA27" s="66">
        <f>Z27/Z$52</f>
        <v>0.26558891454965355</v>
      </c>
      <c r="AB27" s="67">
        <f>SUM(AB19:AB25)</f>
        <v>62</v>
      </c>
      <c r="AC27" s="66">
        <f>AB27/AB52</f>
        <v>0.16939890710382513</v>
      </c>
      <c r="AD27" s="67">
        <f>SUM(AD19:AD25)</f>
        <v>95</v>
      </c>
      <c r="AE27" s="66">
        <f>AD27/AD52</f>
        <v>0.2442159383033419</v>
      </c>
      <c r="AF27" s="67">
        <f>SUM(AF19:AF25)</f>
        <v>80</v>
      </c>
      <c r="AG27" s="66">
        <f>AF27/AF52</f>
        <v>0.22598870056497175</v>
      </c>
      <c r="AH27" s="67">
        <f>SUM(AH19:AH25)</f>
        <v>88</v>
      </c>
      <c r="AI27" s="66">
        <f>AH27/AH52</f>
        <v>0.24581005586592178</v>
      </c>
      <c r="AJ27" s="67">
        <f>SUM(AJ19:AJ25)</f>
        <v>98</v>
      </c>
      <c r="AK27" s="66">
        <f>AJ27/AJ52</f>
        <v>0.27840909090909088</v>
      </c>
      <c r="AL27" s="68">
        <f>SUM(AL19:AL25)</f>
        <v>110</v>
      </c>
      <c r="AM27" s="66">
        <f>AL27/AL52</f>
        <v>0.2857142857142857</v>
      </c>
      <c r="AN27" s="67">
        <f>SUM(AN19:AN25)</f>
        <v>90</v>
      </c>
      <c r="AO27" s="66">
        <f>AN27/AN52</f>
        <v>0.28846153846153844</v>
      </c>
      <c r="AP27">
        <f>SUM(AP19:AP25)</f>
        <v>91</v>
      </c>
      <c r="AQ27" s="528">
        <f>AP27/AP52</f>
        <v>0.23096446700507614</v>
      </c>
    </row>
    <row r="28" spans="1:46" ht="15.75" customHeight="1" thickTop="1" x14ac:dyDescent="0.25">
      <c r="A28" s="63"/>
      <c r="B28" s="7"/>
      <c r="C28" s="32"/>
      <c r="D28" s="7"/>
      <c r="E28" s="32"/>
      <c r="F28" s="7"/>
      <c r="G28" s="32"/>
      <c r="H28" s="7"/>
      <c r="I28" s="32"/>
      <c r="J28" s="7"/>
      <c r="K28" s="32"/>
      <c r="L28" s="7"/>
      <c r="M28" s="33"/>
      <c r="N28" s="38"/>
      <c r="O28" s="32"/>
      <c r="P28" s="7"/>
      <c r="Q28" s="32"/>
      <c r="R28" s="7"/>
      <c r="S28" s="32"/>
      <c r="T28" s="7"/>
      <c r="U28" s="32"/>
      <c r="V28" s="7"/>
      <c r="W28" s="33"/>
      <c r="X28" s="39"/>
      <c r="Y28" s="36"/>
      <c r="Z28" s="8"/>
      <c r="AA28" s="36"/>
      <c r="AB28" s="8"/>
      <c r="AC28" s="36"/>
      <c r="AD28" s="8"/>
      <c r="AE28" s="36"/>
      <c r="AF28" s="8"/>
      <c r="AG28" s="36"/>
      <c r="AH28" s="8"/>
      <c r="AI28" s="36"/>
      <c r="AJ28" s="8"/>
      <c r="AK28" s="36"/>
      <c r="AL28" s="37"/>
      <c r="AM28" s="36"/>
      <c r="AN28" s="8"/>
      <c r="AO28" s="36"/>
      <c r="AQ28" s="528"/>
    </row>
    <row r="29" spans="1:46" x14ac:dyDescent="0.25">
      <c r="A29" s="26" t="s">
        <v>67</v>
      </c>
      <c r="B29" s="31">
        <f>B161</f>
        <v>1</v>
      </c>
      <c r="C29" s="32">
        <v>3.1645569620253164E-3</v>
      </c>
      <c r="D29" s="31">
        <f>D161</f>
        <v>1</v>
      </c>
      <c r="E29" s="32">
        <v>2.617801047120419E-3</v>
      </c>
      <c r="F29" s="31">
        <f>F161</f>
        <v>0</v>
      </c>
      <c r="G29" s="32">
        <v>0</v>
      </c>
      <c r="H29" s="31">
        <f>H161</f>
        <v>3</v>
      </c>
      <c r="I29" s="32">
        <v>8.241758241758242E-3</v>
      </c>
      <c r="J29" s="31">
        <f>J161</f>
        <v>6</v>
      </c>
      <c r="K29" s="32" t="s">
        <v>964</v>
      </c>
      <c r="L29" s="31">
        <f>L161</f>
        <v>4</v>
      </c>
      <c r="M29" s="33">
        <f t="shared" ref="M29:M35" si="11">L29/L$52</f>
        <v>1.1111111111111112E-2</v>
      </c>
      <c r="N29" s="34">
        <f>N161</f>
        <v>3</v>
      </c>
      <c r="O29" s="32">
        <f t="shared" ref="O29:O35" si="12">N29/N$52</f>
        <v>9.11854103343465E-3</v>
      </c>
      <c r="P29" s="31">
        <f>P161</f>
        <v>1</v>
      </c>
      <c r="Q29" s="32">
        <f t="shared" ref="Q29:Q37" si="13">P29/P$52</f>
        <v>2.8248587570621469E-3</v>
      </c>
      <c r="R29" s="31">
        <f>R161</f>
        <v>9</v>
      </c>
      <c r="S29" s="32">
        <f t="shared" ref="S29:S37" si="14">R29/R$52</f>
        <v>2.4657534246575342E-2</v>
      </c>
      <c r="T29" s="31">
        <f>T161</f>
        <v>4</v>
      </c>
      <c r="U29" s="32">
        <f t="shared" ref="U29:U37" si="15">T29/T$52</f>
        <v>1.0958904109589041E-2</v>
      </c>
      <c r="V29" s="31">
        <f>V161</f>
        <v>5</v>
      </c>
      <c r="W29" s="33">
        <f t="shared" ref="W29:W37" si="16">V29/V$52</f>
        <v>1.4577259475218658E-2</v>
      </c>
      <c r="X29" s="35">
        <f>X161</f>
        <v>6</v>
      </c>
      <c r="Y29" s="36">
        <f t="shared" ref="Y29:Y37" si="17">X29/X$52</f>
        <v>1.6713091922005572E-2</v>
      </c>
      <c r="Z29" s="8">
        <v>9</v>
      </c>
      <c r="AA29" s="36">
        <f t="shared" ref="AA29:AA37" si="18">Z29/Z$52</f>
        <v>2.0785219399538105E-2</v>
      </c>
      <c r="AB29" s="8">
        <v>4</v>
      </c>
      <c r="AC29" s="36">
        <f t="shared" ref="AC29:AC37" si="19">AB29/AB$52</f>
        <v>1.092896174863388E-2</v>
      </c>
      <c r="AD29" s="8">
        <v>3</v>
      </c>
      <c r="AE29" s="36">
        <f t="shared" ref="AE29:AE37" si="20">AD29/AD$52</f>
        <v>7.7120822622107968E-3</v>
      </c>
      <c r="AF29" s="8">
        <v>9</v>
      </c>
      <c r="AG29" s="36">
        <f t="shared" ref="AG29:AG37" si="21">AF29/AF$52</f>
        <v>2.5423728813559324E-2</v>
      </c>
      <c r="AH29" s="8">
        <v>5</v>
      </c>
      <c r="AI29" s="36">
        <f>AH29/AH52</f>
        <v>1.3966480446927373E-2</v>
      </c>
      <c r="AJ29" s="8">
        <v>8</v>
      </c>
      <c r="AK29" s="36">
        <f>AJ29/AJ52</f>
        <v>2.2727272727272728E-2</v>
      </c>
      <c r="AL29" s="37">
        <v>7</v>
      </c>
      <c r="AM29" s="36">
        <f>AL29/AL52</f>
        <v>1.8181818181818181E-2</v>
      </c>
      <c r="AN29" s="8">
        <v>6</v>
      </c>
      <c r="AO29" s="36">
        <f>AN29/AN52</f>
        <v>1.9230769230769232E-2</v>
      </c>
      <c r="AP29">
        <v>6</v>
      </c>
      <c r="AQ29" s="528">
        <f>AP29/AP52</f>
        <v>1.5228426395939087E-2</v>
      </c>
    </row>
    <row r="30" spans="1:46" x14ac:dyDescent="0.25">
      <c r="A30" s="26" t="s">
        <v>69</v>
      </c>
      <c r="B30" s="31">
        <f>B166</f>
        <v>6</v>
      </c>
      <c r="C30" s="32">
        <v>1.8987341772151899E-2</v>
      </c>
      <c r="D30" s="31">
        <f>D166</f>
        <v>1</v>
      </c>
      <c r="E30" s="32">
        <v>2.617801047120419E-3</v>
      </c>
      <c r="F30" s="31">
        <f>F166</f>
        <v>9</v>
      </c>
      <c r="G30" s="32">
        <v>2.4258760107816711E-2</v>
      </c>
      <c r="H30" s="31">
        <f>H166</f>
        <v>5</v>
      </c>
      <c r="I30" s="32">
        <v>1.3736263736263736E-2</v>
      </c>
      <c r="J30" s="31">
        <f>J166</f>
        <v>8</v>
      </c>
      <c r="K30" s="32" t="s">
        <v>964</v>
      </c>
      <c r="L30" s="31">
        <f>L166</f>
        <v>6</v>
      </c>
      <c r="M30" s="33">
        <f t="shared" si="11"/>
        <v>1.6666666666666666E-2</v>
      </c>
      <c r="N30" s="34">
        <f>N166</f>
        <v>6</v>
      </c>
      <c r="O30" s="32">
        <f t="shared" si="12"/>
        <v>1.82370820668693E-2</v>
      </c>
      <c r="P30" s="31">
        <f>P166</f>
        <v>3</v>
      </c>
      <c r="Q30" s="32">
        <f t="shared" si="13"/>
        <v>8.4745762711864406E-3</v>
      </c>
      <c r="R30" s="31">
        <f>R166</f>
        <v>8</v>
      </c>
      <c r="S30" s="32">
        <f t="shared" si="14"/>
        <v>2.1917808219178082E-2</v>
      </c>
      <c r="T30" s="31">
        <f>T166</f>
        <v>7</v>
      </c>
      <c r="U30" s="32">
        <f t="shared" si="15"/>
        <v>1.9178082191780823E-2</v>
      </c>
      <c r="V30" s="31">
        <f>V166</f>
        <v>7</v>
      </c>
      <c r="W30" s="33">
        <f t="shared" si="16"/>
        <v>2.0408163265306121E-2</v>
      </c>
      <c r="X30" s="35">
        <f>X166</f>
        <v>4</v>
      </c>
      <c r="Y30" s="36">
        <f t="shared" si="17"/>
        <v>1.1142061281337047E-2</v>
      </c>
      <c r="Z30" s="8">
        <v>11</v>
      </c>
      <c r="AA30" s="36">
        <f t="shared" si="18"/>
        <v>2.5404157043879907E-2</v>
      </c>
      <c r="AB30" s="8">
        <v>5</v>
      </c>
      <c r="AC30" s="36">
        <f t="shared" si="19"/>
        <v>1.3661202185792349E-2</v>
      </c>
      <c r="AD30" s="8">
        <v>5</v>
      </c>
      <c r="AE30" s="36">
        <f t="shared" si="20"/>
        <v>1.2853470437017995E-2</v>
      </c>
      <c r="AF30" s="8">
        <v>4</v>
      </c>
      <c r="AG30" s="36">
        <f t="shared" si="21"/>
        <v>1.1299435028248588E-2</v>
      </c>
      <c r="AH30" s="8">
        <v>7</v>
      </c>
      <c r="AI30" s="36">
        <f>AH30/AH52</f>
        <v>1.9553072625698324E-2</v>
      </c>
      <c r="AJ30" s="8">
        <v>6</v>
      </c>
      <c r="AK30" s="36">
        <f>AJ30/AJ52</f>
        <v>1.7045454545454544E-2</v>
      </c>
      <c r="AL30" s="37">
        <v>7</v>
      </c>
      <c r="AM30" s="36">
        <f>AL30/AL52</f>
        <v>1.8181818181818181E-2</v>
      </c>
      <c r="AN30" s="8">
        <v>6</v>
      </c>
      <c r="AO30" s="36">
        <f>AN30/AN52</f>
        <v>1.9230769230769232E-2</v>
      </c>
      <c r="AP30">
        <v>4</v>
      </c>
      <c r="AQ30" s="528">
        <f>AP30/AP52</f>
        <v>1.015228426395939E-2</v>
      </c>
    </row>
    <row r="31" spans="1:46" x14ac:dyDescent="0.25">
      <c r="A31" s="26" t="s">
        <v>71</v>
      </c>
      <c r="B31" s="31">
        <f>B168</f>
        <v>6</v>
      </c>
      <c r="C31" s="32">
        <v>1.8987341772151899E-2</v>
      </c>
      <c r="D31" s="31">
        <f>D168</f>
        <v>5</v>
      </c>
      <c r="E31" s="32">
        <v>1.3089005235602094E-2</v>
      </c>
      <c r="F31" s="31">
        <f>F168</f>
        <v>9</v>
      </c>
      <c r="G31" s="32">
        <v>2.4258760107816711E-2</v>
      </c>
      <c r="H31" s="31">
        <f>H168</f>
        <v>14</v>
      </c>
      <c r="I31" s="32">
        <v>3.8461538461538464E-2</v>
      </c>
      <c r="J31" s="31">
        <f>J168</f>
        <v>8</v>
      </c>
      <c r="K31" s="32" t="s">
        <v>964</v>
      </c>
      <c r="L31" s="31">
        <f>L168</f>
        <v>10</v>
      </c>
      <c r="M31" s="33">
        <f t="shared" si="11"/>
        <v>2.7777777777777776E-2</v>
      </c>
      <c r="N31" s="34">
        <f>N168</f>
        <v>6</v>
      </c>
      <c r="O31" s="32">
        <f t="shared" si="12"/>
        <v>1.82370820668693E-2</v>
      </c>
      <c r="P31" s="31">
        <f>P168</f>
        <v>3</v>
      </c>
      <c r="Q31" s="32">
        <f t="shared" si="13"/>
        <v>8.4745762711864406E-3</v>
      </c>
      <c r="R31" s="31">
        <f>R168</f>
        <v>4</v>
      </c>
      <c r="S31" s="32">
        <f t="shared" si="14"/>
        <v>1.0958904109589041E-2</v>
      </c>
      <c r="T31" s="31">
        <f>T168</f>
        <v>7</v>
      </c>
      <c r="U31" s="32">
        <f t="shared" si="15"/>
        <v>1.9178082191780823E-2</v>
      </c>
      <c r="V31" s="31">
        <f>V168</f>
        <v>6</v>
      </c>
      <c r="W31" s="33">
        <f t="shared" si="16"/>
        <v>1.7492711370262391E-2</v>
      </c>
      <c r="X31" s="35">
        <f>X168</f>
        <v>3</v>
      </c>
      <c r="Y31" s="36">
        <f t="shared" si="17"/>
        <v>8.356545961002786E-3</v>
      </c>
      <c r="Z31" s="8">
        <v>12</v>
      </c>
      <c r="AA31" s="36">
        <f t="shared" si="18"/>
        <v>2.771362586605081E-2</v>
      </c>
      <c r="AB31" s="8">
        <v>8</v>
      </c>
      <c r="AC31" s="36">
        <f t="shared" si="19"/>
        <v>2.185792349726776E-2</v>
      </c>
      <c r="AD31" s="8">
        <v>9</v>
      </c>
      <c r="AE31" s="36">
        <f t="shared" si="20"/>
        <v>2.313624678663239E-2</v>
      </c>
      <c r="AF31" s="8">
        <v>1</v>
      </c>
      <c r="AG31" s="36">
        <f t="shared" si="21"/>
        <v>2.8248587570621469E-3</v>
      </c>
      <c r="AH31" s="8">
        <v>4</v>
      </c>
      <c r="AI31" s="36">
        <f>AH31/AH52</f>
        <v>1.11731843575419E-2</v>
      </c>
      <c r="AJ31" s="8">
        <v>6</v>
      </c>
      <c r="AK31" s="36">
        <f>AJ31/AJ52</f>
        <v>1.7045454545454544E-2</v>
      </c>
      <c r="AL31" s="37">
        <v>7</v>
      </c>
      <c r="AM31" s="36">
        <f>AL31/AL52</f>
        <v>1.8181818181818181E-2</v>
      </c>
      <c r="AN31" s="8">
        <v>6</v>
      </c>
      <c r="AO31" s="36">
        <f>AN31/AN52</f>
        <v>1.9230769230769232E-2</v>
      </c>
      <c r="AP31">
        <v>7</v>
      </c>
      <c r="AQ31" s="528">
        <f>AP31/AP52</f>
        <v>1.7766497461928935E-2</v>
      </c>
    </row>
    <row r="32" spans="1:46" x14ac:dyDescent="0.25">
      <c r="A32" s="26" t="s">
        <v>73</v>
      </c>
      <c r="B32" s="31">
        <f>B184</f>
        <v>1</v>
      </c>
      <c r="C32" s="32">
        <v>3.1645569620253164E-3</v>
      </c>
      <c r="D32" s="31">
        <f>D184</f>
        <v>5</v>
      </c>
      <c r="E32" s="32">
        <v>1.3089005235602094E-2</v>
      </c>
      <c r="F32" s="31">
        <f>F184</f>
        <v>7</v>
      </c>
      <c r="G32" s="32">
        <v>1.8867924528301886E-2</v>
      </c>
      <c r="H32" s="31">
        <f>H184</f>
        <v>3</v>
      </c>
      <c r="I32" s="32">
        <v>8.241758241758242E-3</v>
      </c>
      <c r="J32" s="31">
        <f>J184</f>
        <v>5</v>
      </c>
      <c r="K32" s="32" t="s">
        <v>964</v>
      </c>
      <c r="L32" s="31">
        <f>L184</f>
        <v>4</v>
      </c>
      <c r="M32" s="33">
        <f t="shared" si="11"/>
        <v>1.1111111111111112E-2</v>
      </c>
      <c r="N32" s="34">
        <f>N184</f>
        <v>5</v>
      </c>
      <c r="O32" s="32">
        <f t="shared" si="12"/>
        <v>1.5197568389057751E-2</v>
      </c>
      <c r="P32" s="31">
        <f>P184</f>
        <v>7</v>
      </c>
      <c r="Q32" s="32">
        <f t="shared" si="13"/>
        <v>1.977401129943503E-2</v>
      </c>
      <c r="R32" s="31">
        <f>R184</f>
        <v>4</v>
      </c>
      <c r="S32" s="32">
        <f t="shared" si="14"/>
        <v>1.0958904109589041E-2</v>
      </c>
      <c r="T32" s="31">
        <f>T184</f>
        <v>6</v>
      </c>
      <c r="U32" s="32">
        <f t="shared" si="15"/>
        <v>1.643835616438356E-2</v>
      </c>
      <c r="V32" s="31">
        <f>V184</f>
        <v>6</v>
      </c>
      <c r="W32" s="33">
        <f t="shared" si="16"/>
        <v>1.7492711370262391E-2</v>
      </c>
      <c r="X32" s="35">
        <f>X184</f>
        <v>5</v>
      </c>
      <c r="Y32" s="36">
        <f t="shared" si="17"/>
        <v>1.3927576601671309E-2</v>
      </c>
      <c r="Z32" s="8">
        <v>17</v>
      </c>
      <c r="AA32" s="36">
        <f t="shared" si="18"/>
        <v>3.9260969976905313E-2</v>
      </c>
      <c r="AB32" s="8">
        <v>9</v>
      </c>
      <c r="AC32" s="36">
        <f t="shared" si="19"/>
        <v>2.4590163934426229E-2</v>
      </c>
      <c r="AD32" s="8">
        <v>3</v>
      </c>
      <c r="AE32" s="36">
        <f t="shared" si="20"/>
        <v>7.7120822622107968E-3</v>
      </c>
      <c r="AF32" s="8">
        <v>3</v>
      </c>
      <c r="AG32" s="36">
        <f t="shared" si="21"/>
        <v>8.4745762711864406E-3</v>
      </c>
      <c r="AH32" s="8">
        <v>8</v>
      </c>
      <c r="AI32" s="36">
        <f>AH32/AH52</f>
        <v>2.23463687150838E-2</v>
      </c>
      <c r="AJ32" s="8">
        <v>9</v>
      </c>
      <c r="AK32" s="36">
        <f>AJ32/AJ52</f>
        <v>2.556818181818182E-2</v>
      </c>
      <c r="AL32" s="37">
        <v>7</v>
      </c>
      <c r="AM32" s="36">
        <f>AL32/AL52</f>
        <v>1.8181818181818181E-2</v>
      </c>
      <c r="AN32" s="8">
        <v>10</v>
      </c>
      <c r="AO32" s="36">
        <f>AN32/AN52</f>
        <v>3.2051282051282048E-2</v>
      </c>
      <c r="AP32">
        <v>8</v>
      </c>
      <c r="AQ32" s="528">
        <f>AP32/AP52</f>
        <v>2.030456852791878E-2</v>
      </c>
    </row>
    <row r="33" spans="1:43" x14ac:dyDescent="0.25">
      <c r="A33" s="26" t="s">
        <v>75</v>
      </c>
      <c r="B33" s="31">
        <f>B188</f>
        <v>0</v>
      </c>
      <c r="C33" s="32">
        <v>0</v>
      </c>
      <c r="D33" s="31">
        <f>D188</f>
        <v>0</v>
      </c>
      <c r="E33" s="32">
        <v>0</v>
      </c>
      <c r="F33" s="31">
        <f>F188</f>
        <v>1</v>
      </c>
      <c r="G33" s="32">
        <v>2.6954177897574125E-3</v>
      </c>
      <c r="H33" s="31">
        <f>H188</f>
        <v>1</v>
      </c>
      <c r="I33" s="32">
        <v>2.7472527472527475E-3</v>
      </c>
      <c r="J33" s="31">
        <f>J188</f>
        <v>0</v>
      </c>
      <c r="K33" s="32" t="s">
        <v>964</v>
      </c>
      <c r="L33" s="31">
        <f>L188</f>
        <v>0</v>
      </c>
      <c r="M33" s="33">
        <f t="shared" si="11"/>
        <v>0</v>
      </c>
      <c r="N33" s="34">
        <f>N188</f>
        <v>0</v>
      </c>
      <c r="O33" s="32">
        <f t="shared" si="12"/>
        <v>0</v>
      </c>
      <c r="P33" s="31">
        <f>P188</f>
        <v>0</v>
      </c>
      <c r="Q33" s="32">
        <f t="shared" si="13"/>
        <v>0</v>
      </c>
      <c r="R33" s="31">
        <f>R188</f>
        <v>0</v>
      </c>
      <c r="S33" s="32">
        <f t="shared" si="14"/>
        <v>0</v>
      </c>
      <c r="T33" s="31">
        <f>T188</f>
        <v>1</v>
      </c>
      <c r="U33" s="32">
        <f t="shared" si="15"/>
        <v>2.7397260273972603E-3</v>
      </c>
      <c r="V33" s="31">
        <f>V188</f>
        <v>1</v>
      </c>
      <c r="W33" s="33">
        <f t="shared" si="16"/>
        <v>2.9154518950437317E-3</v>
      </c>
      <c r="X33" s="35">
        <f>X188</f>
        <v>1</v>
      </c>
      <c r="Y33" s="36">
        <f t="shared" si="17"/>
        <v>2.7855153203342618E-3</v>
      </c>
      <c r="Z33" s="8">
        <v>0</v>
      </c>
      <c r="AA33" s="36">
        <f t="shared" si="18"/>
        <v>0</v>
      </c>
      <c r="AB33" s="8">
        <v>1</v>
      </c>
      <c r="AC33" s="36">
        <f t="shared" si="19"/>
        <v>2.7322404371584699E-3</v>
      </c>
      <c r="AD33" s="8">
        <v>1</v>
      </c>
      <c r="AE33" s="36">
        <f t="shared" si="20"/>
        <v>2.5706940874035988E-3</v>
      </c>
      <c r="AF33" s="8">
        <v>0</v>
      </c>
      <c r="AG33" s="36">
        <f t="shared" si="21"/>
        <v>0</v>
      </c>
      <c r="AH33" s="8">
        <v>2</v>
      </c>
      <c r="AI33" s="36">
        <f>AH33/AH52</f>
        <v>5.5865921787709499E-3</v>
      </c>
      <c r="AJ33" s="8">
        <v>2</v>
      </c>
      <c r="AK33" s="36">
        <f>AJ33/AJ52</f>
        <v>5.681818181818182E-3</v>
      </c>
      <c r="AL33" s="37">
        <v>0</v>
      </c>
      <c r="AM33" s="36">
        <f>AL33/AL52</f>
        <v>0</v>
      </c>
      <c r="AN33" s="8">
        <v>0</v>
      </c>
      <c r="AO33" s="36">
        <f>AN33/AN52</f>
        <v>0</v>
      </c>
      <c r="AP33">
        <v>1</v>
      </c>
      <c r="AQ33" s="528">
        <f>AP33/AP52</f>
        <v>2.5380710659898475E-3</v>
      </c>
    </row>
    <row r="34" spans="1:43" x14ac:dyDescent="0.25">
      <c r="A34" s="26" t="s">
        <v>77</v>
      </c>
      <c r="B34" s="31">
        <f>B190</f>
        <v>2</v>
      </c>
      <c r="C34" s="32">
        <v>6.3291139240506328E-3</v>
      </c>
      <c r="D34" s="31">
        <f>D190</f>
        <v>1</v>
      </c>
      <c r="E34" s="32">
        <v>2.617801047120419E-3</v>
      </c>
      <c r="F34" s="31">
        <f>F190</f>
        <v>1</v>
      </c>
      <c r="G34" s="32">
        <v>2.6954177897574125E-3</v>
      </c>
      <c r="H34" s="31">
        <f>H190</f>
        <v>1</v>
      </c>
      <c r="I34" s="32">
        <v>2.7472527472527475E-3</v>
      </c>
      <c r="J34" s="31">
        <f>J190</f>
        <v>0</v>
      </c>
      <c r="K34" s="32" t="s">
        <v>964</v>
      </c>
      <c r="L34" s="31">
        <f>L190</f>
        <v>0</v>
      </c>
      <c r="M34" s="33">
        <f t="shared" si="11"/>
        <v>0</v>
      </c>
      <c r="N34" s="34">
        <f>N190</f>
        <v>0</v>
      </c>
      <c r="O34" s="32">
        <f t="shared" si="12"/>
        <v>0</v>
      </c>
      <c r="P34" s="31">
        <f>P190</f>
        <v>0</v>
      </c>
      <c r="Q34" s="32">
        <f t="shared" si="13"/>
        <v>0</v>
      </c>
      <c r="R34" s="31">
        <f>R190</f>
        <v>1</v>
      </c>
      <c r="S34" s="32">
        <f t="shared" si="14"/>
        <v>2.7397260273972603E-3</v>
      </c>
      <c r="T34" s="31">
        <f>T190</f>
        <v>1</v>
      </c>
      <c r="U34" s="32">
        <f t="shared" si="15"/>
        <v>2.7397260273972603E-3</v>
      </c>
      <c r="V34" s="31">
        <f>V190</f>
        <v>1</v>
      </c>
      <c r="W34" s="33">
        <f t="shared" si="16"/>
        <v>2.9154518950437317E-3</v>
      </c>
      <c r="X34" s="35">
        <f>X190</f>
        <v>1</v>
      </c>
      <c r="Y34" s="36">
        <f t="shared" si="17"/>
        <v>2.7855153203342618E-3</v>
      </c>
      <c r="Z34" s="8">
        <v>2</v>
      </c>
      <c r="AA34" s="36">
        <f t="shared" si="18"/>
        <v>4.6189376443418013E-3</v>
      </c>
      <c r="AB34" s="8">
        <v>0</v>
      </c>
      <c r="AC34" s="36">
        <f t="shared" si="19"/>
        <v>0</v>
      </c>
      <c r="AD34" s="8">
        <v>1</v>
      </c>
      <c r="AE34" s="36">
        <f t="shared" si="20"/>
        <v>2.5706940874035988E-3</v>
      </c>
      <c r="AF34" s="8">
        <v>2</v>
      </c>
      <c r="AG34" s="36">
        <f t="shared" si="21"/>
        <v>5.6497175141242938E-3</v>
      </c>
      <c r="AH34" s="8">
        <v>2</v>
      </c>
      <c r="AI34" s="36">
        <f>AH34/AH52</f>
        <v>5.5865921787709499E-3</v>
      </c>
      <c r="AJ34" s="8">
        <v>0</v>
      </c>
      <c r="AK34" s="36">
        <f>AJ34/AJ52</f>
        <v>0</v>
      </c>
      <c r="AL34" s="37">
        <v>0</v>
      </c>
      <c r="AM34" s="36">
        <f>AL34/AL52</f>
        <v>0</v>
      </c>
      <c r="AN34" s="8">
        <v>0</v>
      </c>
      <c r="AO34" s="36">
        <f>AN34/AN52</f>
        <v>0</v>
      </c>
      <c r="AP34">
        <v>1</v>
      </c>
      <c r="AQ34" s="528">
        <f>AP34/AP52</f>
        <v>2.5380710659898475E-3</v>
      </c>
    </row>
    <row r="35" spans="1:43" x14ac:dyDescent="0.25">
      <c r="A35" s="26" t="s">
        <v>79</v>
      </c>
      <c r="B35" s="31">
        <f>B176</f>
        <v>2</v>
      </c>
      <c r="C35" s="32">
        <v>6.3291139240506328E-3</v>
      </c>
      <c r="D35" s="31">
        <f>D176</f>
        <v>2</v>
      </c>
      <c r="E35" s="32">
        <v>5.235602094240838E-3</v>
      </c>
      <c r="F35" s="31">
        <f>F176</f>
        <v>2</v>
      </c>
      <c r="G35" s="32">
        <v>5.3908355795148251E-3</v>
      </c>
      <c r="H35" s="31">
        <f>H176</f>
        <v>3</v>
      </c>
      <c r="I35" s="32">
        <v>8.241758241758242E-3</v>
      </c>
      <c r="J35" s="31">
        <f>J176</f>
        <v>5</v>
      </c>
      <c r="K35" s="32" t="s">
        <v>964</v>
      </c>
      <c r="L35" s="31">
        <f>L176</f>
        <v>3</v>
      </c>
      <c r="M35" s="33">
        <f t="shared" si="11"/>
        <v>8.3333333333333332E-3</v>
      </c>
      <c r="N35" s="34">
        <f>N176</f>
        <v>6</v>
      </c>
      <c r="O35" s="32">
        <f t="shared" si="12"/>
        <v>1.82370820668693E-2</v>
      </c>
      <c r="P35" s="31">
        <f>P176</f>
        <v>4</v>
      </c>
      <c r="Q35" s="32">
        <f t="shared" si="13"/>
        <v>1.1299435028248588E-2</v>
      </c>
      <c r="R35" s="31">
        <f>R176</f>
        <v>4</v>
      </c>
      <c r="S35" s="32">
        <f t="shared" si="14"/>
        <v>1.0958904109589041E-2</v>
      </c>
      <c r="T35" s="31">
        <f>T176</f>
        <v>7</v>
      </c>
      <c r="U35" s="32">
        <f t="shared" si="15"/>
        <v>1.9178082191780823E-2</v>
      </c>
      <c r="V35" s="31">
        <f>V176</f>
        <v>4</v>
      </c>
      <c r="W35" s="33">
        <f t="shared" si="16"/>
        <v>1.1661807580174927E-2</v>
      </c>
      <c r="X35" s="35">
        <f>X176</f>
        <v>11</v>
      </c>
      <c r="Y35" s="36">
        <f t="shared" si="17"/>
        <v>3.0640668523676879E-2</v>
      </c>
      <c r="Z35" s="8">
        <v>7</v>
      </c>
      <c r="AA35" s="36">
        <f t="shared" si="18"/>
        <v>1.6166281755196306E-2</v>
      </c>
      <c r="AB35" s="8">
        <v>5</v>
      </c>
      <c r="AC35" s="36">
        <f t="shared" si="19"/>
        <v>1.3661202185792349E-2</v>
      </c>
      <c r="AD35" s="8">
        <v>5</v>
      </c>
      <c r="AE35" s="36">
        <f t="shared" si="20"/>
        <v>1.2853470437017995E-2</v>
      </c>
      <c r="AF35" s="8">
        <v>2</v>
      </c>
      <c r="AG35" s="36">
        <f t="shared" si="21"/>
        <v>5.6497175141242938E-3</v>
      </c>
      <c r="AH35" s="8">
        <v>5</v>
      </c>
      <c r="AI35" s="36">
        <f>AH35/AH52</f>
        <v>1.3966480446927373E-2</v>
      </c>
      <c r="AJ35" s="8">
        <v>6</v>
      </c>
      <c r="AK35" s="36">
        <f>AJ35/AJ52</f>
        <v>1.7045454545454544E-2</v>
      </c>
      <c r="AL35" s="37">
        <v>4</v>
      </c>
      <c r="AM35" s="36">
        <f>AL35/AL52</f>
        <v>1.038961038961039E-2</v>
      </c>
      <c r="AN35" s="8">
        <v>4</v>
      </c>
      <c r="AO35" s="36">
        <f>AN35/AN52</f>
        <v>1.282051282051282E-2</v>
      </c>
      <c r="AP35">
        <v>2</v>
      </c>
      <c r="AQ35" s="528">
        <f>AP35/AP52</f>
        <v>5.076142131979695E-3</v>
      </c>
    </row>
    <row r="36" spans="1:43" x14ac:dyDescent="0.25">
      <c r="A36" s="26" t="s">
        <v>81</v>
      </c>
      <c r="B36" s="7"/>
      <c r="C36" s="32"/>
      <c r="D36" s="7"/>
      <c r="E36" s="32"/>
      <c r="F36" s="7"/>
      <c r="G36" s="32"/>
      <c r="H36" s="7"/>
      <c r="I36" s="32"/>
      <c r="J36" s="7"/>
      <c r="K36" s="32"/>
      <c r="L36" s="7"/>
      <c r="M36" s="33"/>
      <c r="N36" s="38"/>
      <c r="O36" s="32"/>
      <c r="P36" s="31">
        <f>P177</f>
        <v>0</v>
      </c>
      <c r="Q36" s="32">
        <f t="shared" si="13"/>
        <v>0</v>
      </c>
      <c r="R36" s="31">
        <f>R177</f>
        <v>0</v>
      </c>
      <c r="S36" s="32">
        <f t="shared" si="14"/>
        <v>0</v>
      </c>
      <c r="T36" s="31">
        <f>T182</f>
        <v>0</v>
      </c>
      <c r="U36" s="32">
        <f t="shared" si="15"/>
        <v>0</v>
      </c>
      <c r="V36" s="31">
        <f>V182</f>
        <v>2</v>
      </c>
      <c r="W36" s="33">
        <f t="shared" si="16"/>
        <v>5.8309037900874635E-3</v>
      </c>
      <c r="X36" s="35">
        <f>X182</f>
        <v>4</v>
      </c>
      <c r="Y36" s="36">
        <f t="shared" si="17"/>
        <v>1.1142061281337047E-2</v>
      </c>
      <c r="Z36" s="8">
        <v>8</v>
      </c>
      <c r="AA36" s="36">
        <f t="shared" si="18"/>
        <v>1.8475750577367205E-2</v>
      </c>
      <c r="AB36" s="8">
        <v>3</v>
      </c>
      <c r="AC36" s="36">
        <f t="shared" si="19"/>
        <v>8.1967213114754103E-3</v>
      </c>
      <c r="AD36" s="8">
        <v>13</v>
      </c>
      <c r="AE36" s="36">
        <f t="shared" si="20"/>
        <v>3.3419023136246784E-2</v>
      </c>
      <c r="AF36" s="8">
        <v>6</v>
      </c>
      <c r="AG36" s="36">
        <f t="shared" si="21"/>
        <v>1.6949152542372881E-2</v>
      </c>
      <c r="AH36" s="8">
        <v>9</v>
      </c>
      <c r="AI36" s="36">
        <f>AH36/AH52</f>
        <v>2.5139664804469275E-2</v>
      </c>
      <c r="AJ36" s="8">
        <v>6</v>
      </c>
      <c r="AK36" s="36">
        <f>AJ36/AJ52</f>
        <v>1.7045454545454544E-2</v>
      </c>
      <c r="AL36" s="37">
        <v>5</v>
      </c>
      <c r="AM36" s="36">
        <f>AL36/AL52</f>
        <v>1.2987012987012988E-2</v>
      </c>
      <c r="AN36" s="8">
        <v>2</v>
      </c>
      <c r="AO36" s="36">
        <f>AN36/AN52</f>
        <v>6.41025641025641E-3</v>
      </c>
      <c r="AP36">
        <v>3</v>
      </c>
      <c r="AQ36" s="528">
        <f>AP36/AP52</f>
        <v>7.6142131979695434E-3</v>
      </c>
    </row>
    <row r="37" spans="1:43" x14ac:dyDescent="0.25">
      <c r="A37" s="26" t="s">
        <v>83</v>
      </c>
      <c r="B37" s="69">
        <f>B192</f>
        <v>0</v>
      </c>
      <c r="C37" s="44">
        <v>0</v>
      </c>
      <c r="D37" s="69">
        <f>D192</f>
        <v>0</v>
      </c>
      <c r="E37" s="44">
        <v>0</v>
      </c>
      <c r="F37" s="69">
        <f>F192</f>
        <v>0</v>
      </c>
      <c r="G37" s="44">
        <v>0</v>
      </c>
      <c r="H37" s="69">
        <f>H192</f>
        <v>0</v>
      </c>
      <c r="I37" s="44">
        <v>0</v>
      </c>
      <c r="J37" s="69">
        <f>J192</f>
        <v>0</v>
      </c>
      <c r="K37" s="44" t="s">
        <v>964</v>
      </c>
      <c r="L37" s="69">
        <f>L192</f>
        <v>0</v>
      </c>
      <c r="M37" s="45">
        <f>L37/L$52</f>
        <v>0</v>
      </c>
      <c r="N37" s="34">
        <f>N192</f>
        <v>0</v>
      </c>
      <c r="O37" s="32">
        <f>N37/N$52</f>
        <v>0</v>
      </c>
      <c r="P37" s="31">
        <f>P192</f>
        <v>1</v>
      </c>
      <c r="Q37" s="32">
        <f t="shared" si="13"/>
        <v>2.8248587570621469E-3</v>
      </c>
      <c r="R37" s="31">
        <f>R192</f>
        <v>0</v>
      </c>
      <c r="S37" s="32">
        <f t="shared" si="14"/>
        <v>0</v>
      </c>
      <c r="T37" s="31">
        <f>T192</f>
        <v>0</v>
      </c>
      <c r="U37" s="32">
        <f t="shared" si="15"/>
        <v>0</v>
      </c>
      <c r="V37" s="31">
        <f>V192</f>
        <v>0</v>
      </c>
      <c r="W37" s="33">
        <f t="shared" si="16"/>
        <v>0</v>
      </c>
      <c r="X37" s="35">
        <f>X192</f>
        <v>0</v>
      </c>
      <c r="Y37" s="36">
        <f t="shared" si="17"/>
        <v>0</v>
      </c>
      <c r="Z37" s="8">
        <v>0</v>
      </c>
      <c r="AA37" s="36">
        <f t="shared" si="18"/>
        <v>0</v>
      </c>
      <c r="AB37" s="8">
        <v>0</v>
      </c>
      <c r="AC37" s="36">
        <f t="shared" si="19"/>
        <v>0</v>
      </c>
      <c r="AD37" s="8">
        <v>0</v>
      </c>
      <c r="AE37" s="36">
        <f t="shared" si="20"/>
        <v>0</v>
      </c>
      <c r="AF37" s="8">
        <v>0</v>
      </c>
      <c r="AG37" s="36">
        <f t="shared" si="21"/>
        <v>0</v>
      </c>
      <c r="AH37" s="8">
        <v>0</v>
      </c>
      <c r="AI37" s="36">
        <f>AH37/AH52</f>
        <v>0</v>
      </c>
      <c r="AJ37" s="8">
        <v>0</v>
      </c>
      <c r="AK37" s="36">
        <f>AJ37/AJ52</f>
        <v>0</v>
      </c>
      <c r="AL37" s="37">
        <v>0</v>
      </c>
      <c r="AM37" s="36">
        <f>AL37/AL52</f>
        <v>0</v>
      </c>
      <c r="AN37" s="8">
        <v>0</v>
      </c>
      <c r="AO37" s="36">
        <f>AN37/AN52</f>
        <v>0</v>
      </c>
      <c r="AP37">
        <v>0</v>
      </c>
      <c r="AQ37" s="528">
        <v>0</v>
      </c>
    </row>
    <row r="38" spans="1:43" x14ac:dyDescent="0.25">
      <c r="A38" s="26"/>
      <c r="B38" s="43"/>
      <c r="C38" s="44"/>
      <c r="D38" s="43"/>
      <c r="E38" s="44"/>
      <c r="F38" s="43"/>
      <c r="G38" s="44"/>
      <c r="H38" s="43"/>
      <c r="I38" s="44"/>
      <c r="J38" s="43"/>
      <c r="K38" s="44"/>
      <c r="L38" s="43"/>
      <c r="M38" s="45"/>
      <c r="N38" s="46"/>
      <c r="O38" s="44"/>
      <c r="P38" s="43"/>
      <c r="Q38" s="44"/>
      <c r="R38" s="43"/>
      <c r="S38" s="44"/>
      <c r="T38" s="43"/>
      <c r="U38" s="44"/>
      <c r="V38" s="43"/>
      <c r="W38" s="45"/>
      <c r="X38" s="47"/>
      <c r="Y38" s="48"/>
      <c r="Z38" s="49"/>
      <c r="AA38" s="48"/>
      <c r="AB38" s="49"/>
      <c r="AC38" s="48"/>
      <c r="AD38" s="49"/>
      <c r="AE38" s="48"/>
      <c r="AF38" s="49"/>
      <c r="AG38" s="48"/>
      <c r="AH38" s="49"/>
      <c r="AI38" s="48"/>
      <c r="AJ38" s="49"/>
      <c r="AK38" s="48"/>
      <c r="AL38" s="64"/>
      <c r="AM38" s="48"/>
      <c r="AN38" s="49"/>
      <c r="AO38" s="48"/>
      <c r="AQ38" s="528"/>
    </row>
    <row r="39" spans="1:43" ht="15.75" customHeight="1" thickBot="1" x14ac:dyDescent="0.3">
      <c r="A39" s="50" t="s">
        <v>86</v>
      </c>
      <c r="B39" s="51">
        <f>SUM(B29:B37)</f>
        <v>18</v>
      </c>
      <c r="C39" s="52">
        <v>5.6962025316455694E-2</v>
      </c>
      <c r="D39" s="53">
        <f>SUM(D29:D37)</f>
        <v>15</v>
      </c>
      <c r="E39" s="54">
        <v>3.9267015706806283E-2</v>
      </c>
      <c r="F39" s="51">
        <f>SUM(F29:F37)</f>
        <v>29</v>
      </c>
      <c r="G39" s="52">
        <v>7.8167115902964962E-2</v>
      </c>
      <c r="H39" s="51">
        <f>SUM(H29:H37)</f>
        <v>30</v>
      </c>
      <c r="I39" s="52">
        <v>8.2417582417582416E-2</v>
      </c>
      <c r="J39" s="51">
        <f>SUM(J29:J37)</f>
        <v>32</v>
      </c>
      <c r="K39" s="52" t="s">
        <v>964</v>
      </c>
      <c r="L39" s="51">
        <f>SUM(L29:L37)</f>
        <v>27</v>
      </c>
      <c r="M39" s="55">
        <f>L39/L$52</f>
        <v>7.4999999999999997E-2</v>
      </c>
      <c r="N39" s="56">
        <f>SUM(N29:N37)</f>
        <v>26</v>
      </c>
      <c r="O39" s="52">
        <f>N39/N$52</f>
        <v>7.9027355623100301E-2</v>
      </c>
      <c r="P39" s="51">
        <f>SUM(P29:P37)</f>
        <v>19</v>
      </c>
      <c r="Q39" s="52">
        <f>P39/P$52</f>
        <v>5.3672316384180789E-2</v>
      </c>
      <c r="R39" s="51">
        <f>SUM(R29:R37)</f>
        <v>30</v>
      </c>
      <c r="S39" s="52">
        <f>R39/R$52</f>
        <v>8.2191780821917804E-2</v>
      </c>
      <c r="T39" s="51">
        <f>SUM(T29:T37)</f>
        <v>33</v>
      </c>
      <c r="U39" s="52">
        <f>T39/T$52</f>
        <v>9.0410958904109592E-2</v>
      </c>
      <c r="V39" s="51">
        <f>SUM(V29:V37)</f>
        <v>32</v>
      </c>
      <c r="W39" s="55">
        <f>V39/V$52</f>
        <v>9.3294460641399415E-2</v>
      </c>
      <c r="X39" s="65">
        <f>SUM(X29:X37)</f>
        <v>35</v>
      </c>
      <c r="Y39" s="66">
        <f>X39/X$52</f>
        <v>9.7493036211699163E-2</v>
      </c>
      <c r="Z39" s="67">
        <f>SUM(Z29:Z37)</f>
        <v>66</v>
      </c>
      <c r="AA39" s="66">
        <f>Z39/Z$52</f>
        <v>0.15242494226327943</v>
      </c>
      <c r="AB39" s="67">
        <f>SUM(AB29:AB37)</f>
        <v>35</v>
      </c>
      <c r="AC39" s="66">
        <f>AB39/AB52</f>
        <v>9.5628415300546443E-2</v>
      </c>
      <c r="AD39" s="67">
        <f>SUM(AD29:AD37)</f>
        <v>40</v>
      </c>
      <c r="AE39" s="66">
        <f>AD39/AD52</f>
        <v>0.10282776349614396</v>
      </c>
      <c r="AF39" s="67">
        <f>SUM(AF29:AF37)</f>
        <v>27</v>
      </c>
      <c r="AG39" s="66">
        <f>AF39/AF52</f>
        <v>7.6271186440677971E-2</v>
      </c>
      <c r="AH39" s="67">
        <f>SUM(AH29:AH37)</f>
        <v>42</v>
      </c>
      <c r="AI39" s="66">
        <f>AH39/AH52</f>
        <v>0.11731843575418995</v>
      </c>
      <c r="AJ39" s="67">
        <f>SUM(AJ29:AJ37)</f>
        <v>43</v>
      </c>
      <c r="AK39" s="66">
        <f>AJ39/AJ52</f>
        <v>0.12215909090909091</v>
      </c>
      <c r="AL39" s="68">
        <f>SUM(AL29:AL37)</f>
        <v>37</v>
      </c>
      <c r="AM39" s="66">
        <f>AL39/AL52</f>
        <v>9.6103896103896108E-2</v>
      </c>
      <c r="AN39" s="67">
        <f>SUM(AN29:AN37)</f>
        <v>34</v>
      </c>
      <c r="AO39" s="66">
        <f>AN39/AN52</f>
        <v>0.10897435897435898</v>
      </c>
      <c r="AP39">
        <f>SUM(AP29:AP37)</f>
        <v>32</v>
      </c>
      <c r="AQ39" s="528">
        <f>AP39/AP52</f>
        <v>8.1218274111675121E-2</v>
      </c>
    </row>
    <row r="40" spans="1:43" ht="15.75" customHeight="1" thickTop="1" x14ac:dyDescent="0.25">
      <c r="A40" s="63"/>
      <c r="B40" s="7"/>
      <c r="C40" s="32"/>
      <c r="D40" s="7"/>
      <c r="E40" s="32"/>
      <c r="F40" s="7"/>
      <c r="G40" s="32"/>
      <c r="H40" s="7"/>
      <c r="I40" s="32"/>
      <c r="J40" s="7"/>
      <c r="K40" s="32"/>
      <c r="L40" s="7"/>
      <c r="M40" s="33"/>
      <c r="N40" s="38"/>
      <c r="O40" s="32"/>
      <c r="P40" s="7"/>
      <c r="Q40" s="32"/>
      <c r="R40" s="7"/>
      <c r="S40" s="32"/>
      <c r="T40" s="7"/>
      <c r="U40" s="32"/>
      <c r="V40" s="7"/>
      <c r="W40" s="33"/>
      <c r="X40" s="39"/>
      <c r="Y40" s="36"/>
      <c r="Z40" s="8"/>
      <c r="AA40" s="36"/>
      <c r="AB40" s="8"/>
      <c r="AC40" s="36"/>
      <c r="AD40" s="8"/>
      <c r="AE40" s="36"/>
      <c r="AF40" s="8"/>
      <c r="AG40" s="36"/>
      <c r="AH40" s="8"/>
      <c r="AI40" s="36"/>
      <c r="AJ40" s="8"/>
      <c r="AK40" s="36"/>
      <c r="AL40" s="37"/>
      <c r="AM40" s="36"/>
      <c r="AN40" s="8"/>
      <c r="AO40" s="36"/>
      <c r="AQ40" s="528"/>
    </row>
    <row r="41" spans="1:43" x14ac:dyDescent="0.25">
      <c r="A41" s="26" t="s">
        <v>91</v>
      </c>
      <c r="B41" s="31">
        <f>B202</f>
        <v>0</v>
      </c>
      <c r="C41" s="32">
        <v>0</v>
      </c>
      <c r="D41" s="31">
        <f>D202</f>
        <v>0</v>
      </c>
      <c r="E41" s="32">
        <v>0</v>
      </c>
      <c r="F41" s="31">
        <f>F202</f>
        <v>0</v>
      </c>
      <c r="G41" s="32">
        <v>0</v>
      </c>
      <c r="H41" s="31">
        <f>H202</f>
        <v>0</v>
      </c>
      <c r="I41" s="32">
        <v>0</v>
      </c>
      <c r="J41" s="31">
        <f>J202</f>
        <v>0</v>
      </c>
      <c r="K41" s="32" t="s">
        <v>964</v>
      </c>
      <c r="L41" s="31">
        <f>L202</f>
        <v>0</v>
      </c>
      <c r="M41" s="33">
        <f>L41/L$52</f>
        <v>0</v>
      </c>
      <c r="N41" s="34">
        <f>N202</f>
        <v>0</v>
      </c>
      <c r="O41" s="32">
        <f>N41/N$52</f>
        <v>0</v>
      </c>
      <c r="P41" s="31">
        <f>P202</f>
        <v>3</v>
      </c>
      <c r="Q41" s="32">
        <f>P41/P$52</f>
        <v>8.4745762711864406E-3</v>
      </c>
      <c r="R41" s="31">
        <f>R202</f>
        <v>3</v>
      </c>
      <c r="S41" s="32">
        <f>R41/R$52</f>
        <v>8.21917808219178E-3</v>
      </c>
      <c r="T41" s="31">
        <f>T202</f>
        <v>2</v>
      </c>
      <c r="U41" s="32">
        <f>T41/T$52</f>
        <v>5.4794520547945206E-3</v>
      </c>
      <c r="V41" s="31">
        <f>V202</f>
        <v>1</v>
      </c>
      <c r="W41" s="33">
        <f>V41/V$52</f>
        <v>2.9154518950437317E-3</v>
      </c>
      <c r="X41" s="35">
        <f>X202</f>
        <v>6</v>
      </c>
      <c r="Y41" s="36">
        <f>X41/X$52</f>
        <v>1.6713091922005572E-2</v>
      </c>
      <c r="Z41" s="8">
        <v>2</v>
      </c>
      <c r="AA41" s="36">
        <f>Z41/Z$52</f>
        <v>4.6189376443418013E-3</v>
      </c>
      <c r="AB41" s="8">
        <v>6</v>
      </c>
      <c r="AC41" s="36">
        <f>AB41/AB$52</f>
        <v>1.6393442622950821E-2</v>
      </c>
      <c r="AD41" s="8">
        <v>6</v>
      </c>
      <c r="AE41" s="36">
        <f>AD41/AD$52</f>
        <v>1.5424164524421594E-2</v>
      </c>
      <c r="AF41" s="8">
        <v>5</v>
      </c>
      <c r="AG41" s="36">
        <f>AF41/AF$52</f>
        <v>1.4124293785310734E-2</v>
      </c>
      <c r="AH41" s="8">
        <v>4</v>
      </c>
      <c r="AI41" s="36">
        <f>AH41/AH52</f>
        <v>1.11731843575419E-2</v>
      </c>
      <c r="AJ41" s="8">
        <v>7</v>
      </c>
      <c r="AK41" s="36">
        <f>AJ41/AJ52</f>
        <v>1.9886363636363636E-2</v>
      </c>
      <c r="AL41" s="37">
        <v>5</v>
      </c>
      <c r="AM41" s="36">
        <f>AL41/AL52</f>
        <v>1.2987012987012988E-2</v>
      </c>
      <c r="AN41" s="8">
        <v>5</v>
      </c>
      <c r="AO41" s="36">
        <f>AN41/AN52</f>
        <v>1.6025641025641024E-2</v>
      </c>
      <c r="AP41">
        <v>5</v>
      </c>
      <c r="AQ41" s="528">
        <f>AP41/AP52</f>
        <v>1.2690355329949238E-2</v>
      </c>
    </row>
    <row r="42" spans="1:43" x14ac:dyDescent="0.25">
      <c r="A42" s="26" t="s">
        <v>93</v>
      </c>
      <c r="B42" s="31">
        <f>B204</f>
        <v>2</v>
      </c>
      <c r="C42" s="32">
        <v>6.3291139240506328E-3</v>
      </c>
      <c r="D42" s="31">
        <f>D204</f>
        <v>6</v>
      </c>
      <c r="E42" s="32">
        <v>1.5706806282722512E-2</v>
      </c>
      <c r="F42" s="31">
        <f>F204</f>
        <v>3</v>
      </c>
      <c r="G42" s="32">
        <v>8.0862533692722376E-3</v>
      </c>
      <c r="H42" s="31">
        <f>H204</f>
        <v>2</v>
      </c>
      <c r="I42" s="32">
        <v>5.4945054945054949E-3</v>
      </c>
      <c r="J42" s="31">
        <f>J204</f>
        <v>1</v>
      </c>
      <c r="K42" s="32" t="s">
        <v>964</v>
      </c>
      <c r="L42" s="31">
        <f>L204</f>
        <v>2</v>
      </c>
      <c r="M42" s="33">
        <f>L42/L$52</f>
        <v>5.5555555555555558E-3</v>
      </c>
      <c r="N42" s="34">
        <f>N204</f>
        <v>3</v>
      </c>
      <c r="O42" s="32">
        <f>N42/N$52</f>
        <v>9.11854103343465E-3</v>
      </c>
      <c r="P42" s="31">
        <f>P204</f>
        <v>6</v>
      </c>
      <c r="Q42" s="32">
        <f>P42/P$52</f>
        <v>1.6949152542372881E-2</v>
      </c>
      <c r="R42" s="31">
        <f>R204</f>
        <v>2</v>
      </c>
      <c r="S42" s="32">
        <f>R42/R$52</f>
        <v>5.4794520547945206E-3</v>
      </c>
      <c r="T42" s="31">
        <f>T204</f>
        <v>0</v>
      </c>
      <c r="U42" s="32">
        <f>T42/T$52</f>
        <v>0</v>
      </c>
      <c r="V42" s="31">
        <f>V204</f>
        <v>3</v>
      </c>
      <c r="W42" s="33">
        <f>V42/V$52</f>
        <v>8.7463556851311956E-3</v>
      </c>
      <c r="X42" s="35">
        <f>X204</f>
        <v>3</v>
      </c>
      <c r="Y42" s="36">
        <f>X42/X$52</f>
        <v>8.356545961002786E-3</v>
      </c>
      <c r="Z42" s="8">
        <v>0</v>
      </c>
      <c r="AA42" s="36">
        <f>Z42/Z$52</f>
        <v>0</v>
      </c>
      <c r="AB42" s="8">
        <v>4</v>
      </c>
      <c r="AC42" s="36">
        <f>AB42/AB$52</f>
        <v>1.092896174863388E-2</v>
      </c>
      <c r="AD42" s="8">
        <v>8</v>
      </c>
      <c r="AE42" s="36">
        <f>AD42/AD$52</f>
        <v>2.056555269922879E-2</v>
      </c>
      <c r="AF42" s="8">
        <v>14</v>
      </c>
      <c r="AG42" s="36">
        <f>AF42/AF$52</f>
        <v>3.954802259887006E-2</v>
      </c>
      <c r="AH42" s="8">
        <v>4</v>
      </c>
      <c r="AI42" s="36">
        <f>AH42/AH52</f>
        <v>1.11731843575419E-2</v>
      </c>
      <c r="AJ42" s="8">
        <v>1</v>
      </c>
      <c r="AK42" s="36">
        <f>AJ42/AJ52</f>
        <v>2.840909090909091E-3</v>
      </c>
      <c r="AL42" s="37">
        <v>4</v>
      </c>
      <c r="AM42" s="36">
        <f>AL42/AL52</f>
        <v>1.038961038961039E-2</v>
      </c>
      <c r="AN42" s="8">
        <v>1</v>
      </c>
      <c r="AO42" s="36">
        <f>AN42/AN52</f>
        <v>3.205128205128205E-3</v>
      </c>
      <c r="AP42">
        <v>5</v>
      </c>
      <c r="AQ42" s="528">
        <f>AP42/AP52</f>
        <v>1.2690355329949238E-2</v>
      </c>
    </row>
    <row r="43" spans="1:43" x14ac:dyDescent="0.25">
      <c r="A43" s="26" t="s">
        <v>95</v>
      </c>
      <c r="B43" s="7"/>
      <c r="C43" s="32"/>
      <c r="D43" s="7"/>
      <c r="E43" s="32"/>
      <c r="F43" s="7"/>
      <c r="G43" s="32"/>
      <c r="H43" s="7"/>
      <c r="I43" s="32"/>
      <c r="J43" s="7"/>
      <c r="K43" s="32"/>
      <c r="L43" s="7"/>
      <c r="M43" s="33"/>
      <c r="N43" s="34">
        <f>N206</f>
        <v>0</v>
      </c>
      <c r="O43" s="32">
        <f>N43/N$52</f>
        <v>0</v>
      </c>
      <c r="P43" s="31">
        <f>P206</f>
        <v>0</v>
      </c>
      <c r="Q43" s="32">
        <f>P43/P$52</f>
        <v>0</v>
      </c>
      <c r="R43" s="31">
        <f>R206</f>
        <v>0</v>
      </c>
      <c r="S43" s="32">
        <f>R43/R$213</f>
        <v>0</v>
      </c>
      <c r="T43" s="31">
        <f>T206</f>
        <v>0</v>
      </c>
      <c r="U43" s="32">
        <f>T43/T$213</f>
        <v>0</v>
      </c>
      <c r="V43" s="31">
        <f>V206</f>
        <v>0</v>
      </c>
      <c r="W43" s="33">
        <f>V43/V$213</f>
        <v>0</v>
      </c>
      <c r="X43" s="35">
        <f>X206</f>
        <v>0</v>
      </c>
      <c r="Y43" s="36">
        <f>X43/X$213</f>
        <v>0</v>
      </c>
      <c r="Z43" s="8">
        <v>0</v>
      </c>
      <c r="AA43" s="36">
        <f>Z43/Z$52</f>
        <v>0</v>
      </c>
      <c r="AB43" s="8">
        <v>0</v>
      </c>
      <c r="AC43" s="36">
        <f>AB43/AB$52</f>
        <v>0</v>
      </c>
      <c r="AD43" s="8">
        <v>0</v>
      </c>
      <c r="AE43" s="36">
        <f>AD43/AD$52</f>
        <v>0</v>
      </c>
      <c r="AF43" s="8">
        <v>0</v>
      </c>
      <c r="AG43" s="36">
        <f>AF43/AF$52</f>
        <v>0</v>
      </c>
      <c r="AH43" s="8">
        <v>0</v>
      </c>
      <c r="AI43" s="36">
        <f>AH43/AH52</f>
        <v>0</v>
      </c>
      <c r="AJ43" s="8">
        <v>0</v>
      </c>
      <c r="AK43" s="36">
        <f>AJ43/AJ52</f>
        <v>0</v>
      </c>
      <c r="AL43" s="37">
        <v>0</v>
      </c>
      <c r="AM43" s="36">
        <f>AL43/AL52</f>
        <v>0</v>
      </c>
      <c r="AN43" s="8">
        <v>0</v>
      </c>
      <c r="AO43" s="36">
        <f>AN43/AN52</f>
        <v>0</v>
      </c>
      <c r="AP43">
        <v>0</v>
      </c>
      <c r="AQ43" s="528">
        <f>AP43/AP52</f>
        <v>0</v>
      </c>
    </row>
    <row r="44" spans="1:43" x14ac:dyDescent="0.25">
      <c r="A44" s="26" t="s">
        <v>97</v>
      </c>
      <c r="B44" s="31">
        <f>B208</f>
        <v>2</v>
      </c>
      <c r="C44" s="32">
        <v>6.3291139240506328E-3</v>
      </c>
      <c r="D44" s="31">
        <f>D208</f>
        <v>1</v>
      </c>
      <c r="E44" s="32">
        <v>2.617801047120419E-3</v>
      </c>
      <c r="F44" s="31">
        <f>F208</f>
        <v>1</v>
      </c>
      <c r="G44" s="32">
        <v>2.6954177897574125E-3</v>
      </c>
      <c r="H44" s="31">
        <f>H208</f>
        <v>1</v>
      </c>
      <c r="I44" s="32">
        <v>2.7472527472527475E-3</v>
      </c>
      <c r="J44" s="31">
        <f>J208</f>
        <v>2</v>
      </c>
      <c r="K44" s="32" t="s">
        <v>964</v>
      </c>
      <c r="L44" s="31">
        <f>L208</f>
        <v>1</v>
      </c>
      <c r="M44" s="33">
        <f>L44/L$52</f>
        <v>2.7777777777777779E-3</v>
      </c>
      <c r="N44" s="34">
        <f>N208</f>
        <v>2</v>
      </c>
      <c r="O44" s="32">
        <f>N44/N$52</f>
        <v>6.0790273556231003E-3</v>
      </c>
      <c r="P44" s="31">
        <f>P208</f>
        <v>0</v>
      </c>
      <c r="Q44" s="32">
        <f>P44/P$52</f>
        <v>0</v>
      </c>
      <c r="R44" s="31">
        <f>R208</f>
        <v>0</v>
      </c>
      <c r="S44" s="32">
        <f>R44/R$52</f>
        <v>0</v>
      </c>
      <c r="T44" s="31">
        <f>T208</f>
        <v>2</v>
      </c>
      <c r="U44" s="32">
        <f>T44/T$52</f>
        <v>5.4794520547945206E-3</v>
      </c>
      <c r="V44" s="31">
        <f>V208</f>
        <v>0</v>
      </c>
      <c r="W44" s="33">
        <f>V44/V$52</f>
        <v>0</v>
      </c>
      <c r="X44" s="35">
        <f>X208</f>
        <v>0</v>
      </c>
      <c r="Y44" s="36">
        <f>X44/X$52</f>
        <v>0</v>
      </c>
      <c r="Z44" s="8">
        <v>3</v>
      </c>
      <c r="AA44" s="36">
        <f>Z44/Z$52</f>
        <v>6.9284064665127024E-3</v>
      </c>
      <c r="AB44" s="8">
        <v>0</v>
      </c>
      <c r="AC44" s="36">
        <f>AB44/AB$52</f>
        <v>0</v>
      </c>
      <c r="AD44" s="8"/>
      <c r="AE44" s="36">
        <f>AD44/AD$52</f>
        <v>0</v>
      </c>
      <c r="AF44" s="8"/>
      <c r="AG44" s="36">
        <f>AF44/AF$52</f>
        <v>0</v>
      </c>
      <c r="AH44" s="8">
        <v>0</v>
      </c>
      <c r="AI44" s="36">
        <f>AH44/AH52</f>
        <v>0</v>
      </c>
      <c r="AJ44" s="8">
        <v>0</v>
      </c>
      <c r="AK44" s="36">
        <f>AJ44/AJ52</f>
        <v>0</v>
      </c>
      <c r="AL44" s="37">
        <v>0</v>
      </c>
      <c r="AM44" s="36">
        <f>AL44/AL52</f>
        <v>0</v>
      </c>
      <c r="AN44" s="8">
        <v>0</v>
      </c>
      <c r="AO44" s="36">
        <f>AN44/AN52</f>
        <v>0</v>
      </c>
      <c r="AP44">
        <v>10</v>
      </c>
      <c r="AQ44" s="528">
        <f>AP44/AP52</f>
        <v>2.5380710659898477E-2</v>
      </c>
    </row>
    <row r="45" spans="1:43" s="595" customFormat="1" x14ac:dyDescent="0.25">
      <c r="A45" s="527" t="s">
        <v>89</v>
      </c>
      <c r="B45" s="606"/>
      <c r="C45" s="607"/>
      <c r="D45" s="606"/>
      <c r="E45" s="607"/>
      <c r="F45" s="606"/>
      <c r="G45" s="607"/>
      <c r="H45" s="606"/>
      <c r="I45" s="607"/>
      <c r="J45" s="606"/>
      <c r="K45" s="607"/>
      <c r="L45" s="606"/>
      <c r="M45" s="608"/>
      <c r="N45" s="609"/>
      <c r="O45" s="607"/>
      <c r="P45" s="606"/>
      <c r="Q45" s="607"/>
      <c r="R45" s="606"/>
      <c r="S45" s="607"/>
      <c r="T45" s="606"/>
      <c r="U45" s="607"/>
      <c r="V45" s="606"/>
      <c r="W45" s="608"/>
      <c r="X45" s="610"/>
      <c r="Y45" s="611"/>
      <c r="Z45" s="612"/>
      <c r="AA45" s="611"/>
      <c r="AB45" s="612"/>
      <c r="AC45" s="611"/>
      <c r="AD45" s="612">
        <v>23</v>
      </c>
      <c r="AE45" s="611">
        <f>AD45/AD$52</f>
        <v>5.9125964010282778E-2</v>
      </c>
      <c r="AF45" s="612">
        <v>23</v>
      </c>
      <c r="AG45" s="611">
        <f>AF45/AF$52</f>
        <v>6.4971751412429377E-2</v>
      </c>
      <c r="AH45" s="612">
        <v>20</v>
      </c>
      <c r="AI45" s="611">
        <f>AH45/AH52</f>
        <v>5.5865921787709494E-2</v>
      </c>
      <c r="AJ45" s="612">
        <v>18</v>
      </c>
      <c r="AK45" s="611">
        <f>AJ45/AJ52</f>
        <v>5.113636363636364E-2</v>
      </c>
      <c r="AL45" s="613">
        <v>16</v>
      </c>
      <c r="AM45" s="611">
        <f>AL45/AL52</f>
        <v>4.1558441558441558E-2</v>
      </c>
      <c r="AN45" s="612">
        <v>18</v>
      </c>
      <c r="AO45" s="611">
        <f>AN45/AN52</f>
        <v>5.7692307692307696E-2</v>
      </c>
      <c r="AP45" s="595">
        <v>5</v>
      </c>
      <c r="AQ45" s="614">
        <f>AP45/AP52</f>
        <v>1.2690355329949238E-2</v>
      </c>
    </row>
    <row r="46" spans="1:43" s="595" customFormat="1" x14ac:dyDescent="0.25">
      <c r="A46" s="527" t="s">
        <v>973</v>
      </c>
      <c r="B46" s="530"/>
      <c r="C46" s="531"/>
      <c r="D46" s="530"/>
      <c r="E46" s="531"/>
      <c r="F46" s="530"/>
      <c r="G46" s="531"/>
      <c r="H46" s="530"/>
      <c r="I46" s="531"/>
      <c r="J46" s="530"/>
      <c r="K46" s="531"/>
      <c r="L46" s="530"/>
      <c r="M46" s="616"/>
      <c r="N46" s="617"/>
      <c r="O46" s="616"/>
      <c r="P46" s="532"/>
      <c r="Q46" s="531"/>
      <c r="R46" s="530"/>
      <c r="S46" s="531"/>
      <c r="T46" s="532"/>
      <c r="U46" s="531"/>
      <c r="V46" s="530"/>
      <c r="W46" s="616"/>
      <c r="X46" s="532"/>
      <c r="Y46" s="618"/>
      <c r="Z46" s="621"/>
      <c r="AA46" s="611"/>
      <c r="AB46" s="621"/>
      <c r="AC46" s="611"/>
      <c r="AD46" s="621">
        <v>18</v>
      </c>
      <c r="AE46" s="611">
        <f>AD46/AD$213</f>
        <v>4.5226130653266333E-2</v>
      </c>
      <c r="AF46" s="621">
        <v>18</v>
      </c>
      <c r="AG46" s="611">
        <f>AF46/AF$213</f>
        <v>4.9586776859504134E-2</v>
      </c>
      <c r="AH46" s="621">
        <v>0</v>
      </c>
      <c r="AI46" s="611">
        <f>AH46/AH213</f>
        <v>0</v>
      </c>
      <c r="AJ46" s="621">
        <v>0</v>
      </c>
      <c r="AK46" s="611">
        <f>AJ46/AJ213</f>
        <v>0</v>
      </c>
      <c r="AL46" s="621">
        <v>0</v>
      </c>
      <c r="AM46" s="611">
        <f>AL46/AL213</f>
        <v>0</v>
      </c>
      <c r="AN46" s="621">
        <v>0</v>
      </c>
      <c r="AO46" s="611">
        <f>AN46/AN213</f>
        <v>0</v>
      </c>
      <c r="AP46" s="595">
        <v>0</v>
      </c>
      <c r="AQ46" s="614">
        <v>0</v>
      </c>
    </row>
    <row r="47" spans="1:43" x14ac:dyDescent="0.25">
      <c r="A47" s="26"/>
      <c r="B47" s="43"/>
      <c r="C47" s="44"/>
      <c r="D47" s="43"/>
      <c r="E47" s="44"/>
      <c r="F47" s="43"/>
      <c r="G47" s="44"/>
      <c r="H47" s="43"/>
      <c r="I47" s="44"/>
      <c r="J47" s="43"/>
      <c r="K47" s="44"/>
      <c r="L47" s="43"/>
      <c r="M47" s="45"/>
      <c r="N47" s="46"/>
      <c r="O47" s="44"/>
      <c r="P47" s="43"/>
      <c r="Q47" s="44"/>
      <c r="R47" s="43"/>
      <c r="S47" s="44"/>
      <c r="T47" s="43"/>
      <c r="U47" s="44"/>
      <c r="V47" s="43"/>
      <c r="W47" s="45"/>
      <c r="X47" s="47"/>
      <c r="Y47" s="48"/>
      <c r="Z47" s="49"/>
      <c r="AA47" s="48"/>
      <c r="AB47" s="49"/>
      <c r="AC47" s="48"/>
      <c r="AD47" s="49"/>
      <c r="AE47" s="48"/>
      <c r="AF47" s="49"/>
      <c r="AG47" s="48"/>
      <c r="AH47" s="49"/>
      <c r="AI47" s="48"/>
      <c r="AJ47" s="49"/>
      <c r="AK47" s="48"/>
      <c r="AL47" s="37"/>
      <c r="AM47" s="48"/>
      <c r="AN47" s="49"/>
      <c r="AO47" s="48"/>
      <c r="AQ47" s="528"/>
    </row>
    <row r="48" spans="1:43" ht="15.75" customHeight="1" thickBot="1" x14ac:dyDescent="0.3">
      <c r="A48" s="50" t="s">
        <v>100</v>
      </c>
      <c r="B48" s="51">
        <f>SUM(B41:B44)</f>
        <v>4</v>
      </c>
      <c r="C48" s="52">
        <f>B48/B$52</f>
        <v>1.4336917562724014E-2</v>
      </c>
      <c r="D48" s="51">
        <f>SUM(D41:D44)</f>
        <v>7</v>
      </c>
      <c r="E48" s="52">
        <f>D48/D$52</f>
        <v>1.9230769230769232E-2</v>
      </c>
      <c r="F48" s="51">
        <f>SUM(F41:F44)</f>
        <v>4</v>
      </c>
      <c r="G48" s="52">
        <f>F48/F$52</f>
        <v>1.1976047904191617E-2</v>
      </c>
      <c r="H48" s="51">
        <f>SUM(H41:H44)</f>
        <v>3</v>
      </c>
      <c r="I48" s="52">
        <f>H48/H$52</f>
        <v>8.7209302325581394E-3</v>
      </c>
      <c r="J48" s="51">
        <f>SUM(J41:J44)</f>
        <v>3</v>
      </c>
      <c r="K48" s="52">
        <f>J48/J$52</f>
        <v>8.9820359281437123E-3</v>
      </c>
      <c r="L48" s="51">
        <f>SUM(L41:L44)</f>
        <v>3</v>
      </c>
      <c r="M48" s="55">
        <f>L48/L$52</f>
        <v>8.3333333333333332E-3</v>
      </c>
      <c r="N48" s="56">
        <f>SUM(N41:N44)</f>
        <v>5</v>
      </c>
      <c r="O48" s="52">
        <f>N48/N$52</f>
        <v>1.5197568389057751E-2</v>
      </c>
      <c r="P48" s="51">
        <f>SUM(P41:P44)</f>
        <v>9</v>
      </c>
      <c r="Q48" s="52">
        <f>P48/P$52</f>
        <v>2.5423728813559324E-2</v>
      </c>
      <c r="R48" s="51">
        <f>SUM(R41:R44)</f>
        <v>5</v>
      </c>
      <c r="S48" s="52">
        <f>R48/R$52</f>
        <v>1.3698630136986301E-2</v>
      </c>
      <c r="T48" s="51">
        <f>SUM(T41:T44)</f>
        <v>4</v>
      </c>
      <c r="U48" s="52">
        <f>T48/T$52</f>
        <v>1.0958904109589041E-2</v>
      </c>
      <c r="V48" s="51">
        <f>SUM(V41:V44)</f>
        <v>4</v>
      </c>
      <c r="W48" s="55">
        <f>V48/V$52</f>
        <v>1.1661807580174927E-2</v>
      </c>
      <c r="X48" s="65">
        <f>SUM(X41:X44)</f>
        <v>9</v>
      </c>
      <c r="Y48" s="66">
        <f>X48/X$52</f>
        <v>2.5069637883008356E-2</v>
      </c>
      <c r="Z48" s="67">
        <f>SUM(Z41:Z44)</f>
        <v>5</v>
      </c>
      <c r="AA48" s="66">
        <f>Z48/Z$52</f>
        <v>1.1547344110854504E-2</v>
      </c>
      <c r="AB48" s="67">
        <f>SUM(AB41:AB44)</f>
        <v>10</v>
      </c>
      <c r="AC48" s="66">
        <f>AB48/AB52</f>
        <v>2.7322404371584699E-2</v>
      </c>
      <c r="AD48" s="67">
        <f>SUM(AD41:AD44)</f>
        <v>14</v>
      </c>
      <c r="AE48" s="66">
        <f>AD48/AD52</f>
        <v>3.5989717223650387E-2</v>
      </c>
      <c r="AF48" s="67">
        <f>SUM(AF41:AF44)</f>
        <v>19</v>
      </c>
      <c r="AG48" s="66">
        <f>AF48/AF52</f>
        <v>5.3672316384180789E-2</v>
      </c>
      <c r="AH48" s="67">
        <f>SUM(AH41:AH44)</f>
        <v>8</v>
      </c>
      <c r="AI48" s="66">
        <f>AH48/AH52</f>
        <v>2.23463687150838E-2</v>
      </c>
      <c r="AJ48" s="67">
        <f>SUM(AJ41:AJ44)</f>
        <v>8</v>
      </c>
      <c r="AK48" s="66">
        <f>AJ48/AJ52</f>
        <v>2.2727272727272728E-2</v>
      </c>
      <c r="AL48" s="70">
        <f>SUM(AL41:AL44)</f>
        <v>9</v>
      </c>
      <c r="AM48" s="66">
        <f>AL48/AL52</f>
        <v>2.3376623376623377E-2</v>
      </c>
      <c r="AN48" s="67">
        <f>SUM(AN41:AN44)</f>
        <v>6</v>
      </c>
      <c r="AO48" s="66">
        <f>AN48/AN52</f>
        <v>1.9230769230769232E-2</v>
      </c>
      <c r="AP48">
        <f>SUM(AP41:AP46)</f>
        <v>25</v>
      </c>
      <c r="AQ48" s="528">
        <f>AP48/AP52</f>
        <v>6.3451776649746189E-2</v>
      </c>
    </row>
    <row r="49" spans="1:44" ht="15.75" customHeight="1" thickTop="1" x14ac:dyDescent="0.25">
      <c r="A49" s="26"/>
      <c r="B49" s="7"/>
      <c r="C49" s="32"/>
      <c r="D49" s="7"/>
      <c r="E49" s="32"/>
      <c r="F49" s="7"/>
      <c r="G49" s="32"/>
      <c r="H49" s="7"/>
      <c r="I49" s="32"/>
      <c r="J49" s="7"/>
      <c r="K49" s="32"/>
      <c r="L49" s="7"/>
      <c r="M49" s="33"/>
      <c r="N49" s="38"/>
      <c r="O49" s="32"/>
      <c r="P49" s="7"/>
      <c r="Q49" s="32"/>
      <c r="R49" s="7"/>
      <c r="S49" s="32"/>
      <c r="T49" s="7"/>
      <c r="U49" s="32"/>
      <c r="V49" s="7"/>
      <c r="W49" s="33"/>
      <c r="X49" s="39"/>
      <c r="Y49" s="36"/>
      <c r="Z49" s="8"/>
      <c r="AA49" s="36"/>
      <c r="AB49" s="8"/>
      <c r="AC49" s="36"/>
      <c r="AD49" s="8"/>
      <c r="AE49" s="36"/>
      <c r="AF49" s="8"/>
      <c r="AG49" s="36"/>
      <c r="AH49" s="8"/>
      <c r="AI49" s="36"/>
      <c r="AJ49" s="8"/>
      <c r="AK49" s="36"/>
      <c r="AL49" s="37"/>
      <c r="AM49" s="36"/>
      <c r="AN49" s="8"/>
      <c r="AO49" s="36"/>
      <c r="AQ49" s="528"/>
    </row>
    <row r="50" spans="1:44" x14ac:dyDescent="0.25">
      <c r="A50" s="26" t="s">
        <v>103</v>
      </c>
      <c r="B50" s="31">
        <f>B211</f>
        <v>20</v>
      </c>
      <c r="C50" s="32">
        <v>6.3291139240506333E-2</v>
      </c>
      <c r="D50" s="31">
        <f>D211</f>
        <v>56</v>
      </c>
      <c r="E50" s="32">
        <v>0.14659685863874344</v>
      </c>
      <c r="F50" s="31">
        <f>F211</f>
        <v>49</v>
      </c>
      <c r="G50" s="32">
        <v>0.13207547169811321</v>
      </c>
      <c r="H50" s="31">
        <f>H211</f>
        <v>35</v>
      </c>
      <c r="I50" s="32">
        <v>9.6153846153846159E-2</v>
      </c>
      <c r="J50" s="31">
        <f>J211</f>
        <v>25</v>
      </c>
      <c r="K50" s="32" t="s">
        <v>964</v>
      </c>
      <c r="L50" s="31">
        <f>L211</f>
        <v>51</v>
      </c>
      <c r="M50" s="33">
        <f>L50/L$52</f>
        <v>0.14166666666666666</v>
      </c>
      <c r="N50" s="34">
        <f>N211</f>
        <v>34</v>
      </c>
      <c r="O50" s="32">
        <f>N50/N$52</f>
        <v>0.10334346504559271</v>
      </c>
      <c r="P50" s="31">
        <f>P211</f>
        <v>45</v>
      </c>
      <c r="Q50" s="32">
        <f>P50/P$52</f>
        <v>0.1271186440677966</v>
      </c>
      <c r="R50" s="7">
        <f>R211</f>
        <v>38</v>
      </c>
      <c r="S50" s="32">
        <f>R50/R$52</f>
        <v>0.10410958904109589</v>
      </c>
      <c r="T50" s="31">
        <f>T211</f>
        <v>44</v>
      </c>
      <c r="U50" s="32">
        <f>T50/T$52</f>
        <v>0.12054794520547946</v>
      </c>
      <c r="V50" s="31">
        <f>V211</f>
        <v>61</v>
      </c>
      <c r="W50" s="33">
        <f>V50/V$52</f>
        <v>0.17784256559766765</v>
      </c>
      <c r="X50" s="35">
        <f>X211</f>
        <v>57</v>
      </c>
      <c r="Y50" s="36">
        <f>X50/X$52</f>
        <v>0.15877437325905291</v>
      </c>
      <c r="Z50" s="8">
        <v>51</v>
      </c>
      <c r="AA50" s="36">
        <f>Z50/Z$52</f>
        <v>0.11778290993071594</v>
      </c>
      <c r="AB50" s="8">
        <v>58</v>
      </c>
      <c r="AC50" s="36">
        <f>AB50/AB52</f>
        <v>0.15846994535519127</v>
      </c>
      <c r="AD50" s="8">
        <v>75</v>
      </c>
      <c r="AE50" s="36">
        <f>AD50/AD52</f>
        <v>0.19280205655526991</v>
      </c>
      <c r="AF50" s="8">
        <v>60</v>
      </c>
      <c r="AG50" s="36">
        <f>AF50/AF52</f>
        <v>0.16949152542372881</v>
      </c>
      <c r="AH50" s="8">
        <v>54</v>
      </c>
      <c r="AI50" s="36">
        <f>AH50/AH52</f>
        <v>0.15083798882681565</v>
      </c>
      <c r="AJ50" s="8">
        <v>46</v>
      </c>
      <c r="AK50" s="36">
        <f>AJ50/AJ52</f>
        <v>0.13068181818181818</v>
      </c>
      <c r="AL50" s="37">
        <v>46</v>
      </c>
      <c r="AM50" s="36">
        <f>AL50/AL52</f>
        <v>0.11948051948051948</v>
      </c>
      <c r="AN50" s="8">
        <v>32</v>
      </c>
      <c r="AO50" s="36">
        <f>AN50/AN52</f>
        <v>0.10256410256410256</v>
      </c>
      <c r="AP50">
        <v>54</v>
      </c>
      <c r="AQ50" s="528">
        <f>AP50/AP52</f>
        <v>0.13705583756345177</v>
      </c>
    </row>
    <row r="51" spans="1:44" ht="15.75" customHeight="1" thickBot="1" x14ac:dyDescent="0.3">
      <c r="A51" s="71"/>
      <c r="B51" s="72"/>
      <c r="C51" s="73"/>
      <c r="D51" s="72"/>
      <c r="E51" s="73"/>
      <c r="F51" s="72"/>
      <c r="G51" s="73"/>
      <c r="H51" s="72"/>
      <c r="I51" s="73"/>
      <c r="J51" s="72"/>
      <c r="K51" s="73"/>
      <c r="L51" s="72"/>
      <c r="M51" s="74"/>
      <c r="N51" s="75"/>
      <c r="O51" s="73"/>
      <c r="P51" s="72"/>
      <c r="Q51" s="73"/>
      <c r="R51" s="72"/>
      <c r="S51" s="73"/>
      <c r="T51" s="72"/>
      <c r="U51" s="73"/>
      <c r="V51" s="72"/>
      <c r="W51" s="74"/>
      <c r="X51" s="76"/>
      <c r="Y51" s="77"/>
      <c r="Z51" s="8"/>
      <c r="AA51" s="36"/>
      <c r="AB51" s="8"/>
      <c r="AC51" s="36"/>
      <c r="AD51" s="8"/>
      <c r="AE51" s="36"/>
      <c r="AF51" s="8"/>
      <c r="AG51" s="36"/>
      <c r="AH51" s="8"/>
      <c r="AI51" s="36"/>
      <c r="AJ51" s="8"/>
      <c r="AK51" s="36"/>
      <c r="AL51" s="37"/>
      <c r="AM51" s="36"/>
      <c r="AN51" s="8"/>
      <c r="AO51" s="36"/>
      <c r="AQ51" s="528"/>
    </row>
    <row r="52" spans="1:44" ht="16.5" customHeight="1" thickTop="1" thickBot="1" x14ac:dyDescent="0.3">
      <c r="A52" s="78" t="s">
        <v>106</v>
      </c>
      <c r="B52" s="79">
        <f>B48+B39+B27+B18+B50</f>
        <v>279</v>
      </c>
      <c r="C52" s="80">
        <v>1</v>
      </c>
      <c r="D52" s="79">
        <f>D48+D39+D27+D18+D50</f>
        <v>364</v>
      </c>
      <c r="E52" s="80">
        <v>1</v>
      </c>
      <c r="F52" s="79">
        <f>F48+F39+F27+F18+F50</f>
        <v>334</v>
      </c>
      <c r="G52" s="80">
        <v>1</v>
      </c>
      <c r="H52" s="79">
        <f>H48+H39+H27+H18+H50</f>
        <v>344</v>
      </c>
      <c r="I52" s="80">
        <v>1</v>
      </c>
      <c r="J52" s="79">
        <f>J48+J39+J27+J18+J50</f>
        <v>334</v>
      </c>
      <c r="K52" s="80" t="s">
        <v>964</v>
      </c>
      <c r="L52" s="79">
        <f>L48+L39+L27+L18+L50</f>
        <v>360</v>
      </c>
      <c r="M52" s="81">
        <f>M48+M39+M27+M18</f>
        <v>0.85833333333333339</v>
      </c>
      <c r="N52" s="82">
        <f t="shared" ref="N52:Y52" si="22">N48+N39+N27+N18+N50</f>
        <v>329</v>
      </c>
      <c r="O52" s="80">
        <f t="shared" si="22"/>
        <v>1</v>
      </c>
      <c r="P52" s="79">
        <f t="shared" si="22"/>
        <v>354</v>
      </c>
      <c r="Q52" s="80">
        <f t="shared" si="22"/>
        <v>1</v>
      </c>
      <c r="R52" s="79">
        <f t="shared" si="22"/>
        <v>365</v>
      </c>
      <c r="S52" s="80">
        <f t="shared" si="22"/>
        <v>1</v>
      </c>
      <c r="T52" s="79">
        <f t="shared" si="22"/>
        <v>365</v>
      </c>
      <c r="U52" s="80">
        <f t="shared" si="22"/>
        <v>1</v>
      </c>
      <c r="V52" s="79">
        <f t="shared" si="22"/>
        <v>343</v>
      </c>
      <c r="W52" s="81">
        <f t="shared" si="22"/>
        <v>1</v>
      </c>
      <c r="X52" s="83">
        <f t="shared" si="22"/>
        <v>359</v>
      </c>
      <c r="Y52" s="80">
        <f t="shared" si="22"/>
        <v>1</v>
      </c>
      <c r="Z52" s="84">
        <f>SUM(Z18+Z27+Z39+Z48+Z50)</f>
        <v>433</v>
      </c>
      <c r="AA52" s="85">
        <f>AA18+AA27+AA39+AA48+AA50</f>
        <v>0.99999999999999989</v>
      </c>
      <c r="AB52" s="86">
        <v>366</v>
      </c>
      <c r="AC52" s="85">
        <f>AB52/AB52</f>
        <v>1</v>
      </c>
      <c r="AD52" s="86">
        <f>SUM(AD50,AD48,AD39,AD27,AD18)</f>
        <v>389</v>
      </c>
      <c r="AE52" s="85">
        <f>AD52/AD52</f>
        <v>1</v>
      </c>
      <c r="AF52" s="86">
        <f>SUM(AF50,AF48,AF39,AF27,AF18)</f>
        <v>354</v>
      </c>
      <c r="AG52" s="85">
        <f>AF52/AF52</f>
        <v>1</v>
      </c>
      <c r="AH52" s="86">
        <f>AH50+AH48+AH39+AH27+AH18</f>
        <v>358</v>
      </c>
      <c r="AI52" s="85">
        <f>SUM(AI18+AI27+AI39+AI48+AI50)</f>
        <v>1</v>
      </c>
      <c r="AJ52" s="86">
        <f>AJ50+AJ48+AJ39+AJ27+AJ18</f>
        <v>352</v>
      </c>
      <c r="AK52" s="85">
        <f>SUM(AK18+AK27+AK39+AK48+AK50)</f>
        <v>1</v>
      </c>
      <c r="AL52" s="87">
        <f>SUM(AL18+AL27+AL39+AL48+AL50)</f>
        <v>385</v>
      </c>
      <c r="AM52" s="85">
        <f>SUM(AM18+AM27+AM39+AM48+AM50)</f>
        <v>1</v>
      </c>
      <c r="AN52" s="86">
        <f>AN50+AN48+AN39+AN27+AN18</f>
        <v>312</v>
      </c>
      <c r="AO52" s="85">
        <f>SUM(AO18+AO27+AO39+AO48+AO50)</f>
        <v>1</v>
      </c>
      <c r="AP52">
        <f>SUM(AP18,AP27,AP39,AP48,AP50)</f>
        <v>394</v>
      </c>
      <c r="AQ52" s="528">
        <f>AP52/AP52</f>
        <v>1</v>
      </c>
    </row>
    <row r="53" spans="1:44" ht="15.75" customHeight="1" x14ac:dyDescent="0.25">
      <c r="A53" s="88" t="s">
        <v>108</v>
      </c>
      <c r="B53" s="89"/>
      <c r="C53" s="90"/>
      <c r="D53" s="89"/>
      <c r="E53" s="90"/>
      <c r="F53" s="89"/>
      <c r="G53" s="90"/>
      <c r="H53" s="89"/>
      <c r="I53" s="90"/>
      <c r="J53" s="89"/>
      <c r="K53" s="90"/>
      <c r="L53" s="89"/>
      <c r="M53" s="91"/>
      <c r="N53" s="92"/>
      <c r="O53" s="90"/>
      <c r="P53" s="89"/>
      <c r="Q53" s="90"/>
      <c r="R53" s="89"/>
      <c r="S53" s="90"/>
      <c r="T53" s="89"/>
      <c r="U53" s="90"/>
      <c r="V53" s="89"/>
      <c r="W53" s="91"/>
      <c r="X53" s="93"/>
      <c r="Y53" s="94"/>
      <c r="Z53" s="2"/>
      <c r="AA53" s="30"/>
      <c r="AB53" s="2"/>
      <c r="AC53" s="30"/>
      <c r="AD53" s="2"/>
      <c r="AE53" s="30"/>
      <c r="AF53" s="2"/>
      <c r="AG53" s="30"/>
      <c r="AH53" s="2"/>
      <c r="AI53" s="30"/>
      <c r="AJ53" s="2"/>
      <c r="AK53" s="30"/>
      <c r="AL53" s="95"/>
      <c r="AM53" s="30"/>
      <c r="AN53" s="2"/>
      <c r="AO53" s="30"/>
    </row>
    <row r="54" spans="1:44" x14ac:dyDescent="0.25">
      <c r="A54" s="26"/>
      <c r="B54" s="7"/>
      <c r="C54" s="27"/>
      <c r="D54" s="7"/>
      <c r="E54" s="27"/>
      <c r="F54" s="7"/>
      <c r="G54" s="27"/>
      <c r="H54" s="7"/>
      <c r="I54" s="27"/>
      <c r="J54" s="7"/>
      <c r="K54" s="27"/>
      <c r="L54" s="7"/>
      <c r="M54" s="1"/>
      <c r="N54" s="38"/>
      <c r="O54" s="27"/>
      <c r="P54" s="7"/>
      <c r="Q54" s="27"/>
      <c r="R54" s="7"/>
      <c r="S54" s="27"/>
      <c r="T54" s="7"/>
      <c r="U54" s="27"/>
      <c r="V54" s="7"/>
      <c r="W54" s="1"/>
      <c r="X54" s="39"/>
      <c r="Y54" s="30"/>
      <c r="Z54" s="2"/>
      <c r="AA54" s="30"/>
      <c r="AB54" s="2"/>
      <c r="AC54" s="30"/>
      <c r="AD54" s="2"/>
      <c r="AE54" s="30"/>
      <c r="AF54" s="2"/>
      <c r="AG54" s="30"/>
      <c r="AH54" s="2"/>
      <c r="AI54" s="30"/>
      <c r="AJ54" s="2"/>
      <c r="AK54" s="30"/>
      <c r="AL54" s="2"/>
      <c r="AM54" s="30"/>
      <c r="AN54" s="2"/>
      <c r="AO54" s="30"/>
    </row>
    <row r="55" spans="1:44" x14ac:dyDescent="0.25">
      <c r="A55" s="26" t="s">
        <v>111</v>
      </c>
      <c r="B55" s="7"/>
      <c r="C55" s="27"/>
      <c r="D55" s="7"/>
      <c r="E55" s="27"/>
      <c r="F55" s="7"/>
      <c r="G55" s="27"/>
      <c r="H55" s="7"/>
      <c r="I55" s="27"/>
      <c r="J55" s="7"/>
      <c r="K55" s="27"/>
      <c r="L55" s="7"/>
      <c r="M55" s="1"/>
      <c r="N55" s="38"/>
      <c r="O55" s="27"/>
      <c r="P55" s="7"/>
      <c r="Q55" s="27"/>
      <c r="R55" s="7"/>
      <c r="S55" s="27"/>
      <c r="T55" s="7"/>
      <c r="U55" s="27"/>
      <c r="V55" s="7"/>
      <c r="W55" s="1"/>
      <c r="X55" s="39"/>
      <c r="Y55" s="30"/>
      <c r="Z55" s="2"/>
      <c r="AA55" s="30"/>
      <c r="AB55" s="2"/>
      <c r="AC55" s="30"/>
      <c r="AD55" s="2"/>
      <c r="AE55" s="30"/>
      <c r="AF55" s="2"/>
      <c r="AG55" s="30"/>
      <c r="AH55" s="2"/>
      <c r="AI55" s="30"/>
      <c r="AJ55" s="2"/>
      <c r="AK55" s="30"/>
      <c r="AL55" s="2"/>
      <c r="AM55" s="30"/>
      <c r="AN55" s="2"/>
      <c r="AO55" s="30"/>
    </row>
    <row r="56" spans="1:44" x14ac:dyDescent="0.25">
      <c r="A56" s="26" t="s">
        <v>113</v>
      </c>
      <c r="B56" s="7">
        <v>2</v>
      </c>
      <c r="C56" s="32">
        <f t="shared" ref="C56:C62" si="23">B56/B$213</f>
        <v>6.3291139240506328E-3</v>
      </c>
      <c r="D56" s="7">
        <v>0</v>
      </c>
      <c r="E56" s="32">
        <f t="shared" ref="E56:E62" si="24">D56/D$213</f>
        <v>0</v>
      </c>
      <c r="F56" s="7">
        <v>2</v>
      </c>
      <c r="G56" s="32">
        <f t="shared" ref="G56:G62" si="25">F56/F$213</f>
        <v>5.3908355795148251E-3</v>
      </c>
      <c r="H56" s="7">
        <v>2</v>
      </c>
      <c r="I56" s="32">
        <f t="shared" ref="I56:I62" si="26">H56/H$213</f>
        <v>5.4945054945054949E-3</v>
      </c>
      <c r="J56" s="7">
        <v>3</v>
      </c>
      <c r="K56" s="32">
        <f t="shared" ref="K56:K62" si="27">J56/J$213</f>
        <v>8.5714285714285719E-3</v>
      </c>
      <c r="L56" s="7">
        <v>1</v>
      </c>
      <c r="M56" s="33">
        <f t="shared" ref="M56:M62" si="28">L56/L$213</f>
        <v>2.631578947368421E-3</v>
      </c>
      <c r="N56" s="38">
        <v>1</v>
      </c>
      <c r="O56" s="32">
        <f t="shared" ref="O56:O62" si="29">N56/N$213</f>
        <v>2.9239766081871343E-3</v>
      </c>
      <c r="P56" s="7">
        <v>0</v>
      </c>
      <c r="Q56" s="32">
        <f t="shared" ref="Q56:Q62" si="30">P56/P$213</f>
        <v>0</v>
      </c>
      <c r="R56" s="7">
        <v>0</v>
      </c>
      <c r="S56" s="32">
        <f t="shared" ref="S56:S62" si="31">R56/R$213</f>
        <v>0</v>
      </c>
      <c r="T56" s="7">
        <v>0</v>
      </c>
      <c r="U56" s="32">
        <f t="shared" ref="U56:U62" si="32">T56/T$213</f>
        <v>0</v>
      </c>
      <c r="V56" s="7">
        <v>0</v>
      </c>
      <c r="W56" s="33">
        <f t="shared" ref="W56:W62" si="33">V56/V$213</f>
        <v>0</v>
      </c>
      <c r="X56" s="39">
        <v>0</v>
      </c>
      <c r="Y56" s="36">
        <f t="shared" ref="Y56:Y62" si="34">X56/X$213</f>
        <v>0</v>
      </c>
      <c r="Z56" s="8"/>
      <c r="AA56" s="36"/>
      <c r="AB56" s="8"/>
      <c r="AC56" s="36"/>
      <c r="AD56" s="8"/>
      <c r="AE56" s="36"/>
      <c r="AF56" s="8"/>
      <c r="AG56" s="36"/>
      <c r="AH56" s="8"/>
      <c r="AI56" s="36"/>
      <c r="AJ56" s="8"/>
      <c r="AK56" s="36"/>
      <c r="AL56" s="8"/>
      <c r="AM56" s="36"/>
      <c r="AN56" s="8"/>
      <c r="AO56" s="36"/>
    </row>
    <row r="57" spans="1:44" x14ac:dyDescent="0.25">
      <c r="A57" s="26" t="s">
        <v>115</v>
      </c>
      <c r="B57" s="7">
        <v>1</v>
      </c>
      <c r="C57" s="32">
        <f t="shared" si="23"/>
        <v>3.1645569620253164E-3</v>
      </c>
      <c r="D57" s="7">
        <v>0</v>
      </c>
      <c r="E57" s="32">
        <f t="shared" si="24"/>
        <v>0</v>
      </c>
      <c r="F57" s="7">
        <v>1</v>
      </c>
      <c r="G57" s="32">
        <f t="shared" si="25"/>
        <v>2.6954177897574125E-3</v>
      </c>
      <c r="H57" s="7">
        <v>1</v>
      </c>
      <c r="I57" s="32">
        <f t="shared" si="26"/>
        <v>2.7472527472527475E-3</v>
      </c>
      <c r="J57" s="7">
        <v>0</v>
      </c>
      <c r="K57" s="32">
        <f t="shared" si="27"/>
        <v>0</v>
      </c>
      <c r="L57" s="7">
        <v>1</v>
      </c>
      <c r="M57" s="33">
        <f t="shared" si="28"/>
        <v>2.631578947368421E-3</v>
      </c>
      <c r="N57" s="38">
        <v>1</v>
      </c>
      <c r="O57" s="32">
        <f t="shared" si="29"/>
        <v>2.9239766081871343E-3</v>
      </c>
      <c r="P57" s="7">
        <v>0</v>
      </c>
      <c r="Q57" s="32">
        <f t="shared" si="30"/>
        <v>0</v>
      </c>
      <c r="R57" s="7">
        <v>0</v>
      </c>
      <c r="S57" s="32">
        <f t="shared" si="31"/>
        <v>0</v>
      </c>
      <c r="T57" s="7">
        <v>0</v>
      </c>
      <c r="U57" s="32">
        <f t="shared" si="32"/>
        <v>0</v>
      </c>
      <c r="V57" s="7">
        <v>0</v>
      </c>
      <c r="W57" s="33">
        <f t="shared" si="33"/>
        <v>0</v>
      </c>
      <c r="X57" s="39">
        <v>0</v>
      </c>
      <c r="Y57" s="36">
        <f t="shared" si="34"/>
        <v>0</v>
      </c>
      <c r="Z57" s="8"/>
      <c r="AA57" s="36"/>
      <c r="AB57" s="8"/>
      <c r="AC57" s="36"/>
      <c r="AD57" s="8"/>
      <c r="AE57" s="36"/>
      <c r="AF57" s="8"/>
      <c r="AG57" s="36"/>
      <c r="AH57" s="8"/>
      <c r="AI57" s="36"/>
      <c r="AJ57" s="8"/>
      <c r="AK57" s="36"/>
      <c r="AL57" s="8"/>
      <c r="AM57" s="36"/>
      <c r="AN57" s="8"/>
      <c r="AO57" s="36"/>
    </row>
    <row r="58" spans="1:44" x14ac:dyDescent="0.25">
      <c r="A58" s="26" t="s">
        <v>117</v>
      </c>
      <c r="B58" s="7">
        <v>0</v>
      </c>
      <c r="C58" s="32">
        <f t="shared" si="23"/>
        <v>0</v>
      </c>
      <c r="D58" s="7">
        <v>2</v>
      </c>
      <c r="E58" s="32">
        <f t="shared" si="24"/>
        <v>5.235602094240838E-3</v>
      </c>
      <c r="F58" s="7">
        <v>0</v>
      </c>
      <c r="G58" s="32">
        <f t="shared" si="25"/>
        <v>0</v>
      </c>
      <c r="H58" s="7">
        <v>0</v>
      </c>
      <c r="I58" s="32">
        <f t="shared" si="26"/>
        <v>0</v>
      </c>
      <c r="J58" s="7">
        <v>0</v>
      </c>
      <c r="K58" s="32">
        <f t="shared" si="27"/>
        <v>0</v>
      </c>
      <c r="L58" s="7">
        <v>0</v>
      </c>
      <c r="M58" s="33">
        <f t="shared" si="28"/>
        <v>0</v>
      </c>
      <c r="N58" s="38">
        <v>0</v>
      </c>
      <c r="O58" s="32">
        <f t="shared" si="29"/>
        <v>0</v>
      </c>
      <c r="P58" s="7">
        <v>0</v>
      </c>
      <c r="Q58" s="32">
        <f t="shared" si="30"/>
        <v>0</v>
      </c>
      <c r="R58" s="7">
        <v>0</v>
      </c>
      <c r="S58" s="32">
        <f t="shared" si="31"/>
        <v>0</v>
      </c>
      <c r="T58" s="7">
        <v>0</v>
      </c>
      <c r="U58" s="32">
        <f t="shared" si="32"/>
        <v>0</v>
      </c>
      <c r="V58" s="7">
        <v>0</v>
      </c>
      <c r="W58" s="33">
        <f t="shared" si="33"/>
        <v>0</v>
      </c>
      <c r="X58" s="39">
        <v>0</v>
      </c>
      <c r="Y58" s="36">
        <f t="shared" si="34"/>
        <v>0</v>
      </c>
      <c r="Z58" s="8"/>
      <c r="AA58" s="36"/>
      <c r="AB58" s="8"/>
      <c r="AC58" s="36"/>
      <c r="AD58" s="8"/>
      <c r="AE58" s="36"/>
      <c r="AF58" s="8"/>
      <c r="AG58" s="36"/>
      <c r="AH58" s="8"/>
      <c r="AI58" s="36"/>
      <c r="AJ58" s="8"/>
      <c r="AK58" s="36"/>
      <c r="AL58" s="8"/>
      <c r="AM58" s="36"/>
      <c r="AN58" s="8"/>
      <c r="AO58" s="36"/>
    </row>
    <row r="59" spans="1:44" x14ac:dyDescent="0.25">
      <c r="A59" s="26" t="s">
        <v>119</v>
      </c>
      <c r="B59" s="7">
        <v>0</v>
      </c>
      <c r="C59" s="32">
        <f t="shared" si="23"/>
        <v>0</v>
      </c>
      <c r="D59" s="7">
        <v>0</v>
      </c>
      <c r="E59" s="32">
        <f t="shared" si="24"/>
        <v>0</v>
      </c>
      <c r="F59" s="7">
        <v>2</v>
      </c>
      <c r="G59" s="32">
        <f t="shared" si="25"/>
        <v>5.3908355795148251E-3</v>
      </c>
      <c r="H59" s="7">
        <v>2</v>
      </c>
      <c r="I59" s="32">
        <f t="shared" si="26"/>
        <v>5.4945054945054949E-3</v>
      </c>
      <c r="J59" s="7">
        <v>3</v>
      </c>
      <c r="K59" s="32">
        <f t="shared" si="27"/>
        <v>8.5714285714285719E-3</v>
      </c>
      <c r="L59" s="7">
        <v>0</v>
      </c>
      <c r="M59" s="33">
        <f t="shared" si="28"/>
        <v>0</v>
      </c>
      <c r="N59" s="38">
        <v>1</v>
      </c>
      <c r="O59" s="32">
        <f t="shared" si="29"/>
        <v>2.9239766081871343E-3</v>
      </c>
      <c r="P59" s="7">
        <v>0</v>
      </c>
      <c r="Q59" s="32">
        <f t="shared" si="30"/>
        <v>0</v>
      </c>
      <c r="R59" s="7">
        <v>0</v>
      </c>
      <c r="S59" s="32">
        <f t="shared" si="31"/>
        <v>0</v>
      </c>
      <c r="T59" s="7">
        <v>0</v>
      </c>
      <c r="U59" s="32">
        <f t="shared" si="32"/>
        <v>0</v>
      </c>
      <c r="V59" s="7">
        <v>0</v>
      </c>
      <c r="W59" s="33">
        <f t="shared" si="33"/>
        <v>0</v>
      </c>
      <c r="X59" s="39">
        <v>0</v>
      </c>
      <c r="Y59" s="36">
        <f t="shared" si="34"/>
        <v>0</v>
      </c>
      <c r="Z59" s="8"/>
      <c r="AA59" s="36"/>
      <c r="AB59" s="8"/>
      <c r="AC59" s="36"/>
      <c r="AD59" s="8"/>
      <c r="AE59" s="36"/>
      <c r="AF59" s="8"/>
      <c r="AG59" s="36"/>
      <c r="AH59" s="8"/>
      <c r="AI59" s="36"/>
      <c r="AJ59" s="8"/>
      <c r="AK59" s="36"/>
      <c r="AL59" s="8"/>
      <c r="AM59" s="36"/>
      <c r="AN59" s="8"/>
      <c r="AO59" s="36"/>
      <c r="AP59" s="525"/>
      <c r="AR59" s="3"/>
    </row>
    <row r="60" spans="1:44" x14ac:dyDescent="0.25">
      <c r="A60" s="26" t="s">
        <v>120</v>
      </c>
      <c r="B60" s="7">
        <v>8</v>
      </c>
      <c r="C60" s="32">
        <f t="shared" si="23"/>
        <v>2.5316455696202531E-2</v>
      </c>
      <c r="D60" s="7">
        <v>4</v>
      </c>
      <c r="E60" s="32">
        <f t="shared" si="24"/>
        <v>1.0471204188481676E-2</v>
      </c>
      <c r="F60" s="7">
        <v>4</v>
      </c>
      <c r="G60" s="32">
        <f t="shared" si="25"/>
        <v>1.078167115902965E-2</v>
      </c>
      <c r="H60" s="7">
        <v>2</v>
      </c>
      <c r="I60" s="32">
        <f t="shared" si="26"/>
        <v>5.4945054945054949E-3</v>
      </c>
      <c r="J60" s="7">
        <v>1</v>
      </c>
      <c r="K60" s="32">
        <f t="shared" si="27"/>
        <v>2.8571428571428571E-3</v>
      </c>
      <c r="L60" s="7">
        <v>0</v>
      </c>
      <c r="M60" s="33">
        <f t="shared" si="28"/>
        <v>0</v>
      </c>
      <c r="N60" s="38">
        <v>0</v>
      </c>
      <c r="O60" s="32">
        <f t="shared" si="29"/>
        <v>0</v>
      </c>
      <c r="P60" s="7">
        <v>0</v>
      </c>
      <c r="Q60" s="32">
        <f t="shared" si="30"/>
        <v>0</v>
      </c>
      <c r="R60" s="7">
        <v>0</v>
      </c>
      <c r="S60" s="32">
        <f t="shared" si="31"/>
        <v>0</v>
      </c>
      <c r="T60" s="7">
        <v>0</v>
      </c>
      <c r="U60" s="32">
        <f t="shared" si="32"/>
        <v>0</v>
      </c>
      <c r="V60" s="7">
        <v>0</v>
      </c>
      <c r="W60" s="33">
        <f t="shared" si="33"/>
        <v>0</v>
      </c>
      <c r="X60" s="39">
        <v>0</v>
      </c>
      <c r="Y60" s="36">
        <f t="shared" si="34"/>
        <v>0</v>
      </c>
      <c r="Z60" s="8"/>
      <c r="AA60" s="36"/>
      <c r="AB60" s="8"/>
      <c r="AC60" s="36"/>
      <c r="AD60" s="8"/>
      <c r="AE60" s="36"/>
      <c r="AF60" s="8"/>
      <c r="AG60" s="36"/>
      <c r="AH60" s="8"/>
      <c r="AI60" s="36"/>
      <c r="AJ60" s="8"/>
      <c r="AK60" s="36"/>
      <c r="AL60" s="8"/>
      <c r="AM60" s="36"/>
      <c r="AN60" s="8"/>
      <c r="AO60" s="36"/>
      <c r="AR60" s="3"/>
    </row>
    <row r="61" spans="1:44" x14ac:dyDescent="0.25">
      <c r="A61" s="26" t="s">
        <v>121</v>
      </c>
      <c r="B61" s="43">
        <v>13</v>
      </c>
      <c r="C61" s="44">
        <f t="shared" si="23"/>
        <v>4.1139240506329111E-2</v>
      </c>
      <c r="D61" s="43">
        <v>21</v>
      </c>
      <c r="E61" s="44">
        <f t="shared" si="24"/>
        <v>5.4973821989528798E-2</v>
      </c>
      <c r="F61" s="43">
        <v>5</v>
      </c>
      <c r="G61" s="44">
        <f t="shared" si="25"/>
        <v>1.3477088948787063E-2</v>
      </c>
      <c r="H61" s="43">
        <v>10</v>
      </c>
      <c r="I61" s="44">
        <f t="shared" si="26"/>
        <v>2.7472527472527472E-2</v>
      </c>
      <c r="J61" s="43">
        <v>4</v>
      </c>
      <c r="K61" s="44">
        <f t="shared" si="27"/>
        <v>1.1428571428571429E-2</v>
      </c>
      <c r="L61" s="43">
        <v>3</v>
      </c>
      <c r="M61" s="45">
        <f t="shared" si="28"/>
        <v>7.8947368421052634E-3</v>
      </c>
      <c r="N61" s="46">
        <v>1</v>
      </c>
      <c r="O61" s="44">
        <f t="shared" si="29"/>
        <v>2.9239766081871343E-3</v>
      </c>
      <c r="P61" s="43">
        <v>0</v>
      </c>
      <c r="Q61" s="44">
        <f t="shared" si="30"/>
        <v>0</v>
      </c>
      <c r="R61" s="43">
        <v>0</v>
      </c>
      <c r="S61" s="44">
        <f t="shared" si="31"/>
        <v>0</v>
      </c>
      <c r="T61" s="43">
        <v>0</v>
      </c>
      <c r="U61" s="44">
        <f t="shared" si="32"/>
        <v>0</v>
      </c>
      <c r="V61" s="43">
        <v>0</v>
      </c>
      <c r="W61" s="45">
        <f t="shared" si="33"/>
        <v>0</v>
      </c>
      <c r="X61" s="47">
        <v>0</v>
      </c>
      <c r="Y61" s="48">
        <f t="shared" si="34"/>
        <v>0</v>
      </c>
      <c r="Z61" s="49"/>
      <c r="AA61" s="48"/>
      <c r="AB61" s="49"/>
      <c r="AC61" s="48"/>
      <c r="AD61" s="49"/>
      <c r="AE61" s="48"/>
      <c r="AF61" s="49"/>
      <c r="AG61" s="48"/>
      <c r="AH61" s="49"/>
      <c r="AI61" s="48"/>
      <c r="AJ61" s="49"/>
      <c r="AK61" s="48"/>
      <c r="AL61" s="49"/>
      <c r="AM61" s="48"/>
      <c r="AN61" s="49"/>
      <c r="AO61" s="48"/>
      <c r="AR61" s="3"/>
    </row>
    <row r="62" spans="1:44" x14ac:dyDescent="0.25">
      <c r="A62" s="63" t="s">
        <v>122</v>
      </c>
      <c r="B62" s="96">
        <f>SUM(B56:B61)</f>
        <v>24</v>
      </c>
      <c r="C62" s="97">
        <f t="shared" si="23"/>
        <v>7.5949367088607597E-2</v>
      </c>
      <c r="D62" s="96">
        <f>SUM(D56:D61)</f>
        <v>27</v>
      </c>
      <c r="E62" s="97">
        <f t="shared" si="24"/>
        <v>7.0680628272251314E-2</v>
      </c>
      <c r="F62" s="96">
        <f>SUM(F56:F61)</f>
        <v>14</v>
      </c>
      <c r="G62" s="97">
        <f t="shared" si="25"/>
        <v>3.7735849056603772E-2</v>
      </c>
      <c r="H62" s="96">
        <f>SUM(H56:H61)</f>
        <v>17</v>
      </c>
      <c r="I62" s="97">
        <f t="shared" si="26"/>
        <v>4.6703296703296704E-2</v>
      </c>
      <c r="J62" s="96">
        <f>SUM(J56:J61)</f>
        <v>11</v>
      </c>
      <c r="K62" s="97">
        <f t="shared" si="27"/>
        <v>3.1428571428571431E-2</v>
      </c>
      <c r="L62" s="96">
        <f>SUM(L56:L61)</f>
        <v>5</v>
      </c>
      <c r="M62" s="98">
        <f t="shared" si="28"/>
        <v>1.3157894736842105E-2</v>
      </c>
      <c r="N62" s="99">
        <f>SUM(N56:N61)</f>
        <v>4</v>
      </c>
      <c r="O62" s="97">
        <f t="shared" si="29"/>
        <v>1.1695906432748537E-2</v>
      </c>
      <c r="P62" s="96">
        <f>SUM(P56:P61)</f>
        <v>0</v>
      </c>
      <c r="Q62" s="97">
        <f t="shared" si="30"/>
        <v>0</v>
      </c>
      <c r="R62" s="96">
        <f>SUM(R56:R61)</f>
        <v>0</v>
      </c>
      <c r="S62" s="97">
        <f t="shared" si="31"/>
        <v>0</v>
      </c>
      <c r="T62" s="96">
        <f>SUM(T56:T61)</f>
        <v>0</v>
      </c>
      <c r="U62" s="97">
        <f t="shared" si="32"/>
        <v>0</v>
      </c>
      <c r="V62" s="96">
        <f>SUM(V56:V61)</f>
        <v>0</v>
      </c>
      <c r="W62" s="98">
        <f t="shared" si="33"/>
        <v>0</v>
      </c>
      <c r="X62" s="100">
        <f>SUM(X56:X61)</f>
        <v>0</v>
      </c>
      <c r="Y62" s="101">
        <f t="shared" si="34"/>
        <v>0</v>
      </c>
      <c r="Z62" s="24"/>
      <c r="AA62" s="101"/>
      <c r="AB62" s="24"/>
      <c r="AC62" s="101"/>
      <c r="AD62" s="24"/>
      <c r="AE62" s="101"/>
      <c r="AF62" s="24"/>
      <c r="AG62" s="101"/>
      <c r="AH62" s="24"/>
      <c r="AI62" s="101"/>
      <c r="AJ62" s="24"/>
      <c r="AK62" s="101"/>
      <c r="AL62" s="24"/>
      <c r="AM62" s="101"/>
      <c r="AN62" s="24"/>
      <c r="AO62" s="101"/>
      <c r="AR62" s="3"/>
    </row>
    <row r="63" spans="1:44" x14ac:dyDescent="0.25">
      <c r="A63" s="26"/>
      <c r="B63" s="7"/>
      <c r="C63" s="32"/>
      <c r="D63" s="7"/>
      <c r="E63" s="32"/>
      <c r="F63" s="7"/>
      <c r="G63" s="32"/>
      <c r="H63" s="7"/>
      <c r="I63" s="32"/>
      <c r="J63" s="7"/>
      <c r="K63" s="32"/>
      <c r="L63" s="7"/>
      <c r="M63" s="33"/>
      <c r="N63" s="38"/>
      <c r="O63" s="33"/>
      <c r="P63" s="39"/>
      <c r="Q63" s="32"/>
      <c r="R63" s="7"/>
      <c r="S63" s="32"/>
      <c r="T63" s="7"/>
      <c r="U63" s="32"/>
      <c r="V63" s="7"/>
      <c r="W63" s="33"/>
      <c r="X63" s="39"/>
      <c r="Y63" s="36"/>
      <c r="Z63" s="8"/>
      <c r="AA63" s="36"/>
      <c r="AB63" s="8"/>
      <c r="AC63" s="36"/>
      <c r="AD63" s="8"/>
      <c r="AE63" s="36"/>
      <c r="AF63" s="8"/>
      <c r="AG63" s="36"/>
      <c r="AH63" s="8"/>
      <c r="AI63" s="36"/>
      <c r="AJ63" s="8"/>
      <c r="AK63" s="36"/>
      <c r="AL63" s="8"/>
      <c r="AM63" s="36"/>
      <c r="AN63" s="8"/>
      <c r="AO63" s="36"/>
      <c r="AR63" s="3"/>
    </row>
    <row r="64" spans="1:44" x14ac:dyDescent="0.25">
      <c r="A64" s="26" t="s">
        <v>123</v>
      </c>
      <c r="B64" s="7"/>
      <c r="C64" s="32"/>
      <c r="D64" s="7"/>
      <c r="E64" s="32"/>
      <c r="F64" s="7"/>
      <c r="G64" s="32"/>
      <c r="H64" s="7"/>
      <c r="I64" s="32"/>
      <c r="J64" s="7"/>
      <c r="K64" s="32"/>
      <c r="L64" s="7"/>
      <c r="M64" s="33"/>
      <c r="N64" s="38"/>
      <c r="O64" s="33"/>
      <c r="P64" s="39"/>
      <c r="Q64" s="32"/>
      <c r="R64" s="7"/>
      <c r="S64" s="32"/>
      <c r="T64" s="7"/>
      <c r="U64" s="32"/>
      <c r="V64" s="7"/>
      <c r="W64" s="33"/>
      <c r="X64" s="39"/>
      <c r="Y64" s="36"/>
      <c r="Z64" s="8"/>
      <c r="AA64" s="36"/>
      <c r="AB64" s="8"/>
      <c r="AC64" s="36"/>
      <c r="AD64" s="8"/>
      <c r="AE64" s="36"/>
      <c r="AF64" s="8"/>
      <c r="AG64" s="36"/>
      <c r="AH64" s="8"/>
      <c r="AI64" s="36"/>
      <c r="AJ64" s="8"/>
      <c r="AK64" s="36"/>
      <c r="AL64" s="8"/>
      <c r="AM64" s="36"/>
      <c r="AN64" s="8"/>
      <c r="AO64" s="36"/>
      <c r="AR64" s="3"/>
    </row>
    <row r="65" spans="1:44" x14ac:dyDescent="0.25">
      <c r="A65" s="26" t="s">
        <v>124</v>
      </c>
      <c r="B65" s="7">
        <v>1</v>
      </c>
      <c r="C65" s="32">
        <f t="shared" ref="C65:C71" si="35">B65/B$213</f>
        <v>3.1645569620253164E-3</v>
      </c>
      <c r="D65" s="7">
        <v>0</v>
      </c>
      <c r="E65" s="32">
        <f t="shared" ref="E65:E71" si="36">D65/D$213</f>
        <v>0</v>
      </c>
      <c r="F65" s="7">
        <v>0</v>
      </c>
      <c r="G65" s="32">
        <f t="shared" ref="G65:G71" si="37">F65/F$213</f>
        <v>0</v>
      </c>
      <c r="H65" s="7">
        <v>0</v>
      </c>
      <c r="I65" s="32">
        <f t="shared" ref="I65:I71" si="38">H65/H$213</f>
        <v>0</v>
      </c>
      <c r="J65" s="7">
        <v>0</v>
      </c>
      <c r="K65" s="32">
        <f t="shared" ref="K65:K71" si="39">J65/J$213</f>
        <v>0</v>
      </c>
      <c r="L65" s="7">
        <v>0</v>
      </c>
      <c r="M65" s="33">
        <f t="shared" ref="M65:M71" si="40">L65/L$213</f>
        <v>0</v>
      </c>
      <c r="N65" s="38">
        <v>0</v>
      </c>
      <c r="O65" s="33">
        <f t="shared" ref="O65:O71" si="41">N65/N$213</f>
        <v>0</v>
      </c>
      <c r="P65" s="7">
        <v>0</v>
      </c>
      <c r="Q65" s="32">
        <f t="shared" ref="Q65:Q71" si="42">P65/P$213</f>
        <v>0</v>
      </c>
      <c r="R65" s="7">
        <v>0</v>
      </c>
      <c r="S65" s="32">
        <f t="shared" ref="S65:S71" si="43">R65/R$213</f>
        <v>0</v>
      </c>
      <c r="T65" s="7">
        <v>0</v>
      </c>
      <c r="U65" s="32">
        <f t="shared" ref="U65:U71" si="44">T65/T$213</f>
        <v>0</v>
      </c>
      <c r="V65" s="7">
        <v>0</v>
      </c>
      <c r="W65" s="33">
        <f t="shared" ref="W65:W71" si="45">V65/V$213</f>
        <v>0</v>
      </c>
      <c r="X65" s="39">
        <v>0</v>
      </c>
      <c r="Y65" s="36">
        <f t="shared" ref="Y65:Y71" si="46">X65/X$213</f>
        <v>0</v>
      </c>
      <c r="Z65" s="8"/>
      <c r="AA65" s="36"/>
      <c r="AB65" s="8"/>
      <c r="AC65" s="36"/>
      <c r="AD65" s="8"/>
      <c r="AE65" s="36"/>
      <c r="AF65" s="8"/>
      <c r="AG65" s="36"/>
      <c r="AH65" s="8"/>
      <c r="AI65" s="36"/>
      <c r="AJ65" s="8"/>
      <c r="AK65" s="36"/>
      <c r="AL65" s="8"/>
      <c r="AM65" s="36"/>
      <c r="AN65" s="8"/>
      <c r="AO65" s="36"/>
      <c r="AR65" s="3"/>
    </row>
    <row r="66" spans="1:44" x14ac:dyDescent="0.25">
      <c r="A66" s="26" t="s">
        <v>125</v>
      </c>
      <c r="B66" s="7">
        <v>3</v>
      </c>
      <c r="C66" s="32">
        <f t="shared" si="35"/>
        <v>9.4936708860759497E-3</v>
      </c>
      <c r="D66" s="7">
        <v>2</v>
      </c>
      <c r="E66" s="32">
        <f t="shared" si="36"/>
        <v>5.235602094240838E-3</v>
      </c>
      <c r="F66" s="7">
        <v>0</v>
      </c>
      <c r="G66" s="32">
        <f t="shared" si="37"/>
        <v>0</v>
      </c>
      <c r="H66" s="7">
        <v>2</v>
      </c>
      <c r="I66" s="32">
        <f t="shared" si="38"/>
        <v>5.4945054945054949E-3</v>
      </c>
      <c r="J66" s="7">
        <v>5</v>
      </c>
      <c r="K66" s="32">
        <f t="shared" si="39"/>
        <v>1.4285714285714285E-2</v>
      </c>
      <c r="L66" s="7">
        <v>1</v>
      </c>
      <c r="M66" s="33">
        <f t="shared" si="40"/>
        <v>2.631578947368421E-3</v>
      </c>
      <c r="N66" s="38">
        <v>0</v>
      </c>
      <c r="O66" s="33">
        <f t="shared" si="41"/>
        <v>0</v>
      </c>
      <c r="P66" s="7">
        <v>0</v>
      </c>
      <c r="Q66" s="32">
        <f t="shared" si="42"/>
        <v>0</v>
      </c>
      <c r="R66" s="7">
        <v>0</v>
      </c>
      <c r="S66" s="32">
        <f t="shared" si="43"/>
        <v>0</v>
      </c>
      <c r="T66" s="7">
        <v>0</v>
      </c>
      <c r="U66" s="32">
        <f t="shared" si="44"/>
        <v>0</v>
      </c>
      <c r="V66" s="7">
        <v>0</v>
      </c>
      <c r="W66" s="33">
        <f t="shared" si="45"/>
        <v>0</v>
      </c>
      <c r="X66" s="39">
        <v>0</v>
      </c>
      <c r="Y66" s="36">
        <f t="shared" si="46"/>
        <v>0</v>
      </c>
      <c r="Z66" s="8"/>
      <c r="AA66" s="36"/>
      <c r="AB66" s="8"/>
      <c r="AC66" s="36"/>
      <c r="AD66" s="8"/>
      <c r="AE66" s="36"/>
      <c r="AF66" s="8"/>
      <c r="AG66" s="36"/>
      <c r="AH66" s="8"/>
      <c r="AI66" s="36"/>
      <c r="AJ66" s="8"/>
      <c r="AK66" s="36"/>
      <c r="AL66" s="8"/>
      <c r="AM66" s="36"/>
      <c r="AN66" s="8"/>
      <c r="AO66" s="36"/>
      <c r="AR66" s="3"/>
    </row>
    <row r="67" spans="1:44" x14ac:dyDescent="0.25">
      <c r="A67" s="26" t="s">
        <v>126</v>
      </c>
      <c r="B67" s="7">
        <v>16</v>
      </c>
      <c r="C67" s="32">
        <f t="shared" si="35"/>
        <v>5.0632911392405063E-2</v>
      </c>
      <c r="D67" s="7">
        <v>38</v>
      </c>
      <c r="E67" s="32">
        <f t="shared" si="36"/>
        <v>9.947643979057591E-2</v>
      </c>
      <c r="F67" s="7">
        <v>30</v>
      </c>
      <c r="G67" s="32">
        <f t="shared" si="37"/>
        <v>8.0862533692722366E-2</v>
      </c>
      <c r="H67" s="7">
        <v>40</v>
      </c>
      <c r="I67" s="32">
        <f t="shared" si="38"/>
        <v>0.10989010989010989</v>
      </c>
      <c r="J67" s="7">
        <v>32</v>
      </c>
      <c r="K67" s="32">
        <f t="shared" si="39"/>
        <v>9.1428571428571428E-2</v>
      </c>
      <c r="L67" s="7">
        <v>35</v>
      </c>
      <c r="M67" s="33">
        <f t="shared" si="40"/>
        <v>9.2105263157894732E-2</v>
      </c>
      <c r="N67" s="38">
        <v>23</v>
      </c>
      <c r="O67" s="32">
        <f t="shared" si="41"/>
        <v>6.725146198830409E-2</v>
      </c>
      <c r="P67" s="7">
        <v>0</v>
      </c>
      <c r="Q67" s="32">
        <f t="shared" si="42"/>
        <v>0</v>
      </c>
      <c r="R67" s="7">
        <v>0</v>
      </c>
      <c r="S67" s="32">
        <f t="shared" si="43"/>
        <v>0</v>
      </c>
      <c r="T67" s="7">
        <v>0</v>
      </c>
      <c r="U67" s="32">
        <f t="shared" si="44"/>
        <v>0</v>
      </c>
      <c r="V67" s="7">
        <v>0</v>
      </c>
      <c r="W67" s="33">
        <f t="shared" si="45"/>
        <v>0</v>
      </c>
      <c r="X67" s="39">
        <v>0</v>
      </c>
      <c r="Y67" s="36">
        <f t="shared" si="46"/>
        <v>0</v>
      </c>
      <c r="Z67" s="8"/>
      <c r="AA67" s="36"/>
      <c r="AB67" s="8"/>
      <c r="AC67" s="36"/>
      <c r="AD67" s="8"/>
      <c r="AE67" s="36"/>
      <c r="AF67" s="8"/>
      <c r="AG67" s="36"/>
      <c r="AH67" s="8"/>
      <c r="AI67" s="36"/>
      <c r="AJ67" s="8"/>
      <c r="AK67" s="36"/>
      <c r="AL67" s="8"/>
      <c r="AM67" s="36"/>
      <c r="AN67" s="8"/>
      <c r="AO67" s="36"/>
      <c r="AR67" s="3"/>
    </row>
    <row r="68" spans="1:44" x14ac:dyDescent="0.25">
      <c r="A68" s="26" t="s">
        <v>127</v>
      </c>
      <c r="B68" s="7">
        <v>2</v>
      </c>
      <c r="C68" s="32">
        <f t="shared" si="35"/>
        <v>6.3291139240506328E-3</v>
      </c>
      <c r="D68" s="7">
        <v>0</v>
      </c>
      <c r="E68" s="32">
        <f t="shared" si="36"/>
        <v>0</v>
      </c>
      <c r="F68" s="7">
        <v>1</v>
      </c>
      <c r="G68" s="32">
        <f t="shared" si="37"/>
        <v>2.6954177897574125E-3</v>
      </c>
      <c r="H68" s="7">
        <v>0</v>
      </c>
      <c r="I68" s="32">
        <f t="shared" si="38"/>
        <v>0</v>
      </c>
      <c r="J68" s="7">
        <v>1</v>
      </c>
      <c r="K68" s="32">
        <f t="shared" si="39"/>
        <v>2.8571428571428571E-3</v>
      </c>
      <c r="L68" s="7">
        <v>1</v>
      </c>
      <c r="M68" s="33">
        <f t="shared" si="40"/>
        <v>2.631578947368421E-3</v>
      </c>
      <c r="N68" s="38">
        <v>0</v>
      </c>
      <c r="O68" s="32">
        <f t="shared" si="41"/>
        <v>0</v>
      </c>
      <c r="P68" s="7">
        <v>0</v>
      </c>
      <c r="Q68" s="32">
        <f t="shared" si="42"/>
        <v>0</v>
      </c>
      <c r="R68" s="7">
        <v>0</v>
      </c>
      <c r="S68" s="32">
        <f t="shared" si="43"/>
        <v>0</v>
      </c>
      <c r="T68" s="7">
        <v>0</v>
      </c>
      <c r="U68" s="32">
        <f t="shared" si="44"/>
        <v>0</v>
      </c>
      <c r="V68" s="7">
        <v>0</v>
      </c>
      <c r="W68" s="33">
        <f t="shared" si="45"/>
        <v>0</v>
      </c>
      <c r="X68" s="39">
        <v>0</v>
      </c>
      <c r="Y68" s="36">
        <f t="shared" si="46"/>
        <v>0</v>
      </c>
      <c r="Z68" s="8"/>
      <c r="AA68" s="36"/>
      <c r="AB68" s="8"/>
      <c r="AC68" s="36"/>
      <c r="AD68" s="8"/>
      <c r="AE68" s="36"/>
      <c r="AF68" s="8"/>
      <c r="AG68" s="36"/>
      <c r="AH68" s="8"/>
      <c r="AI68" s="36"/>
      <c r="AJ68" s="8"/>
      <c r="AK68" s="36"/>
      <c r="AL68" s="8"/>
      <c r="AM68" s="36"/>
      <c r="AN68" s="8"/>
      <c r="AO68" s="36"/>
      <c r="AR68" s="3"/>
    </row>
    <row r="69" spans="1:44" x14ac:dyDescent="0.25">
      <c r="A69" s="26" t="s">
        <v>128</v>
      </c>
      <c r="B69" s="7">
        <v>1</v>
      </c>
      <c r="C69" s="32">
        <f t="shared" si="35"/>
        <v>3.1645569620253164E-3</v>
      </c>
      <c r="D69" s="7">
        <v>1</v>
      </c>
      <c r="E69" s="32">
        <f t="shared" si="36"/>
        <v>2.617801047120419E-3</v>
      </c>
      <c r="F69" s="7">
        <v>1</v>
      </c>
      <c r="G69" s="32">
        <f t="shared" si="37"/>
        <v>2.6954177897574125E-3</v>
      </c>
      <c r="H69" s="7">
        <v>1</v>
      </c>
      <c r="I69" s="32">
        <f t="shared" si="38"/>
        <v>2.7472527472527475E-3</v>
      </c>
      <c r="J69" s="7">
        <v>0</v>
      </c>
      <c r="K69" s="32">
        <f t="shared" si="39"/>
        <v>0</v>
      </c>
      <c r="L69" s="7">
        <v>0</v>
      </c>
      <c r="M69" s="33">
        <f t="shared" si="40"/>
        <v>0</v>
      </c>
      <c r="N69" s="38">
        <v>1</v>
      </c>
      <c r="O69" s="32">
        <f t="shared" si="41"/>
        <v>2.9239766081871343E-3</v>
      </c>
      <c r="P69" s="7">
        <v>0</v>
      </c>
      <c r="Q69" s="32">
        <f t="shared" si="42"/>
        <v>0</v>
      </c>
      <c r="R69" s="7">
        <v>0</v>
      </c>
      <c r="S69" s="32">
        <f t="shared" si="43"/>
        <v>0</v>
      </c>
      <c r="T69" s="7">
        <v>0</v>
      </c>
      <c r="U69" s="32">
        <f t="shared" si="44"/>
        <v>0</v>
      </c>
      <c r="V69" s="7">
        <v>0</v>
      </c>
      <c r="W69" s="33">
        <f t="shared" si="45"/>
        <v>0</v>
      </c>
      <c r="X69" s="39">
        <v>0</v>
      </c>
      <c r="Y69" s="36">
        <f t="shared" si="46"/>
        <v>0</v>
      </c>
      <c r="Z69" s="8"/>
      <c r="AA69" s="36"/>
      <c r="AB69" s="8"/>
      <c r="AC69" s="36"/>
      <c r="AD69" s="8"/>
      <c r="AE69" s="36"/>
      <c r="AF69" s="8"/>
      <c r="AG69" s="36"/>
      <c r="AH69" s="8"/>
      <c r="AI69" s="36"/>
      <c r="AJ69" s="8"/>
      <c r="AK69" s="36"/>
      <c r="AL69" s="8"/>
      <c r="AM69" s="36"/>
      <c r="AN69" s="8"/>
      <c r="AO69" s="36"/>
      <c r="AR69" s="3"/>
    </row>
    <row r="70" spans="1:44" x14ac:dyDescent="0.25">
      <c r="A70" s="26" t="s">
        <v>129</v>
      </c>
      <c r="B70" s="43">
        <v>5</v>
      </c>
      <c r="C70" s="44">
        <f t="shared" si="35"/>
        <v>1.5822784810126583E-2</v>
      </c>
      <c r="D70" s="43">
        <v>7</v>
      </c>
      <c r="E70" s="44">
        <f t="shared" si="36"/>
        <v>1.832460732984293E-2</v>
      </c>
      <c r="F70" s="43">
        <v>3</v>
      </c>
      <c r="G70" s="44">
        <f t="shared" si="37"/>
        <v>8.0862533692722376E-3</v>
      </c>
      <c r="H70" s="43">
        <v>6</v>
      </c>
      <c r="I70" s="44">
        <f t="shared" si="38"/>
        <v>1.6483516483516484E-2</v>
      </c>
      <c r="J70" s="43">
        <v>7</v>
      </c>
      <c r="K70" s="44">
        <f t="shared" si="39"/>
        <v>0.02</v>
      </c>
      <c r="L70" s="43">
        <v>9</v>
      </c>
      <c r="M70" s="45">
        <f t="shared" si="40"/>
        <v>2.368421052631579E-2</v>
      </c>
      <c r="N70" s="46">
        <v>4</v>
      </c>
      <c r="O70" s="44">
        <f t="shared" si="41"/>
        <v>1.1695906432748537E-2</v>
      </c>
      <c r="P70" s="43">
        <v>0</v>
      </c>
      <c r="Q70" s="44">
        <f t="shared" si="42"/>
        <v>0</v>
      </c>
      <c r="R70" s="43">
        <v>0</v>
      </c>
      <c r="S70" s="44">
        <f t="shared" si="43"/>
        <v>0</v>
      </c>
      <c r="T70" s="43">
        <v>0</v>
      </c>
      <c r="U70" s="44">
        <f t="shared" si="44"/>
        <v>0</v>
      </c>
      <c r="V70" s="43">
        <v>0</v>
      </c>
      <c r="W70" s="45">
        <f t="shared" si="45"/>
        <v>0</v>
      </c>
      <c r="X70" s="47">
        <v>0</v>
      </c>
      <c r="Y70" s="48">
        <f t="shared" si="46"/>
        <v>0</v>
      </c>
      <c r="Z70" s="49"/>
      <c r="AA70" s="48"/>
      <c r="AB70" s="49"/>
      <c r="AC70" s="48"/>
      <c r="AD70" s="49"/>
      <c r="AE70" s="48"/>
      <c r="AF70" s="49"/>
      <c r="AG70" s="48"/>
      <c r="AH70" s="49"/>
      <c r="AI70" s="48"/>
      <c r="AJ70" s="49"/>
      <c r="AK70" s="48"/>
      <c r="AL70" s="49"/>
      <c r="AM70" s="48"/>
      <c r="AN70" s="49"/>
      <c r="AO70" s="48"/>
      <c r="AR70" s="3"/>
    </row>
    <row r="71" spans="1:44" x14ac:dyDescent="0.25">
      <c r="A71" s="63" t="s">
        <v>130</v>
      </c>
      <c r="B71" s="96">
        <f>SUM(B65:B70)</f>
        <v>28</v>
      </c>
      <c r="C71" s="97">
        <f t="shared" si="35"/>
        <v>8.8607594936708861E-2</v>
      </c>
      <c r="D71" s="96">
        <f>SUM(D65:D70)</f>
        <v>48</v>
      </c>
      <c r="E71" s="97">
        <f t="shared" si="36"/>
        <v>0.1256544502617801</v>
      </c>
      <c r="F71" s="96">
        <f>SUM(F65:F70)</f>
        <v>35</v>
      </c>
      <c r="G71" s="97">
        <f t="shared" si="37"/>
        <v>9.4339622641509441E-2</v>
      </c>
      <c r="H71" s="96">
        <f>SUM(H65:H70)</f>
        <v>49</v>
      </c>
      <c r="I71" s="97">
        <f t="shared" si="38"/>
        <v>0.13461538461538461</v>
      </c>
      <c r="J71" s="96">
        <f>SUM(J65:J70)</f>
        <v>45</v>
      </c>
      <c r="K71" s="97">
        <f t="shared" si="39"/>
        <v>0.12857142857142856</v>
      </c>
      <c r="L71" s="96">
        <f>SUM(L65:L70)</f>
        <v>46</v>
      </c>
      <c r="M71" s="98">
        <f t="shared" si="40"/>
        <v>0.12105263157894737</v>
      </c>
      <c r="N71" s="99">
        <f>SUM(N65:N70)</f>
        <v>28</v>
      </c>
      <c r="O71" s="98">
        <f t="shared" si="41"/>
        <v>8.1871345029239762E-2</v>
      </c>
      <c r="P71" s="100">
        <f>SUM(P65:P70)</f>
        <v>0</v>
      </c>
      <c r="Q71" s="97">
        <f t="shared" si="42"/>
        <v>0</v>
      </c>
      <c r="R71" s="96">
        <f>SUM(R65:R70)</f>
        <v>0</v>
      </c>
      <c r="S71" s="97">
        <f t="shared" si="43"/>
        <v>0</v>
      </c>
      <c r="T71" s="96">
        <f>SUM(T65:T70)</f>
        <v>0</v>
      </c>
      <c r="U71" s="97">
        <f t="shared" si="44"/>
        <v>0</v>
      </c>
      <c r="V71" s="96">
        <f>SUM(V65:V70)</f>
        <v>0</v>
      </c>
      <c r="W71" s="98">
        <f t="shared" si="45"/>
        <v>0</v>
      </c>
      <c r="X71" s="100">
        <f>SUM(X65:X70)</f>
        <v>0</v>
      </c>
      <c r="Y71" s="101">
        <f t="shared" si="46"/>
        <v>0</v>
      </c>
      <c r="Z71" s="24"/>
      <c r="AA71" s="101"/>
      <c r="AB71" s="24"/>
      <c r="AC71" s="101"/>
      <c r="AD71" s="24"/>
      <c r="AE71" s="101"/>
      <c r="AF71" s="24"/>
      <c r="AG71" s="101"/>
      <c r="AH71" s="24"/>
      <c r="AI71" s="101"/>
      <c r="AJ71" s="24"/>
      <c r="AK71" s="101"/>
      <c r="AL71" s="24"/>
      <c r="AM71" s="101"/>
      <c r="AN71" s="24"/>
      <c r="AO71" s="101"/>
      <c r="AR71" s="3"/>
    </row>
    <row r="72" spans="1:44" x14ac:dyDescent="0.25">
      <c r="A72" s="26"/>
      <c r="B72" s="19"/>
      <c r="C72" s="20"/>
      <c r="D72" s="19"/>
      <c r="E72" s="20"/>
      <c r="F72" s="19"/>
      <c r="G72" s="20"/>
      <c r="H72" s="19"/>
      <c r="I72" s="20"/>
      <c r="J72" s="19"/>
      <c r="K72" s="20"/>
      <c r="L72" s="19"/>
      <c r="M72" s="19"/>
      <c r="N72" s="21"/>
      <c r="O72" s="19"/>
      <c r="P72" s="22"/>
      <c r="Q72" s="20"/>
      <c r="R72" s="19"/>
      <c r="S72" s="20"/>
      <c r="T72" s="22"/>
      <c r="U72" s="20"/>
      <c r="V72" s="19"/>
      <c r="W72" s="19"/>
      <c r="X72" s="22"/>
      <c r="Y72" s="23"/>
      <c r="Z72" s="24"/>
      <c r="AA72" s="23"/>
      <c r="AB72" s="24"/>
      <c r="AC72" s="23"/>
      <c r="AD72" s="24"/>
      <c r="AE72" s="23"/>
      <c r="AF72" s="24"/>
      <c r="AG72" s="23"/>
      <c r="AH72" s="24"/>
      <c r="AI72" s="23"/>
      <c r="AJ72" s="24"/>
      <c r="AK72" s="23"/>
      <c r="AL72" s="24"/>
      <c r="AM72" s="23"/>
      <c r="AN72" s="24"/>
      <c r="AO72" s="23"/>
      <c r="AR72" s="3"/>
    </row>
    <row r="73" spans="1:44" x14ac:dyDescent="0.25">
      <c r="A73" s="26" t="s">
        <v>131</v>
      </c>
      <c r="B73" s="7"/>
      <c r="C73" s="32"/>
      <c r="D73" s="7"/>
      <c r="E73" s="32"/>
      <c r="F73" s="7"/>
      <c r="G73" s="32"/>
      <c r="H73" s="7"/>
      <c r="I73" s="32"/>
      <c r="J73" s="7"/>
      <c r="K73" s="32"/>
      <c r="L73" s="7"/>
      <c r="M73" s="33"/>
      <c r="N73" s="38"/>
      <c r="O73" s="33"/>
      <c r="P73" s="39"/>
      <c r="Q73" s="32"/>
      <c r="R73" s="7"/>
      <c r="S73" s="32"/>
      <c r="T73" s="39"/>
      <c r="U73" s="32"/>
      <c r="V73" s="7"/>
      <c r="W73" s="33"/>
      <c r="X73" s="39"/>
      <c r="Y73" s="36"/>
      <c r="Z73" s="8"/>
      <c r="AA73" s="36"/>
      <c r="AB73" s="8"/>
      <c r="AC73" s="36"/>
      <c r="AD73" s="8"/>
      <c r="AE73" s="36"/>
      <c r="AF73" s="8"/>
      <c r="AG73" s="36"/>
      <c r="AH73" s="8"/>
      <c r="AI73" s="36"/>
      <c r="AJ73" s="8"/>
      <c r="AK73" s="36"/>
      <c r="AL73" s="8"/>
      <c r="AM73" s="36"/>
      <c r="AN73" s="8"/>
      <c r="AO73" s="36"/>
      <c r="AR73" s="3"/>
    </row>
    <row r="74" spans="1:44" x14ac:dyDescent="0.25">
      <c r="A74" s="26" t="s">
        <v>132</v>
      </c>
      <c r="B74" s="7">
        <v>56</v>
      </c>
      <c r="C74" s="32">
        <f>B74/B$213</f>
        <v>0.17721518987341772</v>
      </c>
      <c r="D74" s="7">
        <v>47</v>
      </c>
      <c r="E74" s="32">
        <f>D74/D$213</f>
        <v>0.12303664921465969</v>
      </c>
      <c r="F74" s="7">
        <v>54</v>
      </c>
      <c r="G74" s="32">
        <f>F74/F$213</f>
        <v>0.14555256064690028</v>
      </c>
      <c r="H74" s="7">
        <v>56</v>
      </c>
      <c r="I74" s="32">
        <f>H74/H$213</f>
        <v>0.15384615384615385</v>
      </c>
      <c r="J74" s="7">
        <v>60</v>
      </c>
      <c r="K74" s="32">
        <f>J74/J$213</f>
        <v>0.17142857142857143</v>
      </c>
      <c r="L74" s="7">
        <v>60</v>
      </c>
      <c r="M74" s="33">
        <f>L74/L$213</f>
        <v>0.15789473684210525</v>
      </c>
      <c r="N74" s="38">
        <v>64</v>
      </c>
      <c r="O74" s="33">
        <f>N74/N$213</f>
        <v>0.1871345029239766</v>
      </c>
      <c r="P74" s="39">
        <v>109</v>
      </c>
      <c r="Q74" s="32">
        <f>P74/P$213</f>
        <v>0.29066666666666668</v>
      </c>
      <c r="R74" s="7">
        <v>119</v>
      </c>
      <c r="S74" s="32">
        <f>R74/R$213</f>
        <v>0.31233595800524933</v>
      </c>
      <c r="T74" s="39">
        <v>123</v>
      </c>
      <c r="U74" s="32">
        <f>T74/T$213</f>
        <v>0.3170103092783505</v>
      </c>
      <c r="V74" s="7">
        <v>94</v>
      </c>
      <c r="W74" s="33">
        <f>V74/V$213</f>
        <v>0.25824175824175827</v>
      </c>
      <c r="X74" s="39">
        <v>97</v>
      </c>
      <c r="Y74" s="36">
        <f>X74/X$213</f>
        <v>0.2572944297082228</v>
      </c>
      <c r="Z74" s="8"/>
      <c r="AA74" s="36"/>
      <c r="AB74" s="8"/>
      <c r="AC74" s="36"/>
      <c r="AD74" s="8"/>
      <c r="AE74" s="36"/>
      <c r="AF74" s="8"/>
      <c r="AG74" s="36"/>
      <c r="AH74" s="8"/>
      <c r="AI74" s="36"/>
      <c r="AJ74" s="8"/>
      <c r="AK74" s="36"/>
      <c r="AL74" s="8"/>
      <c r="AM74" s="36"/>
      <c r="AN74" s="8"/>
      <c r="AO74" s="36"/>
      <c r="AR74" s="3"/>
    </row>
    <row r="75" spans="1:44" x14ac:dyDescent="0.25">
      <c r="A75" s="26" t="s">
        <v>133</v>
      </c>
      <c r="B75" s="7">
        <v>2</v>
      </c>
      <c r="C75" s="32">
        <f>B75/B$213</f>
        <v>6.3291139240506328E-3</v>
      </c>
      <c r="D75" s="7">
        <v>1</v>
      </c>
      <c r="E75" s="32">
        <f>D75/D$213</f>
        <v>2.617801047120419E-3</v>
      </c>
      <c r="F75" s="7">
        <v>1</v>
      </c>
      <c r="G75" s="32">
        <f>F75/F$213</f>
        <v>2.6954177897574125E-3</v>
      </c>
      <c r="H75" s="7">
        <v>0</v>
      </c>
      <c r="I75" s="32">
        <f>H75/H$213</f>
        <v>0</v>
      </c>
      <c r="J75" s="7">
        <v>1</v>
      </c>
      <c r="K75" s="32">
        <f>J75/J$213</f>
        <v>2.8571428571428571E-3</v>
      </c>
      <c r="L75" s="7">
        <v>0</v>
      </c>
      <c r="M75" s="33">
        <f>L75/L$213</f>
        <v>0</v>
      </c>
      <c r="N75" s="38"/>
      <c r="O75" s="33">
        <f>N75/N$213</f>
        <v>0</v>
      </c>
      <c r="P75" s="39"/>
      <c r="Q75" s="32">
        <f>P75/P$213</f>
        <v>0</v>
      </c>
      <c r="R75" s="7">
        <v>0</v>
      </c>
      <c r="S75" s="32">
        <f>R75/R$213</f>
        <v>0</v>
      </c>
      <c r="T75" s="39">
        <v>0</v>
      </c>
      <c r="U75" s="32">
        <f>T75/T$213</f>
        <v>0</v>
      </c>
      <c r="V75" s="7">
        <v>0</v>
      </c>
      <c r="W75" s="33">
        <f>V75/V$213</f>
        <v>0</v>
      </c>
      <c r="X75" s="39">
        <v>0</v>
      </c>
      <c r="Y75" s="36">
        <f>X75/X$213</f>
        <v>0</v>
      </c>
      <c r="Z75" s="8"/>
      <c r="AA75" s="36"/>
      <c r="AB75" s="8"/>
      <c r="AC75" s="36"/>
      <c r="AD75" s="8"/>
      <c r="AE75" s="36"/>
      <c r="AF75" s="8"/>
      <c r="AG75" s="36"/>
      <c r="AH75" s="8"/>
      <c r="AI75" s="36"/>
      <c r="AJ75" s="8"/>
      <c r="AK75" s="36"/>
      <c r="AL75" s="8"/>
      <c r="AM75" s="36"/>
      <c r="AN75" s="8"/>
      <c r="AO75" s="36"/>
      <c r="AR75" s="3"/>
    </row>
    <row r="76" spans="1:44" x14ac:dyDescent="0.25">
      <c r="A76" s="26" t="s">
        <v>134</v>
      </c>
      <c r="B76" s="43">
        <v>3</v>
      </c>
      <c r="C76" s="44">
        <f>B76/B$213</f>
        <v>9.4936708860759497E-3</v>
      </c>
      <c r="D76" s="43">
        <v>5</v>
      </c>
      <c r="E76" s="44">
        <f>D76/D$213</f>
        <v>1.3089005235602094E-2</v>
      </c>
      <c r="F76" s="43">
        <v>4</v>
      </c>
      <c r="G76" s="44">
        <f>F76/F$213</f>
        <v>1.078167115902965E-2</v>
      </c>
      <c r="H76" s="43">
        <v>2</v>
      </c>
      <c r="I76" s="44">
        <f>H76/H$213</f>
        <v>5.4945054945054949E-3</v>
      </c>
      <c r="J76" s="43">
        <v>2</v>
      </c>
      <c r="K76" s="44">
        <f>J76/J$213</f>
        <v>5.7142857142857143E-3</v>
      </c>
      <c r="L76" s="43">
        <v>5</v>
      </c>
      <c r="M76" s="45">
        <f>L76/L$213</f>
        <v>1.3157894736842105E-2</v>
      </c>
      <c r="N76" s="46">
        <v>1</v>
      </c>
      <c r="O76" s="45">
        <f>N76/N$213</f>
        <v>2.9239766081871343E-3</v>
      </c>
      <c r="P76" s="47">
        <v>0</v>
      </c>
      <c r="Q76" s="44">
        <f>P76/P$213</f>
        <v>0</v>
      </c>
      <c r="R76" s="43">
        <v>0</v>
      </c>
      <c r="S76" s="44">
        <f>R76/R$213</f>
        <v>0</v>
      </c>
      <c r="T76" s="47">
        <v>0</v>
      </c>
      <c r="U76" s="44">
        <f>T76/T$213</f>
        <v>0</v>
      </c>
      <c r="V76" s="43">
        <v>0</v>
      </c>
      <c r="W76" s="45">
        <f>V76/V$213</f>
        <v>0</v>
      </c>
      <c r="X76" s="47">
        <v>0</v>
      </c>
      <c r="Y76" s="48">
        <f>X76/X$213</f>
        <v>0</v>
      </c>
      <c r="Z76" s="49"/>
      <c r="AA76" s="48"/>
      <c r="AB76" s="49"/>
      <c r="AC76" s="48"/>
      <c r="AD76" s="49"/>
      <c r="AE76" s="48"/>
      <c r="AF76" s="49"/>
      <c r="AG76" s="48"/>
      <c r="AH76" s="49"/>
      <c r="AI76" s="48"/>
      <c r="AJ76" s="49"/>
      <c r="AK76" s="48"/>
      <c r="AL76" s="49"/>
      <c r="AM76" s="48"/>
      <c r="AN76" s="49"/>
      <c r="AO76" s="48"/>
      <c r="AR76" s="3"/>
    </row>
    <row r="77" spans="1:44" x14ac:dyDescent="0.25">
      <c r="A77" s="63" t="s">
        <v>28</v>
      </c>
      <c r="B77" s="96">
        <f>SUM(B74:B76)</f>
        <v>61</v>
      </c>
      <c r="C77" s="97">
        <f>B77/B$213</f>
        <v>0.19303797468354431</v>
      </c>
      <c r="D77" s="96">
        <f>SUM(D74:D76)</f>
        <v>53</v>
      </c>
      <c r="E77" s="97">
        <f>D77/D$213</f>
        <v>0.13874345549738221</v>
      </c>
      <c r="F77" s="96">
        <f>SUM(F74:F76)</f>
        <v>59</v>
      </c>
      <c r="G77" s="97">
        <f>F77/F$213</f>
        <v>0.15902964959568733</v>
      </c>
      <c r="H77" s="96">
        <f>SUM(H74:H76)</f>
        <v>58</v>
      </c>
      <c r="I77" s="97">
        <f>H77/H$213</f>
        <v>0.15934065934065933</v>
      </c>
      <c r="J77" s="96">
        <f>SUM(J74:J76)</f>
        <v>63</v>
      </c>
      <c r="K77" s="97">
        <f>J77/J$213</f>
        <v>0.18</v>
      </c>
      <c r="L77" s="96">
        <f>SUM(L74:L76)</f>
        <v>65</v>
      </c>
      <c r="M77" s="98">
        <f>L77/L$213</f>
        <v>0.17105263157894737</v>
      </c>
      <c r="N77" s="99">
        <f>SUM(N74:N76)</f>
        <v>65</v>
      </c>
      <c r="O77" s="98">
        <f>N77/N$213</f>
        <v>0.19005847953216373</v>
      </c>
      <c r="P77" s="100">
        <f>SUM(P74:P76)</f>
        <v>109</v>
      </c>
      <c r="Q77" s="97">
        <f>P77/P$213</f>
        <v>0.29066666666666668</v>
      </c>
      <c r="R77" s="96">
        <f>SUM(R74:R76)</f>
        <v>119</v>
      </c>
      <c r="S77" s="97">
        <f>R77/R$213</f>
        <v>0.31233595800524933</v>
      </c>
      <c r="T77" s="100">
        <f>SUM(T74:T76)</f>
        <v>123</v>
      </c>
      <c r="U77" s="97">
        <f>T77/T$213</f>
        <v>0.3170103092783505</v>
      </c>
      <c r="V77" s="96">
        <f>SUM(V74:V76)</f>
        <v>94</v>
      </c>
      <c r="W77" s="98">
        <f>V77/V$213</f>
        <v>0.25824175824175827</v>
      </c>
      <c r="X77" s="100">
        <f>SUM(X74:X76)</f>
        <v>97</v>
      </c>
      <c r="Y77" s="101">
        <f>X77/X$213</f>
        <v>0.2572944297082228</v>
      </c>
      <c r="Z77" s="24">
        <v>137</v>
      </c>
      <c r="AA77" s="101">
        <f>Z77/Z$213</f>
        <v>0.29148936170212764</v>
      </c>
      <c r="AB77" s="24">
        <v>113</v>
      </c>
      <c r="AC77" s="101">
        <f>AB77/AB213</f>
        <v>0.31215469613259667</v>
      </c>
      <c r="AD77" s="24">
        <v>118</v>
      </c>
      <c r="AE77" s="101">
        <f>AD77/AD213</f>
        <v>0.29648241206030151</v>
      </c>
      <c r="AF77" s="24">
        <v>103</v>
      </c>
      <c r="AG77" s="101">
        <f>AF77/AF213</f>
        <v>0.28374655647382918</v>
      </c>
      <c r="AH77" s="24">
        <v>104</v>
      </c>
      <c r="AI77" s="101">
        <f>AH77/AH213</f>
        <v>0.29050279329608941</v>
      </c>
      <c r="AJ77" s="24"/>
      <c r="AK77" s="101">
        <f>AJ77/AJ213</f>
        <v>0</v>
      </c>
      <c r="AL77" s="24"/>
      <c r="AM77" s="101">
        <f>AL77/AL213</f>
        <v>0</v>
      </c>
      <c r="AN77" s="102">
        <v>92</v>
      </c>
      <c r="AO77" s="101">
        <f>AN77/AN213</f>
        <v>0.29487179487179488</v>
      </c>
      <c r="AP77">
        <v>87</v>
      </c>
      <c r="AR77" s="3"/>
    </row>
    <row r="78" spans="1:44" x14ac:dyDescent="0.25">
      <c r="A78" s="26"/>
      <c r="B78" s="19"/>
      <c r="C78" s="20"/>
      <c r="D78" s="19"/>
      <c r="E78" s="20"/>
      <c r="F78" s="19"/>
      <c r="G78" s="20"/>
      <c r="H78" s="19"/>
      <c r="I78" s="20"/>
      <c r="J78" s="19"/>
      <c r="K78" s="20"/>
      <c r="L78" s="19"/>
      <c r="M78" s="19"/>
      <c r="N78" s="21"/>
      <c r="O78" s="19"/>
      <c r="P78" s="22"/>
      <c r="Q78" s="20"/>
      <c r="R78" s="19"/>
      <c r="S78" s="20"/>
      <c r="T78" s="22"/>
      <c r="U78" s="20"/>
      <c r="V78" s="19"/>
      <c r="W78" s="19"/>
      <c r="X78" s="22"/>
      <c r="Y78" s="23"/>
      <c r="Z78" s="24"/>
      <c r="AA78" s="101"/>
      <c r="AB78" s="24"/>
      <c r="AC78" s="101"/>
      <c r="AD78" s="24"/>
      <c r="AE78" s="101"/>
      <c r="AF78" s="24"/>
      <c r="AG78" s="101"/>
      <c r="AH78" s="24"/>
      <c r="AI78" s="101"/>
      <c r="AJ78" s="24"/>
      <c r="AK78" s="101"/>
      <c r="AL78" s="24"/>
      <c r="AM78" s="101"/>
      <c r="AN78" s="24"/>
      <c r="AO78" s="101"/>
      <c r="AR78" s="3"/>
    </row>
    <row r="79" spans="1:44" x14ac:dyDescent="0.25">
      <c r="A79" s="26" t="s">
        <v>135</v>
      </c>
      <c r="B79" s="19"/>
      <c r="C79" s="20"/>
      <c r="D79" s="19"/>
      <c r="E79" s="20"/>
      <c r="F79" s="19"/>
      <c r="G79" s="20"/>
      <c r="H79" s="19"/>
      <c r="I79" s="20"/>
      <c r="J79" s="19"/>
      <c r="K79" s="20"/>
      <c r="L79" s="19"/>
      <c r="M79" s="19"/>
      <c r="N79" s="21"/>
      <c r="O79" s="19"/>
      <c r="P79" s="22"/>
      <c r="Q79" s="20"/>
      <c r="R79" s="19"/>
      <c r="S79" s="20"/>
      <c r="T79" s="22"/>
      <c r="U79" s="20"/>
      <c r="V79" s="19"/>
      <c r="W79" s="19"/>
      <c r="X79" s="22"/>
      <c r="Y79" s="23"/>
      <c r="Z79" s="24"/>
      <c r="AA79" s="101"/>
      <c r="AB79" s="24"/>
      <c r="AC79" s="101"/>
      <c r="AD79" s="24"/>
      <c r="AE79" s="101"/>
      <c r="AF79" s="24"/>
      <c r="AG79" s="101"/>
      <c r="AH79" s="24"/>
      <c r="AI79" s="101"/>
      <c r="AJ79" s="24"/>
      <c r="AK79" s="101"/>
      <c r="AL79" s="24"/>
      <c r="AM79" s="101"/>
      <c r="AN79" s="24"/>
      <c r="AO79" s="101"/>
      <c r="AR79" s="3"/>
    </row>
    <row r="80" spans="1:44" x14ac:dyDescent="0.25">
      <c r="A80" s="26" t="s">
        <v>136</v>
      </c>
      <c r="B80" s="7">
        <v>14</v>
      </c>
      <c r="C80" s="32">
        <f>B80/B$213</f>
        <v>4.4303797468354431E-2</v>
      </c>
      <c r="D80" s="7">
        <v>17</v>
      </c>
      <c r="E80" s="32">
        <f>D80/D$213</f>
        <v>4.4502617801047119E-2</v>
      </c>
      <c r="F80" s="7">
        <v>12</v>
      </c>
      <c r="G80" s="32">
        <f>F80/F$213</f>
        <v>3.2345013477088951E-2</v>
      </c>
      <c r="H80" s="7">
        <v>15</v>
      </c>
      <c r="I80" s="32">
        <f>H80/H$213</f>
        <v>4.1208791208791208E-2</v>
      </c>
      <c r="J80" s="7">
        <v>12</v>
      </c>
      <c r="K80" s="32">
        <f>J80/J$213</f>
        <v>3.4285714285714287E-2</v>
      </c>
      <c r="L80" s="7">
        <v>7</v>
      </c>
      <c r="M80" s="33">
        <f>L80/L$213</f>
        <v>1.8421052631578946E-2</v>
      </c>
      <c r="N80" s="38">
        <v>13</v>
      </c>
      <c r="O80" s="33">
        <f>N80/N$213</f>
        <v>3.8011695906432746E-2</v>
      </c>
      <c r="P80" s="39">
        <v>17</v>
      </c>
      <c r="Q80" s="32">
        <f>P80/P$213</f>
        <v>4.5333333333333337E-2</v>
      </c>
      <c r="R80" s="7">
        <v>25</v>
      </c>
      <c r="S80" s="32">
        <f>R80/R$213</f>
        <v>6.5616797900262466E-2</v>
      </c>
      <c r="T80" s="39">
        <v>14</v>
      </c>
      <c r="U80" s="32">
        <f>T80/T$213</f>
        <v>3.608247422680412E-2</v>
      </c>
      <c r="V80" s="7">
        <v>16</v>
      </c>
      <c r="W80" s="33">
        <f>V80/V$213</f>
        <v>4.3956043956043959E-2</v>
      </c>
      <c r="X80" s="39">
        <v>14</v>
      </c>
      <c r="Y80" s="36">
        <f>X80/X$213</f>
        <v>3.7135278514588858E-2</v>
      </c>
      <c r="Z80" s="8">
        <v>15</v>
      </c>
      <c r="AA80" s="101">
        <f>Z80/Z$213</f>
        <v>3.1914893617021274E-2</v>
      </c>
      <c r="AB80" s="8">
        <v>18</v>
      </c>
      <c r="AC80" s="36">
        <f>AB80/AB$213</f>
        <v>4.9723756906077346E-2</v>
      </c>
      <c r="AD80" s="8">
        <v>18</v>
      </c>
      <c r="AE80" s="36">
        <f>AD80/AD$213</f>
        <v>4.5226130653266333E-2</v>
      </c>
      <c r="AF80" s="8">
        <v>22</v>
      </c>
      <c r="AG80" s="36">
        <f>AF80/AF$213</f>
        <v>6.0606060606060608E-2</v>
      </c>
      <c r="AH80" s="8">
        <v>15</v>
      </c>
      <c r="AI80" s="36">
        <f>AH80/AH213</f>
        <v>4.189944134078212E-2</v>
      </c>
      <c r="AJ80" s="8"/>
      <c r="AK80" s="36">
        <f>AJ80/AJ213</f>
        <v>0</v>
      </c>
      <c r="AL80" s="8"/>
      <c r="AM80" s="36">
        <f>AL80/AL213</f>
        <v>0</v>
      </c>
      <c r="AN80" s="103">
        <v>10</v>
      </c>
      <c r="AO80" s="36">
        <f>AN80/AN213</f>
        <v>3.2051282051282048E-2</v>
      </c>
      <c r="AP80">
        <v>14</v>
      </c>
      <c r="AR80" s="3"/>
    </row>
    <row r="81" spans="1:44" x14ac:dyDescent="0.25">
      <c r="A81" s="26" t="s">
        <v>137</v>
      </c>
      <c r="B81" s="43">
        <v>4</v>
      </c>
      <c r="C81" s="44">
        <f>B81/B$213</f>
        <v>1.2658227848101266E-2</v>
      </c>
      <c r="D81" s="43">
        <v>6</v>
      </c>
      <c r="E81" s="44">
        <f>D81/D$213</f>
        <v>1.5706806282722512E-2</v>
      </c>
      <c r="F81" s="43">
        <v>4</v>
      </c>
      <c r="G81" s="44">
        <f>F81/F$213</f>
        <v>1.078167115902965E-2</v>
      </c>
      <c r="H81" s="43">
        <v>6</v>
      </c>
      <c r="I81" s="44">
        <f>H81/H$213</f>
        <v>1.6483516483516484E-2</v>
      </c>
      <c r="J81" s="43">
        <v>3</v>
      </c>
      <c r="K81" s="44">
        <f>J81/J$213</f>
        <v>8.5714285714285719E-3</v>
      </c>
      <c r="L81" s="43">
        <v>3</v>
      </c>
      <c r="M81" s="45">
        <f>L81/L$213</f>
        <v>7.8947368421052634E-3</v>
      </c>
      <c r="N81" s="46">
        <v>8</v>
      </c>
      <c r="O81" s="45">
        <f>N81/N$213</f>
        <v>2.3391812865497075E-2</v>
      </c>
      <c r="P81" s="47">
        <v>13</v>
      </c>
      <c r="Q81" s="44">
        <f>P81/P$213</f>
        <v>3.4666666666666665E-2</v>
      </c>
      <c r="R81" s="43">
        <v>11</v>
      </c>
      <c r="S81" s="44">
        <f>R81/R$213</f>
        <v>2.8871391076115485E-2</v>
      </c>
      <c r="T81" s="47">
        <v>11</v>
      </c>
      <c r="U81" s="44">
        <f>T81/T$213</f>
        <v>2.8350515463917526E-2</v>
      </c>
      <c r="V81" s="43">
        <v>7</v>
      </c>
      <c r="W81" s="45">
        <f>V81/V$213</f>
        <v>1.9230769230769232E-2</v>
      </c>
      <c r="X81" s="47">
        <v>9</v>
      </c>
      <c r="Y81" s="48">
        <f>X81/X$213</f>
        <v>2.3872679045092837E-2</v>
      </c>
      <c r="Z81" s="49">
        <v>18</v>
      </c>
      <c r="AA81" s="101">
        <f>Z81/Z$213</f>
        <v>3.8297872340425532E-2</v>
      </c>
      <c r="AB81" s="49">
        <v>8</v>
      </c>
      <c r="AC81" s="48">
        <f>AB81/AB$213</f>
        <v>2.2099447513812154E-2</v>
      </c>
      <c r="AD81" s="49">
        <v>4</v>
      </c>
      <c r="AE81" s="48">
        <f>AD81/AD$213</f>
        <v>1.0050251256281407E-2</v>
      </c>
      <c r="AF81" s="49">
        <v>17</v>
      </c>
      <c r="AG81" s="48">
        <f>AF81/AF$213</f>
        <v>4.6831955922865015E-2</v>
      </c>
      <c r="AH81" s="49">
        <v>19</v>
      </c>
      <c r="AI81" s="48">
        <f>AH81/AH213</f>
        <v>5.3072625698324022E-2</v>
      </c>
      <c r="AJ81" s="49"/>
      <c r="AK81" s="48">
        <f>AJ81/AJ213</f>
        <v>0</v>
      </c>
      <c r="AL81" s="49"/>
      <c r="AM81" s="48">
        <f>AL81/AL213</f>
        <v>0</v>
      </c>
      <c r="AN81" s="49">
        <v>19</v>
      </c>
      <c r="AO81" s="48">
        <f>AN81/AN213</f>
        <v>6.0897435897435896E-2</v>
      </c>
      <c r="AP81">
        <v>16</v>
      </c>
      <c r="AR81" s="3"/>
    </row>
    <row r="82" spans="1:44" x14ac:dyDescent="0.25">
      <c r="A82" s="63" t="s">
        <v>30</v>
      </c>
      <c r="B82" s="96">
        <f>SUM(B80:B81)</f>
        <v>18</v>
      </c>
      <c r="C82" s="97">
        <f>B82/B$213</f>
        <v>5.6962025316455694E-2</v>
      </c>
      <c r="D82" s="96">
        <f>SUM(D80:D81)</f>
        <v>23</v>
      </c>
      <c r="E82" s="97">
        <f>D82/D$213</f>
        <v>6.0209424083769635E-2</v>
      </c>
      <c r="F82" s="96">
        <f>SUM(F80:F81)</f>
        <v>16</v>
      </c>
      <c r="G82" s="97">
        <f>F82/F$213</f>
        <v>4.3126684636118601E-2</v>
      </c>
      <c r="H82" s="96">
        <f>SUM(H80:H81)</f>
        <v>21</v>
      </c>
      <c r="I82" s="97">
        <f>H82/H$213</f>
        <v>5.7692307692307696E-2</v>
      </c>
      <c r="J82" s="96">
        <f>SUM(J80:J81)</f>
        <v>15</v>
      </c>
      <c r="K82" s="97">
        <f>J82/J$213</f>
        <v>4.2857142857142858E-2</v>
      </c>
      <c r="L82" s="96">
        <f>SUM(L80:L81)</f>
        <v>10</v>
      </c>
      <c r="M82" s="98">
        <f>L82/L$213</f>
        <v>2.6315789473684209E-2</v>
      </c>
      <c r="N82" s="99">
        <f>SUM(N80:N81)</f>
        <v>21</v>
      </c>
      <c r="O82" s="98">
        <f>N82/N$213</f>
        <v>6.1403508771929821E-2</v>
      </c>
      <c r="P82" s="100">
        <f>SUM(P80:P81)</f>
        <v>30</v>
      </c>
      <c r="Q82" s="97">
        <f>P82/P$213</f>
        <v>0.08</v>
      </c>
      <c r="R82" s="96">
        <f>SUM(R80:R81)</f>
        <v>36</v>
      </c>
      <c r="S82" s="97">
        <f>R82/R$213</f>
        <v>9.4488188976377951E-2</v>
      </c>
      <c r="T82" s="100">
        <f>SUM(T80:T81)</f>
        <v>25</v>
      </c>
      <c r="U82" s="97">
        <f>T82/T$213</f>
        <v>6.4432989690721643E-2</v>
      </c>
      <c r="V82" s="96">
        <f>SUM(V80:V81)</f>
        <v>23</v>
      </c>
      <c r="W82" s="98">
        <f>V82/V$213</f>
        <v>6.3186813186813184E-2</v>
      </c>
      <c r="X82" s="100">
        <f>SUM(X80:X81)</f>
        <v>23</v>
      </c>
      <c r="Y82" s="101">
        <f>X82/X$213</f>
        <v>6.1007957559681698E-2</v>
      </c>
      <c r="Z82" s="24">
        <f>Z80+Z81</f>
        <v>33</v>
      </c>
      <c r="AA82" s="101">
        <f>Z82/Z$213</f>
        <v>7.0212765957446813E-2</v>
      </c>
      <c r="AB82" s="24">
        <f>SUM(AB80:AB81)</f>
        <v>26</v>
      </c>
      <c r="AC82" s="101">
        <f>AB82/AB$213</f>
        <v>7.18232044198895E-2</v>
      </c>
      <c r="AD82" s="24">
        <f>SUM(AD80:AD81)</f>
        <v>22</v>
      </c>
      <c r="AE82" s="101">
        <f>AD82/AD$213</f>
        <v>5.5276381909547742E-2</v>
      </c>
      <c r="AF82" s="24">
        <f>SUM(AF80:AF81)</f>
        <v>39</v>
      </c>
      <c r="AG82" s="101">
        <f>AF82/AF$213</f>
        <v>0.10743801652892562</v>
      </c>
      <c r="AH82" s="24">
        <f>SUM(AH80:AH81)</f>
        <v>34</v>
      </c>
      <c r="AI82" s="101">
        <f>SUM(AI80:AI81)</f>
        <v>9.4972067039106142E-2</v>
      </c>
      <c r="AJ82" s="24"/>
      <c r="AK82" s="101">
        <f>SUM(AK80:AK81)</f>
        <v>0</v>
      </c>
      <c r="AL82" s="24"/>
      <c r="AM82" s="101">
        <f>SUM(AM80:AM81)</f>
        <v>0</v>
      </c>
      <c r="AN82" s="102">
        <f>AN80+AN81</f>
        <v>29</v>
      </c>
      <c r="AO82" s="101">
        <f>SUM(AO80:AO81)</f>
        <v>9.2948717948717952E-2</v>
      </c>
      <c r="AP82">
        <v>30</v>
      </c>
      <c r="AR82" s="3"/>
    </row>
    <row r="83" spans="1:44" x14ac:dyDescent="0.25">
      <c r="A83" s="26"/>
      <c r="B83" s="19"/>
      <c r="C83" s="97"/>
      <c r="D83" s="19"/>
      <c r="E83" s="97"/>
      <c r="F83" s="19"/>
      <c r="G83" s="97"/>
      <c r="H83" s="19"/>
      <c r="I83" s="97"/>
      <c r="J83" s="19"/>
      <c r="K83" s="97"/>
      <c r="L83" s="19"/>
      <c r="M83" s="98"/>
      <c r="N83" s="21"/>
      <c r="O83" s="98"/>
      <c r="P83" s="22"/>
      <c r="Q83" s="97"/>
      <c r="R83" s="19"/>
      <c r="S83" s="97"/>
      <c r="T83" s="22"/>
      <c r="U83" s="97"/>
      <c r="V83" s="19"/>
      <c r="W83" s="98"/>
      <c r="X83" s="22"/>
      <c r="Y83" s="101"/>
      <c r="Z83" s="24"/>
      <c r="AA83" s="101"/>
      <c r="AB83" s="24"/>
      <c r="AC83" s="101"/>
      <c r="AD83" s="24"/>
      <c r="AE83" s="101"/>
      <c r="AF83" s="24"/>
      <c r="AG83" s="101"/>
      <c r="AH83" s="24"/>
      <c r="AI83" s="101"/>
      <c r="AJ83" s="24"/>
      <c r="AK83" s="101"/>
      <c r="AL83" s="24"/>
      <c r="AM83" s="101"/>
      <c r="AN83" s="24"/>
      <c r="AO83" s="101"/>
      <c r="AR83" s="3"/>
    </row>
    <row r="84" spans="1:44" x14ac:dyDescent="0.25">
      <c r="A84" s="63" t="s">
        <v>32</v>
      </c>
      <c r="B84" s="19">
        <v>7</v>
      </c>
      <c r="C84" s="97">
        <f>B84/B$213</f>
        <v>2.2151898734177215E-2</v>
      </c>
      <c r="D84" s="19">
        <v>9</v>
      </c>
      <c r="E84" s="97">
        <f>D84/D$213</f>
        <v>2.356020942408377E-2</v>
      </c>
      <c r="F84" s="19">
        <v>9</v>
      </c>
      <c r="G84" s="97">
        <f>F84/F$213</f>
        <v>2.4258760107816711E-2</v>
      </c>
      <c r="H84" s="19">
        <v>13</v>
      </c>
      <c r="I84" s="97">
        <f>H84/H$213</f>
        <v>3.5714285714285712E-2</v>
      </c>
      <c r="J84" s="19">
        <v>18</v>
      </c>
      <c r="K84" s="97">
        <f>J84/J$213</f>
        <v>5.1428571428571428E-2</v>
      </c>
      <c r="L84" s="19">
        <v>13</v>
      </c>
      <c r="M84" s="98">
        <f>L84/L$213</f>
        <v>3.4210526315789476E-2</v>
      </c>
      <c r="N84" s="21">
        <v>12</v>
      </c>
      <c r="O84" s="98">
        <f>N84/N$213</f>
        <v>3.5087719298245612E-2</v>
      </c>
      <c r="P84" s="22">
        <v>3</v>
      </c>
      <c r="Q84" s="97">
        <f>P84/P$213</f>
        <v>8.0000000000000002E-3</v>
      </c>
      <c r="R84" s="19">
        <v>8</v>
      </c>
      <c r="S84" s="97">
        <f>R84/R$213</f>
        <v>2.0997375328083989E-2</v>
      </c>
      <c r="T84" s="22">
        <v>7</v>
      </c>
      <c r="U84" s="97">
        <f>T84/T$213</f>
        <v>1.804123711340206E-2</v>
      </c>
      <c r="V84" s="19">
        <v>10</v>
      </c>
      <c r="W84" s="98">
        <f>V84/V$213</f>
        <v>2.7472527472527472E-2</v>
      </c>
      <c r="X84" s="22">
        <v>1</v>
      </c>
      <c r="Y84" s="101">
        <f>X84/X$213</f>
        <v>2.6525198938992041E-3</v>
      </c>
      <c r="Z84" s="24">
        <v>3</v>
      </c>
      <c r="AA84" s="101">
        <f>Z84/Z$213</f>
        <v>6.382978723404255E-3</v>
      </c>
      <c r="AB84" s="24">
        <v>4</v>
      </c>
      <c r="AC84" s="101">
        <f>AB84/AB213</f>
        <v>1.1049723756906077E-2</v>
      </c>
      <c r="AD84" s="24">
        <v>5</v>
      </c>
      <c r="AE84" s="101">
        <f>AD84/AD213</f>
        <v>1.2562814070351759E-2</v>
      </c>
      <c r="AF84" s="24">
        <v>5</v>
      </c>
      <c r="AG84" s="101">
        <f>AF84/AF213</f>
        <v>1.3774104683195593E-2</v>
      </c>
      <c r="AH84" s="24">
        <v>4</v>
      </c>
      <c r="AI84" s="101">
        <f>AH84/AH213</f>
        <v>1.11731843575419E-2</v>
      </c>
      <c r="AJ84" s="24"/>
      <c r="AK84" s="101">
        <f>AJ84/AJ213</f>
        <v>0</v>
      </c>
      <c r="AL84" s="24"/>
      <c r="AM84" s="101">
        <f>AL84/AL213</f>
        <v>0</v>
      </c>
      <c r="AN84" s="24">
        <v>7</v>
      </c>
      <c r="AO84" s="101">
        <f>AN84/AN213</f>
        <v>2.2435897435897436E-2</v>
      </c>
      <c r="AP84">
        <v>10</v>
      </c>
      <c r="AR84" s="3"/>
    </row>
    <row r="85" spans="1:44" x14ac:dyDescent="0.25">
      <c r="A85" s="26"/>
      <c r="B85" s="19"/>
      <c r="C85" s="97"/>
      <c r="D85" s="19"/>
      <c r="E85" s="97"/>
      <c r="F85" s="19"/>
      <c r="G85" s="97"/>
      <c r="H85" s="19"/>
      <c r="I85" s="97"/>
      <c r="J85" s="19"/>
      <c r="K85" s="97"/>
      <c r="L85" s="19"/>
      <c r="M85" s="98"/>
      <c r="N85" s="21"/>
      <c r="O85" s="98"/>
      <c r="P85" s="22"/>
      <c r="Q85" s="97"/>
      <c r="R85" s="19"/>
      <c r="S85" s="97"/>
      <c r="T85" s="22"/>
      <c r="U85" s="97"/>
      <c r="V85" s="19"/>
      <c r="W85" s="98"/>
      <c r="X85" s="22"/>
      <c r="Y85" s="101"/>
      <c r="Z85" s="24"/>
      <c r="AA85" s="101"/>
      <c r="AB85" s="24"/>
      <c r="AC85" s="101"/>
      <c r="AD85" s="24"/>
      <c r="AE85" s="101"/>
      <c r="AF85" s="24"/>
      <c r="AG85" s="101"/>
      <c r="AH85" s="24"/>
      <c r="AI85" s="101"/>
      <c r="AJ85" s="24"/>
      <c r="AK85" s="101"/>
      <c r="AL85" s="24"/>
      <c r="AM85" s="101"/>
      <c r="AN85" s="24"/>
      <c r="AO85" s="101"/>
      <c r="AR85" s="3"/>
    </row>
    <row r="86" spans="1:44" x14ac:dyDescent="0.25">
      <c r="A86" s="104" t="s">
        <v>138</v>
      </c>
      <c r="B86" s="105">
        <v>33</v>
      </c>
      <c r="C86" s="106">
        <f>B86/B$213</f>
        <v>0.10443037974683544</v>
      </c>
      <c r="D86" s="105">
        <v>16</v>
      </c>
      <c r="E86" s="106">
        <f>D86/D$213</f>
        <v>4.1884816753926704E-2</v>
      </c>
      <c r="F86" s="105">
        <v>28</v>
      </c>
      <c r="G86" s="106">
        <f>F86/F$213</f>
        <v>7.5471698113207544E-2</v>
      </c>
      <c r="H86" s="105">
        <v>16</v>
      </c>
      <c r="I86" s="106">
        <f>H86/H$213</f>
        <v>4.3956043956043959E-2</v>
      </c>
      <c r="J86" s="105">
        <v>13</v>
      </c>
      <c r="K86" s="106">
        <f>J86/J$213</f>
        <v>3.7142857142857144E-2</v>
      </c>
      <c r="L86" s="105">
        <v>17</v>
      </c>
      <c r="M86" s="107">
        <f>L86/L$213</f>
        <v>4.4736842105263158E-2</v>
      </c>
      <c r="N86" s="108">
        <v>9</v>
      </c>
      <c r="O86" s="107">
        <f>N86/N$213</f>
        <v>2.6315789473684209E-2</v>
      </c>
      <c r="P86" s="109">
        <v>18</v>
      </c>
      <c r="Q86" s="106">
        <f>P86/P$213</f>
        <v>4.8000000000000001E-2</v>
      </c>
      <c r="R86" s="105">
        <v>15</v>
      </c>
      <c r="S86" s="106">
        <f>R86/R$213</f>
        <v>3.937007874015748E-2</v>
      </c>
      <c r="T86" s="109">
        <v>18</v>
      </c>
      <c r="U86" s="106">
        <f>T86/T$213</f>
        <v>4.6391752577319589E-2</v>
      </c>
      <c r="V86" s="105">
        <v>18</v>
      </c>
      <c r="W86" s="107">
        <f>V86/V$213</f>
        <v>4.9450549450549448E-2</v>
      </c>
      <c r="X86" s="109">
        <v>14</v>
      </c>
      <c r="Y86" s="110">
        <f>X86/X$213</f>
        <v>3.7135278514588858E-2</v>
      </c>
      <c r="Z86" s="111">
        <v>30</v>
      </c>
      <c r="AA86" s="110">
        <f>Z86/Z$213</f>
        <v>6.3829787234042548E-2</v>
      </c>
      <c r="AB86" s="111">
        <v>17</v>
      </c>
      <c r="AC86" s="110">
        <f>AB86/AB213</f>
        <v>4.6961325966850827E-2</v>
      </c>
      <c r="AD86" s="111">
        <v>9</v>
      </c>
      <c r="AE86" s="110">
        <f>AD86/AD213</f>
        <v>2.2613065326633167E-2</v>
      </c>
      <c r="AF86" s="111">
        <v>9</v>
      </c>
      <c r="AG86" s="110">
        <f>AF86/AF213</f>
        <v>2.4793388429752067E-2</v>
      </c>
      <c r="AH86" s="112">
        <v>24</v>
      </c>
      <c r="AI86" s="110">
        <f>AH86/AH213</f>
        <v>6.7039106145251395E-2</v>
      </c>
      <c r="AJ86" s="112"/>
      <c r="AK86" s="110">
        <f>AJ86/AJ213</f>
        <v>0</v>
      </c>
      <c r="AL86" s="112"/>
      <c r="AM86" s="110">
        <f>AL86/AL213</f>
        <v>0</v>
      </c>
      <c r="AN86" s="112">
        <v>26</v>
      </c>
      <c r="AO86" s="110">
        <f>AN86/AN213</f>
        <v>8.3333333333333329E-2</v>
      </c>
      <c r="AP86">
        <v>26</v>
      </c>
      <c r="AR86" s="3"/>
    </row>
    <row r="87" spans="1:44" x14ac:dyDescent="0.25">
      <c r="A87" s="63"/>
      <c r="B87" s="19"/>
      <c r="C87" s="97"/>
      <c r="D87" s="19"/>
      <c r="E87" s="97"/>
      <c r="F87" s="19"/>
      <c r="G87" s="97"/>
      <c r="H87" s="19"/>
      <c r="I87" s="97"/>
      <c r="J87" s="19"/>
      <c r="K87" s="97"/>
      <c r="L87" s="19"/>
      <c r="M87" s="98"/>
      <c r="N87" s="21"/>
      <c r="O87" s="98"/>
      <c r="P87" s="22"/>
      <c r="Q87" s="97"/>
      <c r="R87" s="19"/>
      <c r="S87" s="97"/>
      <c r="T87" s="22"/>
      <c r="U87" s="97"/>
      <c r="V87" s="19"/>
      <c r="W87" s="98"/>
      <c r="X87" s="22"/>
      <c r="Y87" s="101"/>
      <c r="Z87" s="24"/>
      <c r="AA87" s="101"/>
      <c r="AB87" s="24"/>
      <c r="AC87" s="101"/>
      <c r="AD87" s="24"/>
      <c r="AE87" s="101"/>
      <c r="AF87" s="24"/>
      <c r="AG87" s="101"/>
      <c r="AH87" s="24"/>
      <c r="AI87" s="101"/>
      <c r="AJ87" s="24"/>
      <c r="AK87" s="101"/>
      <c r="AL87" s="24"/>
      <c r="AM87" s="101"/>
      <c r="AN87" s="24"/>
      <c r="AO87" s="101"/>
      <c r="AR87" s="3"/>
    </row>
    <row r="88" spans="1:44" x14ac:dyDescent="0.25">
      <c r="A88" s="63" t="s">
        <v>36</v>
      </c>
      <c r="B88" s="19">
        <v>0</v>
      </c>
      <c r="C88" s="97">
        <f>B88/B$213</f>
        <v>0</v>
      </c>
      <c r="D88" s="19">
        <v>0</v>
      </c>
      <c r="E88" s="97">
        <f>D88/D$213</f>
        <v>0</v>
      </c>
      <c r="F88" s="19">
        <v>1</v>
      </c>
      <c r="G88" s="97">
        <f>F88/F$213</f>
        <v>2.6954177897574125E-3</v>
      </c>
      <c r="H88" s="19">
        <v>2</v>
      </c>
      <c r="I88" s="97">
        <f>H88/H$213</f>
        <v>5.4945054945054949E-3</v>
      </c>
      <c r="J88" s="19">
        <v>2</v>
      </c>
      <c r="K88" s="97">
        <f>J88/J$213</f>
        <v>5.7142857142857143E-3</v>
      </c>
      <c r="L88" s="19">
        <v>0</v>
      </c>
      <c r="M88" s="98">
        <f>L88/L$213</f>
        <v>0</v>
      </c>
      <c r="N88" s="21">
        <v>3</v>
      </c>
      <c r="O88" s="98">
        <f>N88/N$213</f>
        <v>8.771929824561403E-3</v>
      </c>
      <c r="P88" s="22">
        <v>0</v>
      </c>
      <c r="Q88" s="97">
        <f>P88/P$213</f>
        <v>0</v>
      </c>
      <c r="R88" s="19">
        <v>2</v>
      </c>
      <c r="S88" s="97">
        <f>R88/R$213</f>
        <v>5.2493438320209973E-3</v>
      </c>
      <c r="T88" s="22">
        <v>0</v>
      </c>
      <c r="U88" s="97">
        <f>T88/T$213</f>
        <v>0</v>
      </c>
      <c r="V88" s="19">
        <v>2</v>
      </c>
      <c r="W88" s="98">
        <f>V88/V$213</f>
        <v>5.4945054945054949E-3</v>
      </c>
      <c r="X88" s="22">
        <v>2</v>
      </c>
      <c r="Y88" s="101">
        <f>X88/X$213</f>
        <v>5.3050397877984082E-3</v>
      </c>
      <c r="Z88" s="24">
        <v>1</v>
      </c>
      <c r="AA88" s="101">
        <f>Z88/Z$213</f>
        <v>2.1276595744680851E-3</v>
      </c>
      <c r="AB88" s="24">
        <v>1</v>
      </c>
      <c r="AC88" s="101">
        <f>AB88/AB213</f>
        <v>2.7624309392265192E-3</v>
      </c>
      <c r="AD88" s="24">
        <v>4</v>
      </c>
      <c r="AE88" s="101">
        <f>AD88/AD213</f>
        <v>1.0050251256281407E-2</v>
      </c>
      <c r="AF88" s="24">
        <v>3</v>
      </c>
      <c r="AG88" s="101">
        <f>AF88/AF213</f>
        <v>8.2644628099173556E-3</v>
      </c>
      <c r="AH88" s="24">
        <v>3</v>
      </c>
      <c r="AI88" s="101">
        <f>AH88/AH213</f>
        <v>8.3798882681564244E-3</v>
      </c>
      <c r="AJ88" s="24"/>
      <c r="AK88" s="101">
        <f>AJ88/AJ213</f>
        <v>0</v>
      </c>
      <c r="AL88" s="24"/>
      <c r="AM88" s="101">
        <f>AL88/AL213</f>
        <v>0</v>
      </c>
      <c r="AN88" s="24">
        <v>5</v>
      </c>
      <c r="AO88" s="101">
        <f>AN88/AN213</f>
        <v>1.6025641025641024E-2</v>
      </c>
      <c r="AP88">
        <v>8</v>
      </c>
      <c r="AR88" s="3"/>
    </row>
    <row r="89" spans="1:44" s="525" customFormat="1" x14ac:dyDescent="0.25">
      <c r="A89" s="26" t="s">
        <v>975</v>
      </c>
      <c r="B89" s="96"/>
      <c r="C89" s="97"/>
      <c r="D89" s="96"/>
      <c r="E89" s="97"/>
      <c r="F89" s="96"/>
      <c r="G89" s="97"/>
      <c r="H89" s="96"/>
      <c r="I89" s="97"/>
      <c r="J89" s="96"/>
      <c r="K89" s="97"/>
      <c r="L89" s="96"/>
      <c r="M89" s="98"/>
      <c r="N89" s="99"/>
      <c r="O89" s="98"/>
      <c r="P89" s="100"/>
      <c r="Q89" s="97"/>
      <c r="R89" s="96"/>
      <c r="S89" s="97"/>
      <c r="T89" s="100"/>
      <c r="U89" s="97"/>
      <c r="V89" s="96"/>
      <c r="W89" s="98"/>
      <c r="X89" s="100"/>
      <c r="Y89" s="101"/>
      <c r="Z89" s="102"/>
      <c r="AA89" s="101"/>
      <c r="AB89" s="102"/>
      <c r="AC89" s="101"/>
      <c r="AD89" s="102"/>
      <c r="AE89" s="101"/>
      <c r="AF89" s="102"/>
      <c r="AG89" s="101"/>
      <c r="AH89" s="102"/>
      <c r="AI89" s="101"/>
      <c r="AJ89" s="102"/>
      <c r="AK89" s="101"/>
      <c r="AL89" s="102"/>
      <c r="AM89" s="101"/>
      <c r="AN89" s="102"/>
      <c r="AO89" s="101"/>
      <c r="AP89" s="525">
        <v>7</v>
      </c>
      <c r="AR89" s="184"/>
    </row>
    <row r="90" spans="1:44" s="525" customFormat="1" x14ac:dyDescent="0.25">
      <c r="A90" s="26" t="s">
        <v>36</v>
      </c>
      <c r="B90" s="96"/>
      <c r="C90" s="97"/>
      <c r="D90" s="96"/>
      <c r="E90" s="97"/>
      <c r="F90" s="96"/>
      <c r="G90" s="97"/>
      <c r="H90" s="96"/>
      <c r="I90" s="97"/>
      <c r="J90" s="96"/>
      <c r="K90" s="97"/>
      <c r="L90" s="96"/>
      <c r="M90" s="98"/>
      <c r="N90" s="99"/>
      <c r="O90" s="98"/>
      <c r="P90" s="100"/>
      <c r="Q90" s="97"/>
      <c r="R90" s="96"/>
      <c r="S90" s="97"/>
      <c r="T90" s="100"/>
      <c r="U90" s="97"/>
      <c r="V90" s="96"/>
      <c r="W90" s="98"/>
      <c r="X90" s="100"/>
      <c r="Y90" s="101"/>
      <c r="Z90" s="102"/>
      <c r="AA90" s="101"/>
      <c r="AB90" s="102"/>
      <c r="AC90" s="101"/>
      <c r="AD90" s="102"/>
      <c r="AE90" s="101"/>
      <c r="AF90" s="102"/>
      <c r="AG90" s="101"/>
      <c r="AH90" s="102"/>
      <c r="AI90" s="101"/>
      <c r="AJ90" s="102"/>
      <c r="AK90" s="101"/>
      <c r="AL90" s="102"/>
      <c r="AM90" s="101"/>
      <c r="AN90" s="102"/>
      <c r="AO90" s="101"/>
      <c r="AP90" s="525">
        <v>1</v>
      </c>
      <c r="AR90" s="184"/>
    </row>
    <row r="91" spans="1:44" x14ac:dyDescent="0.25">
      <c r="A91" s="63"/>
      <c r="B91" s="19"/>
      <c r="C91" s="97"/>
      <c r="D91" s="19"/>
      <c r="E91" s="97"/>
      <c r="F91" s="19"/>
      <c r="G91" s="97"/>
      <c r="H91" s="19"/>
      <c r="I91" s="97"/>
      <c r="J91" s="19"/>
      <c r="K91" s="97"/>
      <c r="L91" s="19"/>
      <c r="M91" s="98"/>
      <c r="N91" s="21"/>
      <c r="O91" s="98"/>
      <c r="P91" s="22"/>
      <c r="Q91" s="97"/>
      <c r="R91" s="19"/>
      <c r="S91" s="97"/>
      <c r="T91" s="22"/>
      <c r="U91" s="97"/>
      <c r="V91" s="19"/>
      <c r="W91" s="98"/>
      <c r="X91" s="22"/>
      <c r="Y91" s="101"/>
      <c r="Z91" s="24"/>
      <c r="AA91" s="101"/>
      <c r="AB91" s="24"/>
      <c r="AC91" s="101"/>
      <c r="AD91" s="24"/>
      <c r="AE91" s="101"/>
      <c r="AF91" s="24"/>
      <c r="AG91" s="101"/>
      <c r="AH91" s="24"/>
      <c r="AI91" s="101"/>
      <c r="AJ91" s="24"/>
      <c r="AK91" s="101"/>
      <c r="AL91" s="24"/>
      <c r="AM91" s="101"/>
      <c r="AN91" s="24"/>
      <c r="AO91" s="101"/>
      <c r="AR91" s="3"/>
    </row>
    <row r="92" spans="1:44" x14ac:dyDescent="0.25">
      <c r="A92" s="63" t="s">
        <v>139</v>
      </c>
      <c r="B92" s="19">
        <v>10</v>
      </c>
      <c r="C92" s="97">
        <f>B92/B$213</f>
        <v>3.1645569620253167E-2</v>
      </c>
      <c r="D92" s="19">
        <v>5</v>
      </c>
      <c r="E92" s="97">
        <f>D92/D$213</f>
        <v>1.3089005235602094E-2</v>
      </c>
      <c r="F92" s="19">
        <v>5</v>
      </c>
      <c r="G92" s="97">
        <f>F92/F$213</f>
        <v>1.3477088948787063E-2</v>
      </c>
      <c r="H92" s="19">
        <v>3</v>
      </c>
      <c r="I92" s="97">
        <f>H92/H$213</f>
        <v>8.241758241758242E-3</v>
      </c>
      <c r="J92" s="19">
        <v>2</v>
      </c>
      <c r="K92" s="97">
        <f>J92/J$213</f>
        <v>5.7142857142857143E-3</v>
      </c>
      <c r="L92" s="19">
        <v>7</v>
      </c>
      <c r="M92" s="98">
        <f>L92/L$213</f>
        <v>1.8421052631578946E-2</v>
      </c>
      <c r="N92" s="21">
        <v>8</v>
      </c>
      <c r="O92" s="98">
        <f>N92/N$213</f>
        <v>2.3391812865497075E-2</v>
      </c>
      <c r="P92" s="22">
        <v>2</v>
      </c>
      <c r="Q92" s="97">
        <f>P92/P$213</f>
        <v>5.3333333333333332E-3</v>
      </c>
      <c r="R92" s="19">
        <v>6</v>
      </c>
      <c r="S92" s="97">
        <f>R92/R$213</f>
        <v>1.5748031496062992E-2</v>
      </c>
      <c r="T92" s="22">
        <v>8</v>
      </c>
      <c r="U92" s="97">
        <f>T92/T$213</f>
        <v>2.0618556701030927E-2</v>
      </c>
      <c r="V92" s="19">
        <v>5</v>
      </c>
      <c r="W92" s="98">
        <f>V92/V$213</f>
        <v>1.3736263736263736E-2</v>
      </c>
      <c r="X92" s="22">
        <v>5</v>
      </c>
      <c r="Y92" s="101">
        <f>X92/X$213</f>
        <v>1.3262599469496022E-2</v>
      </c>
      <c r="Z92" s="24">
        <v>1</v>
      </c>
      <c r="AA92" s="101">
        <f>Z92/Z$213</f>
        <v>2.1276595744680851E-3</v>
      </c>
      <c r="AB92" s="24">
        <v>8</v>
      </c>
      <c r="AC92" s="101">
        <f>AB92/AB213</f>
        <v>2.2099447513812154E-2</v>
      </c>
      <c r="AD92" s="24">
        <v>4</v>
      </c>
      <c r="AE92" s="101">
        <f>AD92/AD213</f>
        <v>1.0050251256281407E-2</v>
      </c>
      <c r="AF92" s="24">
        <v>1</v>
      </c>
      <c r="AG92" s="101">
        <f>AF92/AF213</f>
        <v>2.7548209366391185E-3</v>
      </c>
      <c r="AH92" s="24">
        <v>5</v>
      </c>
      <c r="AI92" s="101">
        <f>AH92/AH213</f>
        <v>1.3966480446927373E-2</v>
      </c>
      <c r="AJ92" s="24"/>
      <c r="AK92" s="101">
        <f>AJ92/AJ213</f>
        <v>0</v>
      </c>
      <c r="AL92" s="24"/>
      <c r="AM92" s="101">
        <f>AL92/AL213</f>
        <v>0</v>
      </c>
      <c r="AN92" s="24">
        <v>5</v>
      </c>
      <c r="AO92" s="101">
        <f>AN92/AN213</f>
        <v>1.6025641025641024E-2</v>
      </c>
      <c r="AP92">
        <v>3</v>
      </c>
      <c r="AR92" s="3"/>
    </row>
    <row r="93" spans="1:44" x14ac:dyDescent="0.25">
      <c r="A93" s="63"/>
      <c r="B93" s="19"/>
      <c r="C93" s="97"/>
      <c r="D93" s="19"/>
      <c r="E93" s="97"/>
      <c r="F93" s="19"/>
      <c r="G93" s="97"/>
      <c r="H93" s="19"/>
      <c r="I93" s="97"/>
      <c r="J93" s="19"/>
      <c r="K93" s="97"/>
      <c r="L93" s="19"/>
      <c r="M93" s="98"/>
      <c r="N93" s="21"/>
      <c r="O93" s="98"/>
      <c r="P93" s="22"/>
      <c r="Q93" s="97"/>
      <c r="R93" s="19"/>
      <c r="S93" s="97"/>
      <c r="T93" s="22"/>
      <c r="U93" s="97"/>
      <c r="V93" s="19"/>
      <c r="W93" s="98"/>
      <c r="X93" s="22"/>
      <c r="Y93" s="101"/>
      <c r="Z93" s="24"/>
      <c r="AA93" s="101"/>
      <c r="AB93" s="24"/>
      <c r="AC93" s="101"/>
      <c r="AD93" s="24"/>
      <c r="AE93" s="101"/>
      <c r="AF93" s="24"/>
      <c r="AG93" s="101"/>
      <c r="AH93" s="24"/>
      <c r="AI93" s="101"/>
      <c r="AJ93" s="24"/>
      <c r="AK93" s="101"/>
      <c r="AL93" s="24"/>
      <c r="AM93" s="101"/>
      <c r="AN93" s="24"/>
      <c r="AO93" s="101"/>
      <c r="AR93" s="3"/>
    </row>
    <row r="94" spans="1:44" x14ac:dyDescent="0.25">
      <c r="A94" s="26" t="s">
        <v>140</v>
      </c>
      <c r="B94" s="19"/>
      <c r="C94" s="20"/>
      <c r="D94" s="19"/>
      <c r="E94" s="20"/>
      <c r="F94" s="19"/>
      <c r="G94" s="20"/>
      <c r="H94" s="19"/>
      <c r="I94" s="20"/>
      <c r="J94" s="19"/>
      <c r="K94" s="20"/>
      <c r="L94" s="19"/>
      <c r="M94" s="19"/>
      <c r="N94" s="21"/>
      <c r="O94" s="19"/>
      <c r="P94" s="22"/>
      <c r="Q94" s="20"/>
      <c r="R94" s="19"/>
      <c r="S94" s="20"/>
      <c r="T94" s="22"/>
      <c r="U94" s="20"/>
      <c r="V94" s="19"/>
      <c r="W94" s="19"/>
      <c r="X94" s="22"/>
      <c r="Y94" s="23"/>
      <c r="Z94" s="24"/>
      <c r="AA94" s="101"/>
      <c r="AB94" s="24"/>
      <c r="AC94" s="101"/>
      <c r="AD94" s="24"/>
      <c r="AE94" s="101"/>
      <c r="AF94" s="24"/>
      <c r="AG94" s="101"/>
      <c r="AH94" s="24"/>
      <c r="AI94" s="101"/>
      <c r="AJ94" s="24"/>
      <c r="AK94" s="101"/>
      <c r="AL94" s="24"/>
      <c r="AM94" s="101"/>
      <c r="AN94" s="24"/>
      <c r="AO94" s="101"/>
      <c r="AR94" s="3"/>
    </row>
    <row r="95" spans="1:44" x14ac:dyDescent="0.25">
      <c r="A95" s="26" t="s">
        <v>141</v>
      </c>
      <c r="B95" s="7">
        <v>0</v>
      </c>
      <c r="C95" s="32">
        <f>B95/B$213</f>
        <v>0</v>
      </c>
      <c r="D95" s="7">
        <v>5</v>
      </c>
      <c r="E95" s="32">
        <f>D95/D$213</f>
        <v>1.3089005235602094E-2</v>
      </c>
      <c r="F95" s="7">
        <v>7</v>
      </c>
      <c r="G95" s="32">
        <f>F95/F$213</f>
        <v>1.8867924528301886E-2</v>
      </c>
      <c r="H95" s="7">
        <v>5</v>
      </c>
      <c r="I95" s="32">
        <f>H95/H$213</f>
        <v>1.3736263736263736E-2</v>
      </c>
      <c r="J95" s="7">
        <v>4</v>
      </c>
      <c r="K95" s="32">
        <f>J95/J$213</f>
        <v>1.1428571428571429E-2</v>
      </c>
      <c r="L95" s="7">
        <v>4</v>
      </c>
      <c r="M95" s="33">
        <f>L95/L$213</f>
        <v>1.0526315789473684E-2</v>
      </c>
      <c r="N95" s="38">
        <v>6</v>
      </c>
      <c r="O95" s="33">
        <f>N95/N$213</f>
        <v>1.7543859649122806E-2</v>
      </c>
      <c r="P95" s="39">
        <v>7</v>
      </c>
      <c r="Q95" s="32">
        <f>P95/P$213</f>
        <v>1.8666666666666668E-2</v>
      </c>
      <c r="R95" s="7">
        <v>4</v>
      </c>
      <c r="S95" s="32">
        <f>R95/R$213</f>
        <v>1.0498687664041995E-2</v>
      </c>
      <c r="T95" s="39">
        <v>10</v>
      </c>
      <c r="U95" s="32">
        <f>T95/T$213</f>
        <v>2.5773195876288658E-2</v>
      </c>
      <c r="V95" s="7">
        <v>3</v>
      </c>
      <c r="W95" s="33">
        <f>V95/V$213</f>
        <v>8.241758241758242E-3</v>
      </c>
      <c r="X95" s="39">
        <v>11</v>
      </c>
      <c r="Y95" s="36">
        <f>X95/X$213</f>
        <v>2.9177718832891247E-2</v>
      </c>
      <c r="Z95" s="8">
        <v>15</v>
      </c>
      <c r="AA95" s="101">
        <f>Z95/Z$213</f>
        <v>3.1914893617021274E-2</v>
      </c>
      <c r="AB95" s="8">
        <v>19</v>
      </c>
      <c r="AC95" s="36">
        <f>AB95/AB$213</f>
        <v>5.2486187845303865E-2</v>
      </c>
      <c r="AD95" s="8">
        <v>12</v>
      </c>
      <c r="AE95" s="36">
        <f>AD95/AD$213</f>
        <v>3.015075376884422E-2</v>
      </c>
      <c r="AF95" s="8">
        <v>17</v>
      </c>
      <c r="AG95" s="36">
        <f>AF95/AF$213</f>
        <v>4.6831955922865015E-2</v>
      </c>
      <c r="AH95" s="8">
        <v>15</v>
      </c>
      <c r="AI95" s="36">
        <f>AH95/AH213</f>
        <v>4.189944134078212E-2</v>
      </c>
      <c r="AJ95" s="8"/>
      <c r="AK95" s="36">
        <f>AJ95/AJ213</f>
        <v>0</v>
      </c>
      <c r="AL95" s="8"/>
      <c r="AM95" s="36">
        <f>AL95/AL213</f>
        <v>0</v>
      </c>
      <c r="AN95" s="8">
        <v>10</v>
      </c>
      <c r="AO95" s="36">
        <f>AN95/AN213</f>
        <v>3.2051282051282048E-2</v>
      </c>
      <c r="AP95">
        <v>9</v>
      </c>
      <c r="AR95" s="3"/>
    </row>
    <row r="96" spans="1:44" x14ac:dyDescent="0.25">
      <c r="A96" s="26" t="s">
        <v>142</v>
      </c>
      <c r="B96" s="7">
        <v>0</v>
      </c>
      <c r="C96" s="32">
        <f>B96/B$213</f>
        <v>0</v>
      </c>
      <c r="D96" s="7">
        <v>0</v>
      </c>
      <c r="E96" s="32">
        <f>D96/D$213</f>
        <v>0</v>
      </c>
      <c r="F96" s="7">
        <v>0</v>
      </c>
      <c r="G96" s="32">
        <f>F96/F$213</f>
        <v>0</v>
      </c>
      <c r="H96" s="7">
        <v>0</v>
      </c>
      <c r="I96" s="32">
        <f>H96/H$213</f>
        <v>0</v>
      </c>
      <c r="J96" s="7">
        <v>0</v>
      </c>
      <c r="K96" s="32">
        <f>J96/J$213</f>
        <v>0</v>
      </c>
      <c r="L96" s="7">
        <v>0</v>
      </c>
      <c r="M96" s="33">
        <f>L96/L$213</f>
        <v>0</v>
      </c>
      <c r="N96" s="38"/>
      <c r="O96" s="33">
        <f>N96/N$213</f>
        <v>0</v>
      </c>
      <c r="P96" s="39"/>
      <c r="Q96" s="32">
        <f>P96/P$213</f>
        <v>0</v>
      </c>
      <c r="R96" s="7">
        <v>0</v>
      </c>
      <c r="S96" s="32">
        <f>R96/R$213</f>
        <v>0</v>
      </c>
      <c r="T96" s="39">
        <v>0</v>
      </c>
      <c r="U96" s="32">
        <f>T96/T$213</f>
        <v>0</v>
      </c>
      <c r="V96" s="7"/>
      <c r="W96" s="33">
        <f>V96/V$213</f>
        <v>0</v>
      </c>
      <c r="X96" s="39"/>
      <c r="Y96" s="36">
        <f>X96/X$213</f>
        <v>0</v>
      </c>
      <c r="Z96" s="8"/>
      <c r="AA96" s="101">
        <f>Z96/Z$213</f>
        <v>0</v>
      </c>
      <c r="AB96" s="8"/>
      <c r="AC96" s="36">
        <f>AB96/AB$213</f>
        <v>0</v>
      </c>
      <c r="AD96" s="8">
        <v>0</v>
      </c>
      <c r="AE96" s="36">
        <f>AD96/AD$213</f>
        <v>0</v>
      </c>
      <c r="AF96" s="8">
        <v>0</v>
      </c>
      <c r="AG96" s="36">
        <f>AF96/AF$213</f>
        <v>0</v>
      </c>
      <c r="AH96" s="8">
        <v>0</v>
      </c>
      <c r="AI96" s="36">
        <f>AH96/AH213</f>
        <v>0</v>
      </c>
      <c r="AJ96" s="8">
        <v>0</v>
      </c>
      <c r="AK96" s="36">
        <f>AJ96/AJ213</f>
        <v>0</v>
      </c>
      <c r="AL96" s="8">
        <v>0</v>
      </c>
      <c r="AM96" s="36">
        <f>AL96/AL213</f>
        <v>0</v>
      </c>
      <c r="AN96" s="8">
        <v>2</v>
      </c>
      <c r="AO96" s="36">
        <f>AN96/AN213</f>
        <v>6.41025641025641E-3</v>
      </c>
      <c r="AP96">
        <v>8</v>
      </c>
      <c r="AR96" s="3"/>
    </row>
    <row r="97" spans="1:44" x14ac:dyDescent="0.25">
      <c r="A97" s="26" t="s">
        <v>143</v>
      </c>
      <c r="B97" s="43">
        <v>3</v>
      </c>
      <c r="C97" s="44">
        <f>B97/B$213</f>
        <v>9.4936708860759497E-3</v>
      </c>
      <c r="D97" s="43">
        <v>5</v>
      </c>
      <c r="E97" s="44">
        <f>D97/D$213</f>
        <v>1.3089005235602094E-2</v>
      </c>
      <c r="F97" s="43">
        <v>3</v>
      </c>
      <c r="G97" s="44">
        <f>F97/F$213</f>
        <v>8.0862533692722376E-3</v>
      </c>
      <c r="H97" s="43">
        <v>6</v>
      </c>
      <c r="I97" s="44">
        <f>H97/H$213</f>
        <v>1.6483516483516484E-2</v>
      </c>
      <c r="J97" s="43">
        <v>6</v>
      </c>
      <c r="K97" s="44">
        <f>J97/J$213</f>
        <v>1.7142857142857144E-2</v>
      </c>
      <c r="L97" s="43">
        <v>6</v>
      </c>
      <c r="M97" s="45">
        <f>L97/L$213</f>
        <v>1.5789473684210527E-2</v>
      </c>
      <c r="N97" s="46">
        <v>6</v>
      </c>
      <c r="O97" s="45">
        <f>N97/N$213</f>
        <v>1.7543859649122806E-2</v>
      </c>
      <c r="P97" s="47">
        <v>2</v>
      </c>
      <c r="Q97" s="44">
        <f>P97/P$213</f>
        <v>5.3333333333333332E-3</v>
      </c>
      <c r="R97" s="43">
        <v>3</v>
      </c>
      <c r="S97" s="44">
        <f>R97/R$213</f>
        <v>7.874015748031496E-3</v>
      </c>
      <c r="T97" s="47">
        <v>0</v>
      </c>
      <c r="U97" s="44">
        <f>T97/T$213</f>
        <v>0</v>
      </c>
      <c r="V97" s="43">
        <v>5</v>
      </c>
      <c r="W97" s="45">
        <f>V97/V$213</f>
        <v>1.3736263736263736E-2</v>
      </c>
      <c r="X97" s="47">
        <v>0</v>
      </c>
      <c r="Y97" s="48">
        <f>X97/X$213</f>
        <v>0</v>
      </c>
      <c r="Z97" s="49">
        <v>1</v>
      </c>
      <c r="AA97" s="101">
        <f>Z97/Z$213</f>
        <v>2.1276595744680851E-3</v>
      </c>
      <c r="AB97" s="49">
        <v>0</v>
      </c>
      <c r="AC97" s="48">
        <f>AB97/AB$213</f>
        <v>0</v>
      </c>
      <c r="AD97" s="49">
        <v>0</v>
      </c>
      <c r="AE97" s="48">
        <f>AD97/AD$213</f>
        <v>0</v>
      </c>
      <c r="AF97" s="49">
        <v>0</v>
      </c>
      <c r="AG97" s="48">
        <f>AF97/AF$213</f>
        <v>0</v>
      </c>
      <c r="AH97" s="49">
        <v>1</v>
      </c>
      <c r="AI97" s="48">
        <f>AH97/AH213</f>
        <v>2.7932960893854749E-3</v>
      </c>
      <c r="AJ97" s="49"/>
      <c r="AK97" s="48">
        <f>AJ97/AJ213</f>
        <v>0</v>
      </c>
      <c r="AL97" s="49"/>
      <c r="AM97" s="48">
        <f>AL97/AL213</f>
        <v>0</v>
      </c>
      <c r="AN97" s="49"/>
      <c r="AO97" s="48">
        <f>AN97/AN213</f>
        <v>0</v>
      </c>
      <c r="AR97" s="3"/>
    </row>
    <row r="98" spans="1:44" x14ac:dyDescent="0.25">
      <c r="A98" s="63" t="s">
        <v>144</v>
      </c>
      <c r="B98" s="96">
        <f>SUM(B95:B97)</f>
        <v>3</v>
      </c>
      <c r="C98" s="97">
        <f>B98/B$213</f>
        <v>9.4936708860759497E-3</v>
      </c>
      <c r="D98" s="96">
        <f>SUM(D95:D97)</f>
        <v>10</v>
      </c>
      <c r="E98" s="97">
        <f>D98/D$213</f>
        <v>2.6178010471204188E-2</v>
      </c>
      <c r="F98" s="96">
        <f>SUM(F95:F97)</f>
        <v>10</v>
      </c>
      <c r="G98" s="97">
        <f>F98/F$213</f>
        <v>2.6954177897574125E-2</v>
      </c>
      <c r="H98" s="96">
        <f>SUM(H95:H97)</f>
        <v>11</v>
      </c>
      <c r="I98" s="97">
        <f>H98/H$213</f>
        <v>3.021978021978022E-2</v>
      </c>
      <c r="J98" s="96">
        <f>SUM(J95:J97)</f>
        <v>10</v>
      </c>
      <c r="K98" s="97">
        <f>J98/J$213</f>
        <v>2.8571428571428571E-2</v>
      </c>
      <c r="L98" s="96">
        <f>SUM(L95:L97)</f>
        <v>10</v>
      </c>
      <c r="M98" s="98">
        <f>L98/L$213</f>
        <v>2.6315789473684209E-2</v>
      </c>
      <c r="N98" s="99">
        <f>SUM(N95:N97)</f>
        <v>12</v>
      </c>
      <c r="O98" s="98">
        <f>N98/N$213</f>
        <v>3.5087719298245612E-2</v>
      </c>
      <c r="P98" s="100">
        <f>SUM(P95:P97)</f>
        <v>9</v>
      </c>
      <c r="Q98" s="97">
        <f>P98/P$213</f>
        <v>2.4E-2</v>
      </c>
      <c r="R98" s="96">
        <f>SUM(R95:R97)</f>
        <v>7</v>
      </c>
      <c r="S98" s="97">
        <f>R98/R$213</f>
        <v>1.8372703412073491E-2</v>
      </c>
      <c r="T98" s="100">
        <f>SUM(T95:T97)</f>
        <v>10</v>
      </c>
      <c r="U98" s="97">
        <f>T98/T$213</f>
        <v>2.5773195876288658E-2</v>
      </c>
      <c r="V98" s="96">
        <f>SUM(V95:V97)</f>
        <v>8</v>
      </c>
      <c r="W98" s="98">
        <f>V98/V$213</f>
        <v>2.197802197802198E-2</v>
      </c>
      <c r="X98" s="100">
        <f>SUM(X95:X97)</f>
        <v>11</v>
      </c>
      <c r="Y98" s="101">
        <f>X98/X$213</f>
        <v>2.9177718832891247E-2</v>
      </c>
      <c r="Z98" s="24">
        <f>Z95+Z97</f>
        <v>16</v>
      </c>
      <c r="AA98" s="101">
        <f>Z98/Z$213</f>
        <v>3.4042553191489362E-2</v>
      </c>
      <c r="AB98" s="24">
        <f>SUM(AB95:AB97)</f>
        <v>19</v>
      </c>
      <c r="AC98" s="101">
        <f>AB98/AB$213</f>
        <v>5.2486187845303865E-2</v>
      </c>
      <c r="AD98" s="24">
        <f>SUM(AD95:AD97)</f>
        <v>12</v>
      </c>
      <c r="AE98" s="101">
        <f>AD98/AD$213</f>
        <v>3.015075376884422E-2</v>
      </c>
      <c r="AF98" s="24">
        <f>SUM(AF95:AF97)</f>
        <v>17</v>
      </c>
      <c r="AG98" s="101">
        <f>AF98/AF$213</f>
        <v>4.6831955922865015E-2</v>
      </c>
      <c r="AH98" s="24">
        <f>SUM(AH95:AH97)</f>
        <v>16</v>
      </c>
      <c r="AI98" s="101">
        <f>SUM(AH98/AH213)</f>
        <v>4.4692737430167599E-2</v>
      </c>
      <c r="AJ98" s="24">
        <f>SUM(AJ95:AJ97)</f>
        <v>0</v>
      </c>
      <c r="AK98" s="101">
        <f>SUM(AJ98/AJ213)</f>
        <v>0</v>
      </c>
      <c r="AL98" s="24">
        <f>SUM(AL95:AL97)</f>
        <v>0</v>
      </c>
      <c r="AM98" s="101">
        <f>SUM(AL98/AL213)</f>
        <v>0</v>
      </c>
      <c r="AN98" s="24">
        <f>SUM(AN95:AN97)</f>
        <v>12</v>
      </c>
      <c r="AO98" s="101">
        <f>SUM(AN98/AN213)</f>
        <v>3.8461538461538464E-2</v>
      </c>
      <c r="AP98">
        <v>17</v>
      </c>
      <c r="AR98" s="3"/>
    </row>
    <row r="99" spans="1:44" x14ac:dyDescent="0.25">
      <c r="A99" s="26"/>
      <c r="B99" s="7"/>
      <c r="C99" s="32"/>
      <c r="D99" s="7"/>
      <c r="E99" s="32"/>
      <c r="F99" s="7"/>
      <c r="G99" s="32"/>
      <c r="H99" s="7"/>
      <c r="I99" s="32"/>
      <c r="J99" s="7"/>
      <c r="K99" s="32"/>
      <c r="L99" s="7"/>
      <c r="M99" s="33"/>
      <c r="N99" s="38"/>
      <c r="O99" s="33"/>
      <c r="P99" s="39"/>
      <c r="Q99" s="32"/>
      <c r="R99" s="7"/>
      <c r="S99" s="32"/>
      <c r="T99" s="39"/>
      <c r="U99" s="32"/>
      <c r="V99" s="7"/>
      <c r="W99" s="33"/>
      <c r="X99" s="39"/>
      <c r="Y99" s="36"/>
      <c r="Z99" s="8"/>
      <c r="AA99" s="101"/>
      <c r="AB99" s="24"/>
      <c r="AC99" s="101"/>
      <c r="AD99" s="24"/>
      <c r="AE99" s="101"/>
      <c r="AF99" s="24"/>
      <c r="AG99" s="101"/>
      <c r="AH99" s="24"/>
      <c r="AI99" s="101"/>
      <c r="AJ99" s="24"/>
      <c r="AK99" s="101"/>
      <c r="AL99" s="24"/>
      <c r="AM99" s="101"/>
      <c r="AN99" s="24"/>
      <c r="AO99" s="101"/>
      <c r="AR99" s="3"/>
    </row>
    <row r="100" spans="1:44" x14ac:dyDescent="0.25">
      <c r="A100" s="63" t="s">
        <v>42</v>
      </c>
      <c r="B100" s="19">
        <v>12</v>
      </c>
      <c r="C100" s="97">
        <f>B100/B$213</f>
        <v>3.7974683544303799E-2</v>
      </c>
      <c r="D100" s="19">
        <v>3</v>
      </c>
      <c r="E100" s="97">
        <f>D100/D$213</f>
        <v>7.8534031413612562E-3</v>
      </c>
      <c r="F100" s="19">
        <v>3</v>
      </c>
      <c r="G100" s="97">
        <f>F100/F$213</f>
        <v>8.0862533692722376E-3</v>
      </c>
      <c r="H100" s="19">
        <v>2</v>
      </c>
      <c r="I100" s="97">
        <f>H100/H$213</f>
        <v>5.4945054945054949E-3</v>
      </c>
      <c r="J100" s="19">
        <v>4</v>
      </c>
      <c r="K100" s="97">
        <f>J100/J$213</f>
        <v>1.1428571428571429E-2</v>
      </c>
      <c r="L100" s="19">
        <v>6</v>
      </c>
      <c r="M100" s="98">
        <f>L100/L$213</f>
        <v>1.5789473684210527E-2</v>
      </c>
      <c r="N100" s="21">
        <v>1</v>
      </c>
      <c r="O100" s="98">
        <f>N100/N$213</f>
        <v>2.9239766081871343E-3</v>
      </c>
      <c r="P100" s="22">
        <v>3</v>
      </c>
      <c r="Q100" s="97">
        <f>P100/P$213</f>
        <v>8.0000000000000002E-3</v>
      </c>
      <c r="R100" s="19">
        <v>2</v>
      </c>
      <c r="S100" s="97">
        <f>R100/R$213</f>
        <v>5.2493438320209973E-3</v>
      </c>
      <c r="T100" s="22">
        <v>0</v>
      </c>
      <c r="U100" s="97">
        <f>T100/T$213</f>
        <v>0</v>
      </c>
      <c r="V100" s="19">
        <v>1</v>
      </c>
      <c r="W100" s="98">
        <f>V100/V$213</f>
        <v>2.7472527472527475E-3</v>
      </c>
      <c r="X100" s="22">
        <v>0</v>
      </c>
      <c r="Y100" s="101">
        <f>X100/X$213</f>
        <v>0</v>
      </c>
      <c r="Z100" s="24">
        <v>0</v>
      </c>
      <c r="AA100" s="101">
        <f>Z100/Z$213</f>
        <v>0</v>
      </c>
      <c r="AB100" s="24">
        <v>0</v>
      </c>
      <c r="AC100" s="101">
        <f>AB100/AB213</f>
        <v>0</v>
      </c>
      <c r="AD100" s="24">
        <v>0</v>
      </c>
      <c r="AE100" s="101">
        <f>AD100/AD213</f>
        <v>0</v>
      </c>
      <c r="AF100" s="24">
        <v>0</v>
      </c>
      <c r="AG100" s="101">
        <f>AF100/AF213</f>
        <v>0</v>
      </c>
      <c r="AH100" s="24">
        <v>0</v>
      </c>
      <c r="AI100" s="101">
        <f>AH100/AH213</f>
        <v>0</v>
      </c>
      <c r="AJ100" s="24">
        <v>0</v>
      </c>
      <c r="AK100" s="101">
        <f>AJ100/AJ213</f>
        <v>0</v>
      </c>
      <c r="AL100" s="24">
        <v>0</v>
      </c>
      <c r="AM100" s="101">
        <f>AL100/AL213</f>
        <v>0</v>
      </c>
      <c r="AN100" s="24">
        <v>0</v>
      </c>
      <c r="AO100" s="101">
        <f>AN100/AN213</f>
        <v>0</v>
      </c>
      <c r="AP100">
        <v>0</v>
      </c>
      <c r="AR100" s="3"/>
    </row>
    <row r="101" spans="1:44" ht="15.75" customHeight="1" thickBot="1" x14ac:dyDescent="0.3">
      <c r="A101" s="113"/>
      <c r="B101" s="114"/>
      <c r="C101" s="73"/>
      <c r="D101" s="114"/>
      <c r="E101" s="73"/>
      <c r="F101" s="114"/>
      <c r="G101" s="73"/>
      <c r="H101" s="114"/>
      <c r="I101" s="73"/>
      <c r="J101" s="114"/>
      <c r="K101" s="73"/>
      <c r="L101" s="114"/>
      <c r="M101" s="74"/>
      <c r="N101" s="115"/>
      <c r="O101" s="74"/>
      <c r="P101" s="116"/>
      <c r="Q101" s="73"/>
      <c r="R101" s="114"/>
      <c r="S101" s="73"/>
      <c r="T101" s="116"/>
      <c r="U101" s="73"/>
      <c r="V101" s="114"/>
      <c r="W101" s="74"/>
      <c r="X101" s="116"/>
      <c r="Y101" s="77"/>
      <c r="Z101" s="117"/>
      <c r="AA101" s="77"/>
      <c r="AB101" s="8"/>
      <c r="AC101" s="36"/>
      <c r="AD101" s="8"/>
      <c r="AE101" s="36"/>
      <c r="AF101" s="8"/>
      <c r="AG101" s="36"/>
      <c r="AH101" s="8"/>
      <c r="AI101" s="36"/>
      <c r="AJ101" s="8"/>
      <c r="AK101" s="36"/>
      <c r="AL101" s="8"/>
      <c r="AM101" s="36"/>
      <c r="AN101" s="8"/>
      <c r="AO101" s="36"/>
      <c r="AR101" s="3"/>
    </row>
    <row r="102" spans="1:44" ht="15.75" customHeight="1" thickTop="1" x14ac:dyDescent="0.25">
      <c r="A102" s="26" t="s">
        <v>145</v>
      </c>
      <c r="B102" s="7"/>
      <c r="C102" s="32"/>
      <c r="D102" s="7"/>
      <c r="E102" s="32"/>
      <c r="F102" s="7"/>
      <c r="G102" s="32"/>
      <c r="H102" s="7"/>
      <c r="I102" s="32"/>
      <c r="J102" s="7"/>
      <c r="K102" s="32"/>
      <c r="L102" s="7"/>
      <c r="M102" s="33"/>
      <c r="N102" s="38"/>
      <c r="O102" s="33"/>
      <c r="P102" s="39"/>
      <c r="Q102" s="32"/>
      <c r="R102" s="7"/>
      <c r="S102" s="32"/>
      <c r="T102" s="39"/>
      <c r="U102" s="32"/>
      <c r="V102" s="7"/>
      <c r="W102" s="33"/>
      <c r="X102" s="39"/>
      <c r="Y102" s="36"/>
      <c r="Z102" s="8"/>
      <c r="AA102" s="36"/>
      <c r="AB102" s="118"/>
      <c r="AC102" s="119"/>
      <c r="AD102" s="118"/>
      <c r="AE102" s="119"/>
      <c r="AF102" s="118"/>
      <c r="AG102" s="119"/>
      <c r="AH102" s="118"/>
      <c r="AI102" s="119"/>
      <c r="AJ102" s="118"/>
      <c r="AK102" s="119"/>
      <c r="AL102" s="118"/>
      <c r="AM102" s="119"/>
      <c r="AN102" s="118"/>
      <c r="AO102" s="119"/>
      <c r="AR102" s="3"/>
    </row>
    <row r="103" spans="1:44" x14ac:dyDescent="0.25">
      <c r="A103" s="26" t="s">
        <v>146</v>
      </c>
      <c r="B103" s="7">
        <v>7</v>
      </c>
      <c r="C103" s="32">
        <f>B103/B$213</f>
        <v>2.2151898734177215E-2</v>
      </c>
      <c r="D103" s="7">
        <v>11</v>
      </c>
      <c r="E103" s="32">
        <f>D103/D$213</f>
        <v>2.8795811518324606E-2</v>
      </c>
      <c r="F103" s="7">
        <v>10</v>
      </c>
      <c r="G103" s="32">
        <f>F103/F$213</f>
        <v>2.6954177897574125E-2</v>
      </c>
      <c r="H103" s="7">
        <v>14</v>
      </c>
      <c r="I103" s="32">
        <f>H103/H$213</f>
        <v>3.8461538461538464E-2</v>
      </c>
      <c r="J103" s="7">
        <v>10</v>
      </c>
      <c r="K103" s="32">
        <f>J103/J$213</f>
        <v>2.8571428571428571E-2</v>
      </c>
      <c r="L103" s="7">
        <v>11</v>
      </c>
      <c r="M103" s="33">
        <f>L103/L$213</f>
        <v>2.8947368421052631E-2</v>
      </c>
      <c r="N103" s="38">
        <v>8</v>
      </c>
      <c r="O103" s="33">
        <f>N103/N$213</f>
        <v>2.3391812865497075E-2</v>
      </c>
      <c r="P103" s="39">
        <v>20</v>
      </c>
      <c r="Q103" s="32">
        <f>P103/P$213</f>
        <v>5.3333333333333337E-2</v>
      </c>
      <c r="R103" s="7">
        <v>17</v>
      </c>
      <c r="S103" s="32">
        <f>R103/R$213</f>
        <v>4.4619422572178477E-2</v>
      </c>
      <c r="T103" s="39">
        <v>16</v>
      </c>
      <c r="U103" s="32">
        <f>T103/T$213</f>
        <v>4.1237113402061855E-2</v>
      </c>
      <c r="V103" s="7">
        <v>9</v>
      </c>
      <c r="W103" s="33">
        <f>V103/V$213</f>
        <v>2.4725274725274724E-2</v>
      </c>
      <c r="X103" s="39">
        <v>18</v>
      </c>
      <c r="Y103" s="36">
        <f>X103/X$213</f>
        <v>4.7745358090185673E-2</v>
      </c>
      <c r="Z103" s="8">
        <v>16</v>
      </c>
      <c r="AA103" s="36">
        <f>Z103/Z$213</f>
        <v>3.4042553191489362E-2</v>
      </c>
      <c r="AB103" s="8">
        <v>7</v>
      </c>
      <c r="AC103" s="36">
        <f>AB103/AB$213</f>
        <v>1.9337016574585635E-2</v>
      </c>
      <c r="AD103" s="8">
        <v>8</v>
      </c>
      <c r="AE103" s="36">
        <f t="shared" ref="AE103:AE113" si="47">AD103/AD$213</f>
        <v>2.0100502512562814E-2</v>
      </c>
      <c r="AF103" s="8">
        <v>5</v>
      </c>
      <c r="AG103" s="36">
        <f t="shared" ref="AG103:AG113" si="48">AF103/AF$213</f>
        <v>1.3774104683195593E-2</v>
      </c>
      <c r="AH103" s="8">
        <v>12</v>
      </c>
      <c r="AI103" s="36">
        <f>AH103/AH213</f>
        <v>3.3519553072625698E-2</v>
      </c>
      <c r="AJ103" s="8"/>
      <c r="AK103" s="36">
        <f>AJ103/AJ213</f>
        <v>0</v>
      </c>
      <c r="AL103" s="8"/>
      <c r="AM103" s="36">
        <f>AL103/AL213</f>
        <v>0</v>
      </c>
      <c r="AN103" s="8">
        <v>10</v>
      </c>
      <c r="AO103" s="36">
        <f>AN103/AN213</f>
        <v>3.2051282051282048E-2</v>
      </c>
      <c r="AP103">
        <v>15</v>
      </c>
      <c r="AR103" s="3"/>
    </row>
    <row r="104" spans="1:44" x14ac:dyDescent="0.25">
      <c r="A104" s="26" t="s">
        <v>147</v>
      </c>
      <c r="B104" s="7"/>
      <c r="C104" s="32"/>
      <c r="D104" s="7"/>
      <c r="E104" s="32"/>
      <c r="F104" s="7"/>
      <c r="G104" s="32"/>
      <c r="H104" s="7"/>
      <c r="I104" s="32"/>
      <c r="J104" s="7"/>
      <c r="K104" s="32"/>
      <c r="L104" s="7"/>
      <c r="M104" s="33"/>
      <c r="N104" s="38"/>
      <c r="O104" s="33"/>
      <c r="P104" s="39">
        <v>0</v>
      </c>
      <c r="Q104" s="32">
        <f>P104/P$213</f>
        <v>0</v>
      </c>
      <c r="R104" s="7">
        <v>0</v>
      </c>
      <c r="S104" s="32">
        <f>R104/R$213</f>
        <v>0</v>
      </c>
      <c r="T104" s="39">
        <v>0</v>
      </c>
      <c r="U104" s="32">
        <f>T104/T$213</f>
        <v>0</v>
      </c>
      <c r="V104" s="7">
        <v>1</v>
      </c>
      <c r="W104" s="33">
        <f>V104/V$213</f>
        <v>2.7472527472527475E-3</v>
      </c>
      <c r="X104" s="39">
        <v>0</v>
      </c>
      <c r="Y104" s="36">
        <f>X104/X$213</f>
        <v>0</v>
      </c>
      <c r="Z104" s="8">
        <v>0</v>
      </c>
      <c r="AA104" s="36">
        <f>Z104/Z$213</f>
        <v>0</v>
      </c>
      <c r="AB104" s="8">
        <v>0</v>
      </c>
      <c r="AC104" s="36">
        <f>AB104/AB$213</f>
        <v>0</v>
      </c>
      <c r="AD104" s="8">
        <v>0</v>
      </c>
      <c r="AE104" s="36">
        <f t="shared" si="47"/>
        <v>0</v>
      </c>
      <c r="AF104" s="8">
        <v>0</v>
      </c>
      <c r="AG104" s="36">
        <f t="shared" si="48"/>
        <v>0</v>
      </c>
      <c r="AH104" s="8">
        <v>0</v>
      </c>
      <c r="AI104" s="36">
        <f>AH104/AH213</f>
        <v>0</v>
      </c>
      <c r="AJ104" s="8">
        <v>0</v>
      </c>
      <c r="AK104" s="36">
        <f>AJ104/AJ213</f>
        <v>0</v>
      </c>
      <c r="AL104" s="8">
        <v>0</v>
      </c>
      <c r="AM104" s="36">
        <f>AL104/AL213</f>
        <v>0</v>
      </c>
      <c r="AN104" s="8">
        <v>0</v>
      </c>
      <c r="AO104" s="36">
        <f>AN104/AN213</f>
        <v>0</v>
      </c>
      <c r="AP104">
        <v>0</v>
      </c>
      <c r="AR104" s="3"/>
    </row>
    <row r="105" spans="1:44" x14ac:dyDescent="0.25">
      <c r="A105" s="26" t="s">
        <v>148</v>
      </c>
      <c r="B105" s="7">
        <v>2</v>
      </c>
      <c r="C105" s="32">
        <f>B105/B$213</f>
        <v>6.3291139240506328E-3</v>
      </c>
      <c r="D105" s="7">
        <v>4</v>
      </c>
      <c r="E105" s="32">
        <f>D105/D$213</f>
        <v>1.0471204188481676E-2</v>
      </c>
      <c r="F105" s="7">
        <v>6</v>
      </c>
      <c r="G105" s="32">
        <f>F105/F$213</f>
        <v>1.6172506738544475E-2</v>
      </c>
      <c r="H105" s="7">
        <v>1</v>
      </c>
      <c r="I105" s="32">
        <f>H105/H$213</f>
        <v>2.7472527472527475E-3</v>
      </c>
      <c r="J105" s="7">
        <v>7</v>
      </c>
      <c r="K105" s="32">
        <f>J105/J$213</f>
        <v>0.02</v>
      </c>
      <c r="L105" s="7">
        <v>5</v>
      </c>
      <c r="M105" s="33">
        <f>L105/L$213</f>
        <v>1.3157894736842105E-2</v>
      </c>
      <c r="N105" s="38">
        <v>9</v>
      </c>
      <c r="O105" s="33">
        <f>N105/N$213</f>
        <v>2.6315789473684209E-2</v>
      </c>
      <c r="P105" s="39">
        <v>5</v>
      </c>
      <c r="Q105" s="32">
        <f>P105/P$213</f>
        <v>1.3333333333333334E-2</v>
      </c>
      <c r="R105" s="7">
        <v>3</v>
      </c>
      <c r="S105" s="32">
        <f>R105/R$213</f>
        <v>7.874015748031496E-3</v>
      </c>
      <c r="T105" s="39">
        <v>5</v>
      </c>
      <c r="U105" s="32">
        <f>T105/T$213</f>
        <v>1.2886597938144329E-2</v>
      </c>
      <c r="V105" s="7">
        <v>7</v>
      </c>
      <c r="W105" s="33">
        <f>V105/V$213</f>
        <v>1.9230769230769232E-2</v>
      </c>
      <c r="X105" s="39">
        <v>5</v>
      </c>
      <c r="Y105" s="36">
        <f>X105/X$213</f>
        <v>1.3262599469496022E-2</v>
      </c>
      <c r="Z105" s="8">
        <v>6</v>
      </c>
      <c r="AA105" s="36">
        <f>Z105/Z$213</f>
        <v>1.276595744680851E-2</v>
      </c>
      <c r="AB105" s="8">
        <v>4</v>
      </c>
      <c r="AC105" s="36">
        <f>AB105/AB$213</f>
        <v>1.1049723756906077E-2</v>
      </c>
      <c r="AD105" s="8">
        <v>3</v>
      </c>
      <c r="AE105" s="36">
        <f t="shared" si="47"/>
        <v>7.537688442211055E-3</v>
      </c>
      <c r="AF105" s="8">
        <v>4</v>
      </c>
      <c r="AG105" s="36">
        <f t="shared" si="48"/>
        <v>1.1019283746556474E-2</v>
      </c>
      <c r="AH105" s="8">
        <v>4</v>
      </c>
      <c r="AI105" s="36">
        <f>AH105/AH213</f>
        <v>1.11731843575419E-2</v>
      </c>
      <c r="AJ105" s="8"/>
      <c r="AK105" s="36">
        <f>AJ105/AJ213</f>
        <v>0</v>
      </c>
      <c r="AL105" s="8"/>
      <c r="AM105" s="36">
        <f>AL105/AL213</f>
        <v>0</v>
      </c>
      <c r="AN105" s="8">
        <v>5</v>
      </c>
      <c r="AO105" s="36">
        <f>AN105/AN213</f>
        <v>1.6025641025641024E-2</v>
      </c>
      <c r="AP105">
        <v>9</v>
      </c>
      <c r="AR105" s="3"/>
    </row>
    <row r="106" spans="1:44" x14ac:dyDescent="0.25">
      <c r="A106" s="26" t="s">
        <v>149</v>
      </c>
      <c r="B106" s="7"/>
      <c r="C106" s="32"/>
      <c r="D106" s="7"/>
      <c r="E106" s="32"/>
      <c r="F106" s="7"/>
      <c r="G106" s="32"/>
      <c r="H106" s="7"/>
      <c r="I106" s="32"/>
      <c r="J106" s="7"/>
      <c r="K106" s="32"/>
      <c r="L106" s="7"/>
      <c r="M106" s="33"/>
      <c r="N106" s="38"/>
      <c r="O106" s="33"/>
      <c r="P106" s="39"/>
      <c r="Q106" s="32"/>
      <c r="R106" s="7"/>
      <c r="S106" s="32"/>
      <c r="T106" s="39"/>
      <c r="U106" s="32"/>
      <c r="V106" s="7"/>
      <c r="W106" s="33"/>
      <c r="X106" s="39"/>
      <c r="Y106" s="36"/>
      <c r="Z106" s="8"/>
      <c r="AA106" s="36"/>
      <c r="AB106" s="8"/>
      <c r="AC106" s="36"/>
      <c r="AD106" s="8">
        <v>3</v>
      </c>
      <c r="AE106" s="36">
        <f t="shared" si="47"/>
        <v>7.537688442211055E-3</v>
      </c>
      <c r="AF106" s="8">
        <v>3</v>
      </c>
      <c r="AG106" s="36">
        <f t="shared" si="48"/>
        <v>8.2644628099173556E-3</v>
      </c>
      <c r="AH106" s="8">
        <v>1</v>
      </c>
      <c r="AI106" s="36">
        <f>AH106/AH213</f>
        <v>2.7932960893854749E-3</v>
      </c>
      <c r="AJ106" s="8"/>
      <c r="AK106" s="36">
        <f>AJ106/AJ213</f>
        <v>0</v>
      </c>
      <c r="AL106" s="8"/>
      <c r="AM106" s="36">
        <f>AL106/AL213</f>
        <v>0</v>
      </c>
      <c r="AN106" s="8">
        <v>1</v>
      </c>
      <c r="AO106" s="36">
        <f>AN106/AN213</f>
        <v>3.205128205128205E-3</v>
      </c>
      <c r="AP106">
        <v>2</v>
      </c>
      <c r="AR106" s="3"/>
    </row>
    <row r="107" spans="1:44" x14ac:dyDescent="0.25">
      <c r="A107" s="26" t="s">
        <v>150</v>
      </c>
      <c r="B107" s="7">
        <v>1</v>
      </c>
      <c r="C107" s="32">
        <f>B107/B$213</f>
        <v>3.1645569620253164E-3</v>
      </c>
      <c r="D107" s="7">
        <v>1</v>
      </c>
      <c r="E107" s="32">
        <f>D107/D$213</f>
        <v>2.617801047120419E-3</v>
      </c>
      <c r="F107" s="7">
        <v>2</v>
      </c>
      <c r="G107" s="32">
        <f>F107/F$213</f>
        <v>5.3908355795148251E-3</v>
      </c>
      <c r="H107" s="7">
        <v>0</v>
      </c>
      <c r="I107" s="32">
        <f>H107/H$213</f>
        <v>0</v>
      </c>
      <c r="J107" s="7">
        <v>2</v>
      </c>
      <c r="K107" s="32">
        <f>J107/J$213</f>
        <v>5.7142857142857143E-3</v>
      </c>
      <c r="L107" s="7">
        <v>0</v>
      </c>
      <c r="M107" s="33">
        <f>L107/L$213</f>
        <v>0</v>
      </c>
      <c r="N107" s="38">
        <v>0</v>
      </c>
      <c r="O107" s="33">
        <f>N107/N$213</f>
        <v>0</v>
      </c>
      <c r="P107" s="39">
        <v>0</v>
      </c>
      <c r="Q107" s="32">
        <f t="shared" ref="Q107:Q113" si="49">P107/P$213</f>
        <v>0</v>
      </c>
      <c r="R107" s="7">
        <v>0</v>
      </c>
      <c r="S107" s="32">
        <f t="shared" ref="S107:S113" si="50">R107/R$213</f>
        <v>0</v>
      </c>
      <c r="T107" s="39">
        <v>0</v>
      </c>
      <c r="U107" s="32">
        <f t="shared" ref="U107:U113" si="51">T107/T$213</f>
        <v>0</v>
      </c>
      <c r="V107" s="7">
        <v>1</v>
      </c>
      <c r="W107" s="33">
        <f t="shared" ref="W107:W113" si="52">V107/V$213</f>
        <v>2.7472527472527475E-3</v>
      </c>
      <c r="X107" s="39">
        <v>0</v>
      </c>
      <c r="Y107" s="36">
        <f t="shared" ref="Y107:Y113" si="53">X107/X$213</f>
        <v>0</v>
      </c>
      <c r="Z107" s="8">
        <v>4</v>
      </c>
      <c r="AA107" s="36">
        <f t="shared" ref="AA107:AA113" si="54">Z107/Z$213</f>
        <v>8.5106382978723406E-3</v>
      </c>
      <c r="AB107" s="8">
        <v>0</v>
      </c>
      <c r="AC107" s="36">
        <f t="shared" ref="AC107:AC113" si="55">AB107/AB$213</f>
        <v>0</v>
      </c>
      <c r="AD107" s="8">
        <v>0</v>
      </c>
      <c r="AE107" s="36">
        <f t="shared" si="47"/>
        <v>0</v>
      </c>
      <c r="AF107" s="8">
        <v>1</v>
      </c>
      <c r="AG107" s="36">
        <f t="shared" si="48"/>
        <v>2.7548209366391185E-3</v>
      </c>
      <c r="AH107" s="8">
        <v>1</v>
      </c>
      <c r="AI107" s="36">
        <f>AH107/AH213</f>
        <v>2.7932960893854749E-3</v>
      </c>
      <c r="AJ107" s="8"/>
      <c r="AK107" s="36">
        <f>AJ107/AJ213</f>
        <v>0</v>
      </c>
      <c r="AL107" s="8"/>
      <c r="AM107" s="36">
        <f>AL107/AL213</f>
        <v>0</v>
      </c>
      <c r="AN107" s="8">
        <v>1</v>
      </c>
      <c r="AO107" s="36">
        <f>AN107/AN213</f>
        <v>3.205128205128205E-3</v>
      </c>
      <c r="AP107">
        <v>0</v>
      </c>
      <c r="AR107" s="3"/>
    </row>
    <row r="108" spans="1:44" x14ac:dyDescent="0.25">
      <c r="A108" s="26" t="s">
        <v>151</v>
      </c>
      <c r="B108" s="7">
        <v>1</v>
      </c>
      <c r="C108" s="32">
        <f>B108/B$213</f>
        <v>3.1645569620253164E-3</v>
      </c>
      <c r="D108" s="7">
        <v>2</v>
      </c>
      <c r="E108" s="32">
        <f>D108/D$213</f>
        <v>5.235602094240838E-3</v>
      </c>
      <c r="F108" s="7">
        <v>0</v>
      </c>
      <c r="G108" s="32">
        <f>F108/F$213</f>
        <v>0</v>
      </c>
      <c r="H108" s="7">
        <v>1</v>
      </c>
      <c r="I108" s="32">
        <f>H108/H$213</f>
        <v>2.7472527472527475E-3</v>
      </c>
      <c r="J108" s="7">
        <v>0</v>
      </c>
      <c r="K108" s="32">
        <f>J108/J$213</f>
        <v>0</v>
      </c>
      <c r="L108" s="7">
        <v>1</v>
      </c>
      <c r="M108" s="33">
        <f>L108/L$213</f>
        <v>2.631578947368421E-3</v>
      </c>
      <c r="N108" s="38">
        <v>0</v>
      </c>
      <c r="O108" s="33">
        <f>N108/N$213</f>
        <v>0</v>
      </c>
      <c r="P108" s="39">
        <v>0</v>
      </c>
      <c r="Q108" s="32">
        <f t="shared" si="49"/>
        <v>0</v>
      </c>
      <c r="R108" s="7">
        <v>1</v>
      </c>
      <c r="S108" s="32">
        <f t="shared" si="50"/>
        <v>2.6246719160104987E-3</v>
      </c>
      <c r="T108" s="39">
        <v>2</v>
      </c>
      <c r="U108" s="32">
        <f t="shared" si="51"/>
        <v>5.1546391752577319E-3</v>
      </c>
      <c r="V108" s="7">
        <v>0</v>
      </c>
      <c r="W108" s="33">
        <f t="shared" si="52"/>
        <v>0</v>
      </c>
      <c r="X108" s="39">
        <v>3</v>
      </c>
      <c r="Y108" s="36">
        <f t="shared" si="53"/>
        <v>7.9575596816976128E-3</v>
      </c>
      <c r="Z108" s="8">
        <v>6</v>
      </c>
      <c r="AA108" s="36">
        <f t="shared" si="54"/>
        <v>1.276595744680851E-2</v>
      </c>
      <c r="AB108" s="8">
        <v>4</v>
      </c>
      <c r="AC108" s="36">
        <f t="shared" si="55"/>
        <v>1.1049723756906077E-2</v>
      </c>
      <c r="AD108" s="8">
        <v>1</v>
      </c>
      <c r="AE108" s="36">
        <f t="shared" si="47"/>
        <v>2.5125628140703518E-3</v>
      </c>
      <c r="AF108" s="8">
        <v>2</v>
      </c>
      <c r="AG108" s="36">
        <f t="shared" si="48"/>
        <v>5.5096418732782371E-3</v>
      </c>
      <c r="AH108" s="8">
        <v>3</v>
      </c>
      <c r="AI108" s="36">
        <f>AH108/AH213</f>
        <v>8.3798882681564244E-3</v>
      </c>
      <c r="AJ108" s="8"/>
      <c r="AK108" s="36">
        <f>AJ108/AJ213</f>
        <v>0</v>
      </c>
      <c r="AL108" s="8"/>
      <c r="AM108" s="36">
        <f>AL108/AL213</f>
        <v>0</v>
      </c>
      <c r="AN108" s="8">
        <v>3</v>
      </c>
      <c r="AO108" s="36">
        <f>AN108/AN213</f>
        <v>9.6153846153846159E-3</v>
      </c>
      <c r="AP108">
        <v>3</v>
      </c>
      <c r="AR108" s="3"/>
    </row>
    <row r="109" spans="1:44" x14ac:dyDescent="0.25">
      <c r="A109" s="26" t="s">
        <v>152</v>
      </c>
      <c r="B109" s="7">
        <v>2</v>
      </c>
      <c r="C109" s="32">
        <f>B109/B$213</f>
        <v>6.3291139240506328E-3</v>
      </c>
      <c r="D109" s="7">
        <v>8</v>
      </c>
      <c r="E109" s="32">
        <f>D109/D$213</f>
        <v>2.0942408376963352E-2</v>
      </c>
      <c r="F109" s="7">
        <v>5</v>
      </c>
      <c r="G109" s="32">
        <f>F109/F$213</f>
        <v>1.3477088948787063E-2</v>
      </c>
      <c r="H109" s="7">
        <v>5</v>
      </c>
      <c r="I109" s="32">
        <f>H109/H$213</f>
        <v>1.3736263736263736E-2</v>
      </c>
      <c r="J109" s="7">
        <v>2</v>
      </c>
      <c r="K109" s="32">
        <f>J109/J$213</f>
        <v>5.7142857142857143E-3</v>
      </c>
      <c r="L109" s="7">
        <v>3</v>
      </c>
      <c r="M109" s="33">
        <f>L109/L$213</f>
        <v>7.8947368421052634E-3</v>
      </c>
      <c r="N109" s="38">
        <v>2</v>
      </c>
      <c r="O109" s="33">
        <f>N109/N$213</f>
        <v>5.8479532163742687E-3</v>
      </c>
      <c r="P109" s="39">
        <v>1</v>
      </c>
      <c r="Q109" s="32">
        <f t="shared" si="49"/>
        <v>2.6666666666666666E-3</v>
      </c>
      <c r="R109" s="7">
        <v>5</v>
      </c>
      <c r="S109" s="32">
        <f t="shared" si="50"/>
        <v>1.3123359580052493E-2</v>
      </c>
      <c r="T109" s="39">
        <v>5</v>
      </c>
      <c r="U109" s="32">
        <f t="shared" si="51"/>
        <v>1.2886597938144329E-2</v>
      </c>
      <c r="V109" s="7">
        <v>6</v>
      </c>
      <c r="W109" s="33">
        <f t="shared" si="52"/>
        <v>1.6483516483516484E-2</v>
      </c>
      <c r="X109" s="39">
        <v>8</v>
      </c>
      <c r="Y109" s="36">
        <f t="shared" si="53"/>
        <v>2.1220159151193633E-2</v>
      </c>
      <c r="Z109" s="8">
        <v>7</v>
      </c>
      <c r="AA109" s="36">
        <f t="shared" si="54"/>
        <v>1.4893617021276596E-2</v>
      </c>
      <c r="AB109" s="8">
        <v>1</v>
      </c>
      <c r="AC109" s="36">
        <f t="shared" si="55"/>
        <v>2.7624309392265192E-3</v>
      </c>
      <c r="AD109" s="8">
        <v>3</v>
      </c>
      <c r="AE109" s="36">
        <f t="shared" si="47"/>
        <v>7.537688442211055E-3</v>
      </c>
      <c r="AF109" s="8">
        <v>3</v>
      </c>
      <c r="AG109" s="36">
        <f t="shared" si="48"/>
        <v>8.2644628099173556E-3</v>
      </c>
      <c r="AH109" s="8">
        <v>7</v>
      </c>
      <c r="AI109" s="36">
        <f>AH109/AH213</f>
        <v>1.9553072625698324E-2</v>
      </c>
      <c r="AJ109" s="8"/>
      <c r="AK109" s="36">
        <f>AJ109/AJ213</f>
        <v>0</v>
      </c>
      <c r="AL109" s="8"/>
      <c r="AM109" s="36">
        <f>AL109/AL213</f>
        <v>0</v>
      </c>
      <c r="AN109" s="8">
        <v>3</v>
      </c>
      <c r="AO109" s="36">
        <f>AN109/AN213</f>
        <v>9.6153846153846159E-3</v>
      </c>
      <c r="AP109">
        <v>4</v>
      </c>
      <c r="AR109" s="3"/>
    </row>
    <row r="110" spans="1:44" x14ac:dyDescent="0.25">
      <c r="A110" s="26" t="s">
        <v>153</v>
      </c>
      <c r="B110" s="7">
        <v>0</v>
      </c>
      <c r="C110" s="32">
        <f>B110/B$213</f>
        <v>0</v>
      </c>
      <c r="D110" s="7">
        <v>4</v>
      </c>
      <c r="E110" s="32">
        <f>D110/D$213</f>
        <v>1.0471204188481676E-2</v>
      </c>
      <c r="F110" s="7">
        <v>1</v>
      </c>
      <c r="G110" s="32">
        <f>F110/F$213</f>
        <v>2.6954177897574125E-3</v>
      </c>
      <c r="H110" s="7">
        <v>3</v>
      </c>
      <c r="I110" s="32">
        <f>H110/H$213</f>
        <v>8.241758241758242E-3</v>
      </c>
      <c r="J110" s="7">
        <v>1</v>
      </c>
      <c r="K110" s="32">
        <f>J110/J$213</f>
        <v>2.8571428571428571E-3</v>
      </c>
      <c r="L110" s="7">
        <v>0</v>
      </c>
      <c r="M110" s="33">
        <f>L110/L$213</f>
        <v>0</v>
      </c>
      <c r="N110" s="38">
        <v>2</v>
      </c>
      <c r="O110" s="33">
        <f>N110/N$213</f>
        <v>5.8479532163742687E-3</v>
      </c>
      <c r="P110" s="39">
        <v>0</v>
      </c>
      <c r="Q110" s="32">
        <f t="shared" si="49"/>
        <v>0</v>
      </c>
      <c r="R110" s="7">
        <v>1</v>
      </c>
      <c r="S110" s="32">
        <f t="shared" si="50"/>
        <v>2.6246719160104987E-3</v>
      </c>
      <c r="T110" s="39">
        <v>3</v>
      </c>
      <c r="U110" s="32">
        <f t="shared" si="51"/>
        <v>7.7319587628865982E-3</v>
      </c>
      <c r="V110" s="7">
        <v>2</v>
      </c>
      <c r="W110" s="33">
        <f t="shared" si="52"/>
        <v>5.4945054945054949E-3</v>
      </c>
      <c r="X110" s="39">
        <v>3</v>
      </c>
      <c r="Y110" s="36">
        <f t="shared" si="53"/>
        <v>7.9575596816976128E-3</v>
      </c>
      <c r="Z110" s="8">
        <v>3</v>
      </c>
      <c r="AA110" s="36">
        <f t="shared" si="54"/>
        <v>6.382978723404255E-3</v>
      </c>
      <c r="AB110" s="8">
        <v>0</v>
      </c>
      <c r="AC110" s="36">
        <f t="shared" si="55"/>
        <v>0</v>
      </c>
      <c r="AD110" s="8">
        <v>2</v>
      </c>
      <c r="AE110" s="36">
        <f t="shared" si="47"/>
        <v>5.0251256281407036E-3</v>
      </c>
      <c r="AF110" s="8">
        <v>0</v>
      </c>
      <c r="AG110" s="36">
        <f t="shared" si="48"/>
        <v>0</v>
      </c>
      <c r="AH110" s="8">
        <v>3</v>
      </c>
      <c r="AI110" s="36">
        <f>AH110/AH213</f>
        <v>8.3798882681564244E-3</v>
      </c>
      <c r="AJ110" s="8"/>
      <c r="AK110" s="36">
        <f>AJ110/AJ213</f>
        <v>0</v>
      </c>
      <c r="AL110" s="8"/>
      <c r="AM110" s="36">
        <f>AL110/AL213</f>
        <v>0</v>
      </c>
      <c r="AN110" s="8">
        <v>4</v>
      </c>
      <c r="AO110" s="36">
        <f>AN110/AN213</f>
        <v>1.282051282051282E-2</v>
      </c>
      <c r="AP110">
        <v>4</v>
      </c>
      <c r="AR110" s="3"/>
    </row>
    <row r="111" spans="1:44" x14ac:dyDescent="0.25">
      <c r="A111" s="120" t="s">
        <v>154</v>
      </c>
      <c r="B111" s="7"/>
      <c r="C111" s="32"/>
      <c r="D111" s="7"/>
      <c r="E111" s="32"/>
      <c r="F111" s="7"/>
      <c r="G111" s="32"/>
      <c r="H111" s="7"/>
      <c r="I111" s="32"/>
      <c r="J111" s="7"/>
      <c r="K111" s="32"/>
      <c r="L111" s="7"/>
      <c r="M111" s="33"/>
      <c r="N111" s="38"/>
      <c r="O111" s="33"/>
      <c r="P111" s="39">
        <v>0</v>
      </c>
      <c r="Q111" s="32">
        <f t="shared" si="49"/>
        <v>0</v>
      </c>
      <c r="R111" s="7">
        <v>0</v>
      </c>
      <c r="S111" s="32">
        <f t="shared" si="50"/>
        <v>0</v>
      </c>
      <c r="T111" s="39">
        <v>0</v>
      </c>
      <c r="U111" s="32">
        <f t="shared" si="51"/>
        <v>0</v>
      </c>
      <c r="V111" s="7">
        <v>1</v>
      </c>
      <c r="W111" s="33">
        <f t="shared" si="52"/>
        <v>2.7472527472527475E-3</v>
      </c>
      <c r="X111" s="39">
        <v>0</v>
      </c>
      <c r="Y111" s="36">
        <f t="shared" si="53"/>
        <v>0</v>
      </c>
      <c r="Z111" s="8">
        <v>1</v>
      </c>
      <c r="AA111" s="36">
        <f t="shared" si="54"/>
        <v>2.1276595744680851E-3</v>
      </c>
      <c r="AB111" s="8">
        <v>0</v>
      </c>
      <c r="AC111" s="36">
        <f t="shared" si="55"/>
        <v>0</v>
      </c>
      <c r="AD111" s="8">
        <v>1</v>
      </c>
      <c r="AE111" s="36">
        <f t="shared" si="47"/>
        <v>2.5125628140703518E-3</v>
      </c>
      <c r="AF111" s="8">
        <v>0</v>
      </c>
      <c r="AG111" s="36">
        <f t="shared" si="48"/>
        <v>0</v>
      </c>
      <c r="AH111" s="8">
        <v>1</v>
      </c>
      <c r="AI111" s="36">
        <f>AH111/AH213</f>
        <v>2.7932960893854749E-3</v>
      </c>
      <c r="AJ111" s="8"/>
      <c r="AK111" s="36">
        <f>AJ111/AJ213</f>
        <v>0</v>
      </c>
      <c r="AL111" s="8"/>
      <c r="AM111" s="36">
        <f>AL111/AL213</f>
        <v>0</v>
      </c>
      <c r="AN111" s="8">
        <v>2</v>
      </c>
      <c r="AO111" s="36">
        <f>AN111/AN213</f>
        <v>6.41025641025641E-3</v>
      </c>
      <c r="AP111">
        <v>0</v>
      </c>
      <c r="AR111" s="3"/>
    </row>
    <row r="112" spans="1:44" x14ac:dyDescent="0.25">
      <c r="A112" s="26" t="s">
        <v>155</v>
      </c>
      <c r="B112" s="43">
        <v>0</v>
      </c>
      <c r="C112" s="44">
        <f>B112/B$213</f>
        <v>0</v>
      </c>
      <c r="D112" s="43">
        <v>0</v>
      </c>
      <c r="E112" s="44">
        <f>D112/D$213</f>
        <v>0</v>
      </c>
      <c r="F112" s="43">
        <v>0</v>
      </c>
      <c r="G112" s="44">
        <f>F112/F$213</f>
        <v>0</v>
      </c>
      <c r="H112" s="43">
        <v>2</v>
      </c>
      <c r="I112" s="44">
        <f>H112/H$213</f>
        <v>5.4945054945054949E-3</v>
      </c>
      <c r="J112" s="43">
        <v>1</v>
      </c>
      <c r="K112" s="44">
        <f>J112/J$213</f>
        <v>2.8571428571428571E-3</v>
      </c>
      <c r="L112" s="43">
        <v>1</v>
      </c>
      <c r="M112" s="45">
        <f>L112/L$213</f>
        <v>2.631578947368421E-3</v>
      </c>
      <c r="N112" s="46">
        <v>3</v>
      </c>
      <c r="O112" s="45">
        <f>N112/N$213</f>
        <v>8.771929824561403E-3</v>
      </c>
      <c r="P112" s="47">
        <v>2</v>
      </c>
      <c r="Q112" s="44">
        <f t="shared" si="49"/>
        <v>5.3333333333333332E-3</v>
      </c>
      <c r="R112" s="43">
        <v>0</v>
      </c>
      <c r="S112" s="44">
        <f t="shared" si="50"/>
        <v>0</v>
      </c>
      <c r="T112" s="47">
        <v>2</v>
      </c>
      <c r="U112" s="44">
        <f t="shared" si="51"/>
        <v>5.1546391752577319E-3</v>
      </c>
      <c r="V112" s="43">
        <v>6</v>
      </c>
      <c r="W112" s="45">
        <f t="shared" si="52"/>
        <v>1.6483516483516484E-2</v>
      </c>
      <c r="X112" s="47">
        <v>5</v>
      </c>
      <c r="Y112" s="48">
        <f t="shared" si="53"/>
        <v>1.3262599469496022E-2</v>
      </c>
      <c r="Z112" s="49">
        <v>5</v>
      </c>
      <c r="AA112" s="36">
        <f t="shared" si="54"/>
        <v>1.0638297872340425E-2</v>
      </c>
      <c r="AB112" s="49">
        <v>0</v>
      </c>
      <c r="AC112" s="48">
        <f t="shared" si="55"/>
        <v>0</v>
      </c>
      <c r="AD112" s="49">
        <v>0</v>
      </c>
      <c r="AE112" s="48">
        <f t="shared" si="47"/>
        <v>0</v>
      </c>
      <c r="AF112" s="49">
        <v>4</v>
      </c>
      <c r="AG112" s="48">
        <f t="shared" si="48"/>
        <v>1.1019283746556474E-2</v>
      </c>
      <c r="AH112" s="49">
        <v>3</v>
      </c>
      <c r="AI112" s="48">
        <f>AH112/AH213</f>
        <v>8.3798882681564244E-3</v>
      </c>
      <c r="AJ112" s="49"/>
      <c r="AK112" s="48">
        <f>AJ112/AJ213</f>
        <v>0</v>
      </c>
      <c r="AL112" s="49"/>
      <c r="AM112" s="48">
        <f>AL112/AL213</f>
        <v>0</v>
      </c>
      <c r="AN112" s="49">
        <v>4</v>
      </c>
      <c r="AO112" s="48">
        <f>AN112/AN213</f>
        <v>1.282051282051282E-2</v>
      </c>
      <c r="AP112">
        <v>5</v>
      </c>
      <c r="AR112" s="3"/>
    </row>
    <row r="113" spans="1:44" x14ac:dyDescent="0.25">
      <c r="A113" s="63" t="s">
        <v>156</v>
      </c>
      <c r="B113" s="96">
        <f>SUM(B103:B112)</f>
        <v>13</v>
      </c>
      <c r="C113" s="97">
        <f>B113/B$213</f>
        <v>4.1139240506329111E-2</v>
      </c>
      <c r="D113" s="96">
        <f>SUM(D103:D112)</f>
        <v>30</v>
      </c>
      <c r="E113" s="97">
        <f>D113/D$213</f>
        <v>7.8534031413612565E-2</v>
      </c>
      <c r="F113" s="96">
        <f>SUM(F103:F112)</f>
        <v>24</v>
      </c>
      <c r="G113" s="97">
        <f>F113/F$213</f>
        <v>6.4690026954177901E-2</v>
      </c>
      <c r="H113" s="96">
        <f>SUM(H103:H112)</f>
        <v>26</v>
      </c>
      <c r="I113" s="97">
        <f>H113/H$213</f>
        <v>7.1428571428571425E-2</v>
      </c>
      <c r="J113" s="96">
        <f>SUM(J103:J112)</f>
        <v>23</v>
      </c>
      <c r="K113" s="97">
        <f>J113/J$213</f>
        <v>6.5714285714285711E-2</v>
      </c>
      <c r="L113" s="96">
        <f>SUM(L103:L112)</f>
        <v>21</v>
      </c>
      <c r="M113" s="98">
        <f>L113/L$213</f>
        <v>5.526315789473684E-2</v>
      </c>
      <c r="N113" s="99">
        <f>SUM(N103:N112)</f>
        <v>24</v>
      </c>
      <c r="O113" s="98">
        <f>N113/N$213</f>
        <v>7.0175438596491224E-2</v>
      </c>
      <c r="P113" s="100">
        <f>SUM(P103:P112)</f>
        <v>28</v>
      </c>
      <c r="Q113" s="97">
        <f t="shared" si="49"/>
        <v>7.4666666666666673E-2</v>
      </c>
      <c r="R113" s="96">
        <f>SUM(R103:R112)</f>
        <v>27</v>
      </c>
      <c r="S113" s="97">
        <f t="shared" si="50"/>
        <v>7.0866141732283464E-2</v>
      </c>
      <c r="T113" s="100">
        <f>SUM(T103:T112)</f>
        <v>33</v>
      </c>
      <c r="U113" s="97">
        <f t="shared" si="51"/>
        <v>8.505154639175258E-2</v>
      </c>
      <c r="V113" s="96">
        <f>SUM(V103:V112)</f>
        <v>33</v>
      </c>
      <c r="W113" s="98">
        <f t="shared" si="52"/>
        <v>9.0659340659340656E-2</v>
      </c>
      <c r="X113" s="100">
        <f>SUM(X103:X112)</f>
        <v>42</v>
      </c>
      <c r="Y113" s="101">
        <f t="shared" si="53"/>
        <v>0.11140583554376658</v>
      </c>
      <c r="Z113" s="24">
        <f>Z103+Z104+Z105+Z107+Z108+Z109+Z110+Z111+Z112</f>
        <v>48</v>
      </c>
      <c r="AA113" s="36">
        <f t="shared" si="54"/>
        <v>0.10212765957446808</v>
      </c>
      <c r="AB113" s="24">
        <f>SUM(AB103:AB112)</f>
        <v>16</v>
      </c>
      <c r="AC113" s="101">
        <f t="shared" si="55"/>
        <v>4.4198895027624308E-2</v>
      </c>
      <c r="AD113" s="24">
        <f>SUM(AD103:AD112)</f>
        <v>21</v>
      </c>
      <c r="AE113" s="101">
        <f t="shared" si="47"/>
        <v>5.2763819095477386E-2</v>
      </c>
      <c r="AF113" s="24">
        <f>SUM(AF103:AF112)</f>
        <v>22</v>
      </c>
      <c r="AG113" s="101">
        <f t="shared" si="48"/>
        <v>6.0606060606060608E-2</v>
      </c>
      <c r="AH113" s="24">
        <f>SUM(AH103:AH112)</f>
        <v>35</v>
      </c>
      <c r="AI113" s="101">
        <f>AH113/AH213</f>
        <v>9.7765363128491614E-2</v>
      </c>
      <c r="AJ113" s="24">
        <f>SUM(AJ103:AJ112)</f>
        <v>0</v>
      </c>
      <c r="AK113" s="101">
        <f>AJ113/AJ213</f>
        <v>0</v>
      </c>
      <c r="AL113" s="24">
        <f>SUM(AL103:AL112)</f>
        <v>0</v>
      </c>
      <c r="AM113" s="101">
        <f>AL113/AL213</f>
        <v>0</v>
      </c>
      <c r="AN113" s="24">
        <f>SUM(AN103:AN112)</f>
        <v>33</v>
      </c>
      <c r="AO113" s="101">
        <f>AN113/AN213</f>
        <v>0.10576923076923077</v>
      </c>
      <c r="AP113">
        <f>SUM(AP103:AP112)</f>
        <v>42</v>
      </c>
      <c r="AR113" s="3"/>
    </row>
    <row r="114" spans="1:44" x14ac:dyDescent="0.25">
      <c r="A114" s="26"/>
      <c r="B114" s="7"/>
      <c r="C114" s="32"/>
      <c r="D114" s="7"/>
      <c r="E114" s="32"/>
      <c r="F114" s="7"/>
      <c r="G114" s="32"/>
      <c r="H114" s="7"/>
      <c r="I114" s="32"/>
      <c r="J114" s="7"/>
      <c r="K114" s="32"/>
      <c r="L114" s="7"/>
      <c r="M114" s="33"/>
      <c r="N114" s="38"/>
      <c r="O114" s="33"/>
      <c r="P114" s="39"/>
      <c r="Q114" s="32"/>
      <c r="R114" s="7"/>
      <c r="S114" s="32"/>
      <c r="T114" s="39"/>
      <c r="U114" s="32"/>
      <c r="V114" s="7"/>
      <c r="W114" s="33"/>
      <c r="X114" s="39"/>
      <c r="Y114" s="36"/>
      <c r="Z114" s="8"/>
      <c r="AA114" s="36"/>
      <c r="AB114" s="8"/>
      <c r="AC114" s="36"/>
      <c r="AD114" s="8"/>
      <c r="AE114" s="36"/>
      <c r="AF114" s="8"/>
      <c r="AG114" s="36"/>
      <c r="AH114" s="8"/>
      <c r="AI114" s="36"/>
      <c r="AJ114" s="8"/>
      <c r="AK114" s="36"/>
      <c r="AL114" s="8"/>
      <c r="AM114" s="36"/>
      <c r="AN114" s="8"/>
      <c r="AO114" s="36"/>
      <c r="AR114" s="3"/>
    </row>
    <row r="115" spans="1:44" x14ac:dyDescent="0.25">
      <c r="A115" s="26" t="s">
        <v>157</v>
      </c>
      <c r="B115" s="7"/>
      <c r="C115" s="32"/>
      <c r="D115" s="7"/>
      <c r="E115" s="32"/>
      <c r="F115" s="7"/>
      <c r="G115" s="32"/>
      <c r="H115" s="7"/>
      <c r="I115" s="32"/>
      <c r="J115" s="7"/>
      <c r="K115" s="32"/>
      <c r="L115" s="7"/>
      <c r="M115" s="33"/>
      <c r="N115" s="38"/>
      <c r="O115" s="33"/>
      <c r="P115" s="39"/>
      <c r="Q115" s="32"/>
      <c r="R115" s="7"/>
      <c r="S115" s="32"/>
      <c r="T115" s="39"/>
      <c r="U115" s="32"/>
      <c r="V115" s="7"/>
      <c r="W115" s="33"/>
      <c r="X115" s="39"/>
      <c r="Y115" s="36"/>
      <c r="Z115" s="8"/>
      <c r="AA115" s="36"/>
      <c r="AB115" s="8"/>
      <c r="AC115" s="36"/>
      <c r="AD115" s="8"/>
      <c r="AE115" s="36"/>
      <c r="AF115" s="8"/>
      <c r="AG115" s="36"/>
      <c r="AH115" s="8"/>
      <c r="AI115" s="36"/>
      <c r="AJ115" s="8"/>
      <c r="AK115" s="36"/>
      <c r="AL115" s="8"/>
      <c r="AM115" s="36"/>
      <c r="AN115" s="8"/>
      <c r="AO115" s="36"/>
      <c r="AR115" s="3"/>
    </row>
    <row r="116" spans="1:44" x14ac:dyDescent="0.25">
      <c r="A116" s="26" t="s">
        <v>158</v>
      </c>
      <c r="B116" s="7">
        <v>8</v>
      </c>
      <c r="C116" s="32">
        <f>B116/B$213</f>
        <v>2.5316455696202531E-2</v>
      </c>
      <c r="D116" s="7">
        <v>7</v>
      </c>
      <c r="E116" s="32">
        <f>D116/D$213</f>
        <v>1.832460732984293E-2</v>
      </c>
      <c r="F116" s="7">
        <v>6</v>
      </c>
      <c r="G116" s="32">
        <f>F116/F$213</f>
        <v>1.6172506738544475E-2</v>
      </c>
      <c r="H116" s="7">
        <v>10</v>
      </c>
      <c r="I116" s="32">
        <f>H116/H$213</f>
        <v>2.7472527472527472E-2</v>
      </c>
      <c r="J116" s="7">
        <v>11</v>
      </c>
      <c r="K116" s="32">
        <f>J116/J$213</f>
        <v>3.1428571428571431E-2</v>
      </c>
      <c r="L116" s="7">
        <v>4</v>
      </c>
      <c r="M116" s="33">
        <f>L116/L$213</f>
        <v>1.0526315789473684E-2</v>
      </c>
      <c r="N116" s="38">
        <v>2</v>
      </c>
      <c r="O116" s="33">
        <f>N116/N$213</f>
        <v>5.8479532163742687E-3</v>
      </c>
      <c r="P116" s="39">
        <v>3</v>
      </c>
      <c r="Q116" s="32">
        <f>P116/P$213</f>
        <v>8.0000000000000002E-3</v>
      </c>
      <c r="R116" s="7">
        <v>0</v>
      </c>
      <c r="S116" s="32">
        <f>R116/R$213</f>
        <v>0</v>
      </c>
      <c r="T116" s="39">
        <v>0</v>
      </c>
      <c r="U116" s="32">
        <f>T116/T$213</f>
        <v>0</v>
      </c>
      <c r="V116" s="7">
        <v>0</v>
      </c>
      <c r="W116" s="33">
        <f>V116/V$213</f>
        <v>0</v>
      </c>
      <c r="X116" s="39">
        <v>2</v>
      </c>
      <c r="Y116" s="36">
        <f>X116/X$213</f>
        <v>5.3050397877984082E-3</v>
      </c>
      <c r="Z116" s="8">
        <v>1</v>
      </c>
      <c r="AA116" s="36">
        <f>Z116/Z$213</f>
        <v>2.1276595744680851E-3</v>
      </c>
      <c r="AB116" s="8">
        <v>0</v>
      </c>
      <c r="AC116" s="36">
        <f>AB116/AB$213</f>
        <v>0</v>
      </c>
      <c r="AD116" s="8">
        <v>0</v>
      </c>
      <c r="AE116" s="36">
        <f t="shared" ref="AE116:AE127" si="56">AD116/AD$213</f>
        <v>0</v>
      </c>
      <c r="AF116" s="8">
        <v>0</v>
      </c>
      <c r="AG116" s="36">
        <f t="shared" ref="AG116:AG127" si="57">AF116/AF$213</f>
        <v>0</v>
      </c>
      <c r="AH116" s="8">
        <v>0</v>
      </c>
      <c r="AI116" s="36">
        <f>AH116/AH213</f>
        <v>0</v>
      </c>
      <c r="AJ116" s="8"/>
      <c r="AK116" s="36">
        <f>AJ116/AJ213</f>
        <v>0</v>
      </c>
      <c r="AL116" s="8"/>
      <c r="AM116" s="36">
        <f>AL116/AL213</f>
        <v>0</v>
      </c>
      <c r="AN116" s="8">
        <v>7</v>
      </c>
      <c r="AO116" s="36">
        <f>AN116/AN213</f>
        <v>2.2435897435897436E-2</v>
      </c>
      <c r="AP116">
        <v>1</v>
      </c>
      <c r="AR116" s="3"/>
    </row>
    <row r="117" spans="1:44" x14ac:dyDescent="0.25">
      <c r="A117" s="26" t="s">
        <v>159</v>
      </c>
      <c r="B117" s="7"/>
      <c r="C117" s="32"/>
      <c r="D117" s="7"/>
      <c r="E117" s="32"/>
      <c r="F117" s="7"/>
      <c r="G117" s="32"/>
      <c r="H117" s="7"/>
      <c r="I117" s="32"/>
      <c r="J117" s="7"/>
      <c r="K117" s="32"/>
      <c r="L117" s="7"/>
      <c r="M117" s="33"/>
      <c r="N117" s="38"/>
      <c r="O117" s="33"/>
      <c r="P117" s="39"/>
      <c r="Q117" s="32"/>
      <c r="R117" s="7"/>
      <c r="S117" s="32"/>
      <c r="T117" s="39"/>
      <c r="U117" s="32"/>
      <c r="V117" s="7"/>
      <c r="W117" s="33"/>
      <c r="X117" s="39"/>
      <c r="Y117" s="36"/>
      <c r="Z117" s="8"/>
      <c r="AA117" s="36"/>
      <c r="AB117" s="8"/>
      <c r="AC117" s="36"/>
      <c r="AD117" s="8">
        <v>20</v>
      </c>
      <c r="AE117" s="36">
        <f t="shared" si="56"/>
        <v>5.0251256281407038E-2</v>
      </c>
      <c r="AF117" s="8">
        <v>4</v>
      </c>
      <c r="AG117" s="36">
        <f t="shared" si="57"/>
        <v>1.1019283746556474E-2</v>
      </c>
      <c r="AH117" s="8">
        <v>0</v>
      </c>
      <c r="AI117" s="36">
        <f>AH117/AH213</f>
        <v>0</v>
      </c>
      <c r="AJ117" s="8"/>
      <c r="AK117" s="36">
        <f>AJ117/AJ213</f>
        <v>0</v>
      </c>
      <c r="AL117" s="8"/>
      <c r="AM117" s="36">
        <f>AL117/AL213</f>
        <v>0</v>
      </c>
      <c r="AN117" s="8">
        <v>6</v>
      </c>
      <c r="AO117" s="36">
        <f>AN117/AN213</f>
        <v>1.9230769230769232E-2</v>
      </c>
      <c r="AP117">
        <v>6</v>
      </c>
      <c r="AR117" s="3"/>
    </row>
    <row r="118" spans="1:44" x14ac:dyDescent="0.25">
      <c r="A118" s="26" t="s">
        <v>160</v>
      </c>
      <c r="B118" s="7">
        <v>0</v>
      </c>
      <c r="C118" s="32">
        <f>B118/B$213</f>
        <v>0</v>
      </c>
      <c r="D118" s="7">
        <v>5</v>
      </c>
      <c r="E118" s="32">
        <f>D118/D$213</f>
        <v>1.3089005235602094E-2</v>
      </c>
      <c r="F118" s="7">
        <v>5</v>
      </c>
      <c r="G118" s="32">
        <f>F118/F$213</f>
        <v>1.3477088948787063E-2</v>
      </c>
      <c r="H118" s="7">
        <v>2</v>
      </c>
      <c r="I118" s="32">
        <f>H118/H$213</f>
        <v>5.4945054945054949E-3</v>
      </c>
      <c r="J118" s="7">
        <v>0</v>
      </c>
      <c r="K118" s="32">
        <f>J118/J$213</f>
        <v>0</v>
      </c>
      <c r="L118" s="7">
        <v>2</v>
      </c>
      <c r="M118" s="33">
        <f>L118/L$213</f>
        <v>5.263157894736842E-3</v>
      </c>
      <c r="N118" s="38">
        <v>2</v>
      </c>
      <c r="O118" s="33">
        <f>N118/N$213</f>
        <v>5.8479532163742687E-3</v>
      </c>
      <c r="P118" s="39">
        <v>6</v>
      </c>
      <c r="Q118" s="32">
        <f>P118/P$213</f>
        <v>1.6E-2</v>
      </c>
      <c r="R118" s="7">
        <v>2</v>
      </c>
      <c r="S118" s="32">
        <f t="shared" ref="S118:S127" si="58">R118/R$213</f>
        <v>5.2493438320209973E-3</v>
      </c>
      <c r="T118" s="39">
        <v>3</v>
      </c>
      <c r="U118" s="32">
        <f t="shared" ref="U118:U127" si="59">T118/T$213</f>
        <v>7.7319587628865982E-3</v>
      </c>
      <c r="V118" s="7">
        <v>2</v>
      </c>
      <c r="W118" s="33">
        <f t="shared" ref="W118:W127" si="60">V118/V$213</f>
        <v>5.4945054945054949E-3</v>
      </c>
      <c r="X118" s="39">
        <v>2</v>
      </c>
      <c r="Y118" s="36">
        <f t="shared" ref="Y118:Y127" si="61">X118/X$213</f>
        <v>5.3050397877984082E-3</v>
      </c>
      <c r="Z118" s="8">
        <v>2</v>
      </c>
      <c r="AA118" s="36">
        <f t="shared" ref="AA118:AA127" si="62">Z118/Z$213</f>
        <v>4.2553191489361703E-3</v>
      </c>
      <c r="AB118" s="8">
        <v>7</v>
      </c>
      <c r="AC118" s="36">
        <f t="shared" ref="AC118:AC127" si="63">AB118/AB$213</f>
        <v>1.9337016574585635E-2</v>
      </c>
      <c r="AD118" s="8">
        <v>0</v>
      </c>
      <c r="AE118" s="36">
        <f t="shared" si="56"/>
        <v>0</v>
      </c>
      <c r="AF118" s="8">
        <v>0</v>
      </c>
      <c r="AG118" s="36">
        <f t="shared" si="57"/>
        <v>0</v>
      </c>
      <c r="AH118" s="8">
        <v>11</v>
      </c>
      <c r="AI118" s="36">
        <f>AH118/AH213</f>
        <v>3.0726256983240222E-2</v>
      </c>
      <c r="AJ118" s="8"/>
      <c r="AK118" s="36">
        <f>AJ118/AJ213</f>
        <v>0</v>
      </c>
      <c r="AL118" s="8"/>
      <c r="AM118" s="36">
        <f>AL118/AL213</f>
        <v>0</v>
      </c>
      <c r="AN118" s="8">
        <v>0</v>
      </c>
      <c r="AO118" s="36">
        <f>AN118/AN213</f>
        <v>0</v>
      </c>
      <c r="AP118">
        <v>0</v>
      </c>
      <c r="AR118" s="3"/>
    </row>
    <row r="119" spans="1:44" x14ac:dyDescent="0.25">
      <c r="A119" s="26" t="s">
        <v>161</v>
      </c>
      <c r="B119" s="7">
        <v>15</v>
      </c>
      <c r="C119" s="32">
        <f>B119/B$213</f>
        <v>4.746835443037975E-2</v>
      </c>
      <c r="D119" s="7">
        <v>23</v>
      </c>
      <c r="E119" s="32">
        <f>D119/D$213</f>
        <v>6.0209424083769635E-2</v>
      </c>
      <c r="F119" s="7">
        <v>17</v>
      </c>
      <c r="G119" s="32">
        <f>F119/F$213</f>
        <v>4.5822102425876012E-2</v>
      </c>
      <c r="H119" s="7">
        <v>19</v>
      </c>
      <c r="I119" s="32">
        <f>H119/H$213</f>
        <v>5.21978021978022E-2</v>
      </c>
      <c r="J119" s="7">
        <v>19</v>
      </c>
      <c r="K119" s="32">
        <f>J119/J$213</f>
        <v>5.4285714285714284E-2</v>
      </c>
      <c r="L119" s="7">
        <v>19</v>
      </c>
      <c r="M119" s="33">
        <f>L119/L$213</f>
        <v>0.05</v>
      </c>
      <c r="N119" s="38">
        <v>23</v>
      </c>
      <c r="O119" s="33">
        <f>N119/N$213</f>
        <v>6.725146198830409E-2</v>
      </c>
      <c r="P119" s="39">
        <v>22</v>
      </c>
      <c r="Q119" s="32">
        <f>P119/P$213</f>
        <v>5.8666666666666666E-2</v>
      </c>
      <c r="R119" s="7">
        <v>18</v>
      </c>
      <c r="S119" s="32">
        <f t="shared" si="58"/>
        <v>4.7244094488188976E-2</v>
      </c>
      <c r="T119" s="39">
        <v>19</v>
      </c>
      <c r="U119" s="32">
        <f t="shared" si="59"/>
        <v>4.8969072164948453E-2</v>
      </c>
      <c r="V119" s="7">
        <v>5</v>
      </c>
      <c r="W119" s="33">
        <f t="shared" si="60"/>
        <v>1.3736263736263736E-2</v>
      </c>
      <c r="X119" s="39">
        <v>7</v>
      </c>
      <c r="Y119" s="36">
        <f t="shared" si="61"/>
        <v>1.8567639257294429E-2</v>
      </c>
      <c r="Z119" s="8">
        <v>14</v>
      </c>
      <c r="AA119" s="36">
        <f t="shared" si="62"/>
        <v>2.9787234042553193E-2</v>
      </c>
      <c r="AB119" s="8">
        <v>10</v>
      </c>
      <c r="AC119" s="36">
        <f t="shared" si="63"/>
        <v>2.7624309392265192E-2</v>
      </c>
      <c r="AD119" s="8">
        <v>0</v>
      </c>
      <c r="AE119" s="36">
        <f t="shared" si="56"/>
        <v>0</v>
      </c>
      <c r="AF119" s="8">
        <v>1</v>
      </c>
      <c r="AG119" s="36">
        <f t="shared" si="57"/>
        <v>2.7548209366391185E-3</v>
      </c>
      <c r="AH119" s="8">
        <v>0</v>
      </c>
      <c r="AI119" s="36">
        <f>AH119/AH213</f>
        <v>0</v>
      </c>
      <c r="AJ119" s="8"/>
      <c r="AK119" s="36">
        <f>AJ119/AJ213</f>
        <v>0</v>
      </c>
      <c r="AL119" s="8"/>
      <c r="AM119" s="36">
        <f>AL119/AL213</f>
        <v>0</v>
      </c>
      <c r="AN119" s="8">
        <v>0</v>
      </c>
      <c r="AO119" s="36">
        <f>AN119/AN213</f>
        <v>0</v>
      </c>
      <c r="AP119">
        <v>0</v>
      </c>
      <c r="AR119" s="3"/>
    </row>
    <row r="120" spans="1:44" x14ac:dyDescent="0.25">
      <c r="A120" s="26" t="s">
        <v>162</v>
      </c>
      <c r="B120" s="7">
        <v>8</v>
      </c>
      <c r="C120" s="32">
        <f>B120/B$213</f>
        <v>2.5316455696202531E-2</v>
      </c>
      <c r="D120" s="7">
        <v>5</v>
      </c>
      <c r="E120" s="32">
        <f>D120/D$213</f>
        <v>1.3089005235602094E-2</v>
      </c>
      <c r="F120" s="7">
        <v>5</v>
      </c>
      <c r="G120" s="32">
        <f>F120/F$213</f>
        <v>1.3477088948787063E-2</v>
      </c>
      <c r="H120" s="7">
        <v>10</v>
      </c>
      <c r="I120" s="32">
        <f>H120/H$213</f>
        <v>2.7472527472527472E-2</v>
      </c>
      <c r="J120" s="7">
        <v>15</v>
      </c>
      <c r="K120" s="32">
        <f>J120/J$213</f>
        <v>4.2857142857142858E-2</v>
      </c>
      <c r="L120" s="7">
        <v>10</v>
      </c>
      <c r="M120" s="33">
        <f>L120/L$213</f>
        <v>2.6315789473684209E-2</v>
      </c>
      <c r="N120" s="38">
        <v>14</v>
      </c>
      <c r="O120" s="33">
        <f>N120/N$213</f>
        <v>4.0935672514619881E-2</v>
      </c>
      <c r="P120" s="39">
        <v>14</v>
      </c>
      <c r="Q120" s="32">
        <f>P120/P$213</f>
        <v>3.7333333333333336E-2</v>
      </c>
      <c r="R120" s="7">
        <v>7</v>
      </c>
      <c r="S120" s="32">
        <f t="shared" si="58"/>
        <v>1.8372703412073491E-2</v>
      </c>
      <c r="T120" s="39">
        <v>10</v>
      </c>
      <c r="U120" s="32">
        <f t="shared" si="59"/>
        <v>2.5773195876288658E-2</v>
      </c>
      <c r="V120" s="7">
        <v>2</v>
      </c>
      <c r="W120" s="33">
        <f t="shared" si="60"/>
        <v>5.4945054945054949E-3</v>
      </c>
      <c r="X120" s="39">
        <v>0</v>
      </c>
      <c r="Y120" s="36">
        <f t="shared" si="61"/>
        <v>0</v>
      </c>
      <c r="Z120" s="8">
        <v>1</v>
      </c>
      <c r="AA120" s="36">
        <f t="shared" si="62"/>
        <v>2.1276595744680851E-3</v>
      </c>
      <c r="AB120" s="8">
        <v>0</v>
      </c>
      <c r="AC120" s="36">
        <f t="shared" si="63"/>
        <v>0</v>
      </c>
      <c r="AD120" s="8">
        <v>0</v>
      </c>
      <c r="AE120" s="36">
        <f t="shared" si="56"/>
        <v>0</v>
      </c>
      <c r="AF120" s="8">
        <v>0</v>
      </c>
      <c r="AG120" s="36">
        <f t="shared" si="57"/>
        <v>0</v>
      </c>
      <c r="AH120" s="8">
        <v>0</v>
      </c>
      <c r="AI120" s="36">
        <f>AH120/AH213</f>
        <v>0</v>
      </c>
      <c r="AJ120" s="8"/>
      <c r="AK120" s="36">
        <f>AJ120/AJ213</f>
        <v>0</v>
      </c>
      <c r="AL120" s="8"/>
      <c r="AM120" s="36">
        <f>AL120/AL213</f>
        <v>0</v>
      </c>
      <c r="AN120" s="8">
        <v>0</v>
      </c>
      <c r="AO120" s="36">
        <f>AN120/AN213</f>
        <v>0</v>
      </c>
      <c r="AP120">
        <v>0</v>
      </c>
      <c r="AR120" s="3"/>
    </row>
    <row r="121" spans="1:44" x14ac:dyDescent="0.25">
      <c r="A121" s="26" t="s">
        <v>163</v>
      </c>
      <c r="B121" s="7"/>
      <c r="C121" s="32"/>
      <c r="D121" s="7"/>
      <c r="E121" s="32"/>
      <c r="F121" s="7"/>
      <c r="G121" s="32"/>
      <c r="H121" s="7"/>
      <c r="I121" s="32"/>
      <c r="J121" s="7"/>
      <c r="K121" s="32"/>
      <c r="L121" s="7"/>
      <c r="M121" s="33"/>
      <c r="N121" s="38"/>
      <c r="O121" s="33"/>
      <c r="P121" s="121" t="s">
        <v>164</v>
      </c>
      <c r="Q121" s="122"/>
      <c r="R121" s="121">
        <v>2</v>
      </c>
      <c r="S121" s="122">
        <f t="shared" si="58"/>
        <v>5.2493438320209973E-3</v>
      </c>
      <c r="T121" s="121">
        <v>3</v>
      </c>
      <c r="U121" s="122">
        <f t="shared" si="59"/>
        <v>7.7319587628865982E-3</v>
      </c>
      <c r="V121" s="121">
        <v>2</v>
      </c>
      <c r="W121" s="123">
        <f t="shared" si="60"/>
        <v>5.4945054945054949E-3</v>
      </c>
      <c r="X121" s="124">
        <v>2</v>
      </c>
      <c r="Y121" s="125">
        <f t="shared" si="61"/>
        <v>5.3050397877984082E-3</v>
      </c>
      <c r="Z121" s="126">
        <v>1</v>
      </c>
      <c r="AA121" s="36">
        <f t="shared" si="62"/>
        <v>2.1276595744680851E-3</v>
      </c>
      <c r="AB121" s="8">
        <v>0</v>
      </c>
      <c r="AC121" s="36">
        <f t="shared" si="63"/>
        <v>0</v>
      </c>
      <c r="AD121" s="8">
        <v>1</v>
      </c>
      <c r="AE121" s="36">
        <f t="shared" si="56"/>
        <v>2.5125628140703518E-3</v>
      </c>
      <c r="AF121" s="8">
        <v>1</v>
      </c>
      <c r="AG121" s="36">
        <f t="shared" si="57"/>
        <v>2.7548209366391185E-3</v>
      </c>
      <c r="AH121" s="8">
        <v>2</v>
      </c>
      <c r="AI121" s="36">
        <f>AH121/AH213</f>
        <v>5.5865921787709499E-3</v>
      </c>
      <c r="AJ121" s="8"/>
      <c r="AK121" s="36">
        <f>AJ121/AJ213</f>
        <v>0</v>
      </c>
      <c r="AL121" s="8"/>
      <c r="AM121" s="36">
        <f>AL121/AL213</f>
        <v>0</v>
      </c>
      <c r="AN121" s="8">
        <v>1</v>
      </c>
      <c r="AO121" s="36">
        <f>AN121/AN213</f>
        <v>3.205128205128205E-3</v>
      </c>
      <c r="AP121">
        <v>0</v>
      </c>
      <c r="AR121" s="3"/>
    </row>
    <row r="122" spans="1:44" x14ac:dyDescent="0.25">
      <c r="A122" s="26" t="s">
        <v>165</v>
      </c>
      <c r="B122" s="7"/>
      <c r="C122" s="32"/>
      <c r="D122" s="7"/>
      <c r="E122" s="32"/>
      <c r="F122" s="7"/>
      <c r="G122" s="32"/>
      <c r="H122" s="7"/>
      <c r="I122" s="32"/>
      <c r="J122" s="7"/>
      <c r="K122" s="32"/>
      <c r="L122" s="7"/>
      <c r="M122" s="33"/>
      <c r="N122" s="38"/>
      <c r="O122" s="33"/>
      <c r="P122" s="121" t="s">
        <v>164</v>
      </c>
      <c r="Q122" s="122"/>
      <c r="R122" s="121">
        <v>0</v>
      </c>
      <c r="S122" s="122">
        <f t="shared" si="58"/>
        <v>0</v>
      </c>
      <c r="T122" s="121">
        <v>0</v>
      </c>
      <c r="U122" s="122">
        <f t="shared" si="59"/>
        <v>0</v>
      </c>
      <c r="V122" s="121">
        <v>1</v>
      </c>
      <c r="W122" s="123">
        <f t="shared" si="60"/>
        <v>2.7472527472527475E-3</v>
      </c>
      <c r="X122" s="124">
        <v>0</v>
      </c>
      <c r="Y122" s="125">
        <f t="shared" si="61"/>
        <v>0</v>
      </c>
      <c r="Z122" s="126">
        <v>0</v>
      </c>
      <c r="AA122" s="36">
        <f t="shared" si="62"/>
        <v>0</v>
      </c>
      <c r="AB122" s="8">
        <v>0</v>
      </c>
      <c r="AC122" s="36">
        <f t="shared" si="63"/>
        <v>0</v>
      </c>
      <c r="AD122" s="8">
        <v>2</v>
      </c>
      <c r="AE122" s="36">
        <f t="shared" si="56"/>
        <v>5.0251256281407036E-3</v>
      </c>
      <c r="AF122" s="8">
        <v>0</v>
      </c>
      <c r="AG122" s="36">
        <f t="shared" si="57"/>
        <v>0</v>
      </c>
      <c r="AH122" s="8">
        <v>2</v>
      </c>
      <c r="AI122" s="36">
        <f>AH122/AH213</f>
        <v>5.5865921787709499E-3</v>
      </c>
      <c r="AJ122" s="8"/>
      <c r="AK122" s="36">
        <f>AJ122/AJ213</f>
        <v>0</v>
      </c>
      <c r="AL122" s="8"/>
      <c r="AM122" s="36">
        <f>AL122/AL213</f>
        <v>0</v>
      </c>
      <c r="AN122" s="8">
        <v>0</v>
      </c>
      <c r="AO122" s="36">
        <f>AN122/AN213</f>
        <v>0</v>
      </c>
      <c r="AP122">
        <v>0</v>
      </c>
      <c r="AR122" s="3"/>
    </row>
    <row r="123" spans="1:44" x14ac:dyDescent="0.25">
      <c r="A123" s="26" t="s">
        <v>166</v>
      </c>
      <c r="B123" s="7"/>
      <c r="C123" s="32"/>
      <c r="D123" s="7"/>
      <c r="E123" s="32"/>
      <c r="F123" s="7"/>
      <c r="G123" s="32"/>
      <c r="H123" s="7"/>
      <c r="I123" s="32"/>
      <c r="J123" s="7"/>
      <c r="K123" s="32"/>
      <c r="L123" s="7"/>
      <c r="M123" s="33"/>
      <c r="N123" s="38"/>
      <c r="O123" s="33"/>
      <c r="P123" s="121" t="s">
        <v>164</v>
      </c>
      <c r="Q123" s="122"/>
      <c r="R123" s="121">
        <v>3</v>
      </c>
      <c r="S123" s="122">
        <f t="shared" si="58"/>
        <v>7.874015748031496E-3</v>
      </c>
      <c r="T123" s="121">
        <v>5</v>
      </c>
      <c r="U123" s="122">
        <f t="shared" si="59"/>
        <v>1.2886597938144329E-2</v>
      </c>
      <c r="V123" s="121">
        <v>4</v>
      </c>
      <c r="W123" s="123">
        <f t="shared" si="60"/>
        <v>1.098901098901099E-2</v>
      </c>
      <c r="X123" s="124">
        <v>3</v>
      </c>
      <c r="Y123" s="125">
        <f t="shared" si="61"/>
        <v>7.9575596816976128E-3</v>
      </c>
      <c r="Z123" s="126">
        <v>4</v>
      </c>
      <c r="AA123" s="36">
        <f t="shared" si="62"/>
        <v>8.5106382978723406E-3</v>
      </c>
      <c r="AB123" s="8">
        <v>0</v>
      </c>
      <c r="AC123" s="36">
        <f t="shared" si="63"/>
        <v>0</v>
      </c>
      <c r="AD123" s="8">
        <v>3</v>
      </c>
      <c r="AE123" s="36">
        <f t="shared" si="56"/>
        <v>7.537688442211055E-3</v>
      </c>
      <c r="AF123" s="8">
        <v>5</v>
      </c>
      <c r="AG123" s="36">
        <f t="shared" si="57"/>
        <v>1.3774104683195593E-2</v>
      </c>
      <c r="AH123" s="8">
        <v>2</v>
      </c>
      <c r="AI123" s="36">
        <f>AH123/AH213</f>
        <v>5.5865921787709499E-3</v>
      </c>
      <c r="AJ123" s="8"/>
      <c r="AK123" s="36">
        <f>AJ123/AJ213</f>
        <v>0</v>
      </c>
      <c r="AL123" s="8"/>
      <c r="AM123" s="36">
        <f>AL123/AL213</f>
        <v>0</v>
      </c>
      <c r="AN123" s="8">
        <v>1</v>
      </c>
      <c r="AO123" s="36">
        <f>AN123/AN213</f>
        <v>3.205128205128205E-3</v>
      </c>
      <c r="AP123">
        <v>1</v>
      </c>
      <c r="AR123" s="3"/>
    </row>
    <row r="124" spans="1:44" x14ac:dyDescent="0.25">
      <c r="A124" s="26" t="s">
        <v>167</v>
      </c>
      <c r="B124" s="7"/>
      <c r="C124" s="32"/>
      <c r="D124" s="7"/>
      <c r="E124" s="32"/>
      <c r="F124" s="7"/>
      <c r="G124" s="32"/>
      <c r="H124" s="7"/>
      <c r="I124" s="32"/>
      <c r="J124" s="7"/>
      <c r="K124" s="32"/>
      <c r="L124" s="7"/>
      <c r="M124" s="33"/>
      <c r="N124" s="38"/>
      <c r="O124" s="33"/>
      <c r="P124" s="121" t="s">
        <v>164</v>
      </c>
      <c r="Q124" s="122"/>
      <c r="R124" s="121">
        <v>0</v>
      </c>
      <c r="S124" s="122">
        <f t="shared" si="58"/>
        <v>0</v>
      </c>
      <c r="T124" s="121">
        <v>0</v>
      </c>
      <c r="U124" s="122">
        <f t="shared" si="59"/>
        <v>0</v>
      </c>
      <c r="V124" s="121">
        <v>0</v>
      </c>
      <c r="W124" s="123">
        <f t="shared" si="60"/>
        <v>0</v>
      </c>
      <c r="X124" s="124">
        <v>0</v>
      </c>
      <c r="Y124" s="125">
        <f t="shared" si="61"/>
        <v>0</v>
      </c>
      <c r="Z124" s="126">
        <v>1</v>
      </c>
      <c r="AA124" s="36">
        <f t="shared" si="62"/>
        <v>2.1276595744680851E-3</v>
      </c>
      <c r="AB124" s="8">
        <v>0</v>
      </c>
      <c r="AC124" s="36">
        <f t="shared" si="63"/>
        <v>0</v>
      </c>
      <c r="AD124" s="8">
        <v>0</v>
      </c>
      <c r="AE124" s="36">
        <f t="shared" si="56"/>
        <v>0</v>
      </c>
      <c r="AF124" s="8">
        <v>0</v>
      </c>
      <c r="AG124" s="36">
        <f t="shared" si="57"/>
        <v>0</v>
      </c>
      <c r="AH124" s="8">
        <v>0</v>
      </c>
      <c r="AI124" s="36">
        <f>AH124/AH213</f>
        <v>0</v>
      </c>
      <c r="AJ124" s="8"/>
      <c r="AK124" s="36">
        <f>AJ124/AJ213</f>
        <v>0</v>
      </c>
      <c r="AL124" s="8"/>
      <c r="AM124" s="36">
        <f>AL124/AL213</f>
        <v>0</v>
      </c>
      <c r="AN124" s="8">
        <v>0</v>
      </c>
      <c r="AO124" s="36">
        <f>AN124/AN213</f>
        <v>0</v>
      </c>
      <c r="AP124">
        <v>0</v>
      </c>
      <c r="AR124" s="3"/>
    </row>
    <row r="125" spans="1:44" x14ac:dyDescent="0.25">
      <c r="A125" s="26" t="s">
        <v>168</v>
      </c>
      <c r="B125" s="7"/>
      <c r="C125" s="32"/>
      <c r="D125" s="7"/>
      <c r="E125" s="32"/>
      <c r="F125" s="7"/>
      <c r="G125" s="32"/>
      <c r="H125" s="7"/>
      <c r="I125" s="32"/>
      <c r="J125" s="7"/>
      <c r="K125" s="32"/>
      <c r="L125" s="7"/>
      <c r="M125" s="33"/>
      <c r="N125" s="38"/>
      <c r="O125" s="33"/>
      <c r="P125" s="121" t="s">
        <v>164</v>
      </c>
      <c r="Q125" s="122"/>
      <c r="R125" s="121">
        <v>8</v>
      </c>
      <c r="S125" s="122">
        <f t="shared" si="58"/>
        <v>2.0997375328083989E-2</v>
      </c>
      <c r="T125" s="121">
        <v>0</v>
      </c>
      <c r="U125" s="122">
        <f t="shared" si="59"/>
        <v>0</v>
      </c>
      <c r="V125" s="121">
        <v>6</v>
      </c>
      <c r="W125" s="123">
        <f t="shared" si="60"/>
        <v>1.6483516483516484E-2</v>
      </c>
      <c r="X125" s="124">
        <v>6</v>
      </c>
      <c r="Y125" s="125">
        <f t="shared" si="61"/>
        <v>1.5915119363395226E-2</v>
      </c>
      <c r="Z125" s="126">
        <v>2</v>
      </c>
      <c r="AA125" s="36">
        <f t="shared" si="62"/>
        <v>4.2553191489361703E-3</v>
      </c>
      <c r="AB125" s="8">
        <v>0</v>
      </c>
      <c r="AC125" s="36">
        <f t="shared" si="63"/>
        <v>0</v>
      </c>
      <c r="AD125" s="8">
        <v>4</v>
      </c>
      <c r="AE125" s="36">
        <f t="shared" si="56"/>
        <v>1.0050251256281407E-2</v>
      </c>
      <c r="AF125" s="8">
        <v>3</v>
      </c>
      <c r="AG125" s="36">
        <f t="shared" si="57"/>
        <v>8.2644628099173556E-3</v>
      </c>
      <c r="AH125" s="8">
        <v>2</v>
      </c>
      <c r="AI125" s="36">
        <f>AH125/AH213</f>
        <v>5.5865921787709499E-3</v>
      </c>
      <c r="AJ125" s="8"/>
      <c r="AK125" s="36">
        <f>AJ125/AJ213</f>
        <v>0</v>
      </c>
      <c r="AL125" s="8"/>
      <c r="AM125" s="36">
        <f>AL125/AL213</f>
        <v>0</v>
      </c>
      <c r="AN125" s="8">
        <v>3</v>
      </c>
      <c r="AO125" s="36">
        <f>AN125/AN213</f>
        <v>9.6153846153846159E-3</v>
      </c>
      <c r="AP125">
        <v>6</v>
      </c>
      <c r="AR125" s="3"/>
    </row>
    <row r="126" spans="1:44" x14ac:dyDescent="0.25">
      <c r="A126" s="26" t="s">
        <v>169</v>
      </c>
      <c r="B126" s="7"/>
      <c r="C126" s="32"/>
      <c r="D126" s="7"/>
      <c r="E126" s="32"/>
      <c r="F126" s="7"/>
      <c r="G126" s="32"/>
      <c r="H126" s="7"/>
      <c r="I126" s="32"/>
      <c r="J126" s="7"/>
      <c r="K126" s="32"/>
      <c r="L126" s="7"/>
      <c r="M126" s="33"/>
      <c r="N126" s="38"/>
      <c r="O126" s="33"/>
      <c r="P126" s="121" t="s">
        <v>164</v>
      </c>
      <c r="Q126" s="122"/>
      <c r="R126" s="121">
        <v>0</v>
      </c>
      <c r="S126" s="122">
        <f t="shared" si="58"/>
        <v>0</v>
      </c>
      <c r="T126" s="121">
        <v>0</v>
      </c>
      <c r="U126" s="122">
        <f t="shared" si="59"/>
        <v>0</v>
      </c>
      <c r="V126" s="121">
        <v>2</v>
      </c>
      <c r="W126" s="123">
        <f t="shared" si="60"/>
        <v>5.4945054945054949E-3</v>
      </c>
      <c r="X126" s="124">
        <v>3</v>
      </c>
      <c r="Y126" s="125">
        <f t="shared" si="61"/>
        <v>7.9575596816976128E-3</v>
      </c>
      <c r="Z126" s="126">
        <v>3</v>
      </c>
      <c r="AA126" s="36">
        <f t="shared" si="62"/>
        <v>6.382978723404255E-3</v>
      </c>
      <c r="AB126" s="8">
        <v>0</v>
      </c>
      <c r="AC126" s="36">
        <f t="shared" si="63"/>
        <v>0</v>
      </c>
      <c r="AD126" s="8">
        <v>2</v>
      </c>
      <c r="AE126" s="36">
        <f t="shared" si="56"/>
        <v>5.0251256281407036E-3</v>
      </c>
      <c r="AF126" s="8">
        <v>1</v>
      </c>
      <c r="AG126" s="36">
        <f t="shared" si="57"/>
        <v>2.7548209366391185E-3</v>
      </c>
      <c r="AH126" s="8">
        <v>2</v>
      </c>
      <c r="AI126" s="36">
        <f>AH126/AH213</f>
        <v>5.5865921787709499E-3</v>
      </c>
      <c r="AJ126" s="8"/>
      <c r="AK126" s="36">
        <f>AJ126/AJ213</f>
        <v>0</v>
      </c>
      <c r="AL126" s="8"/>
      <c r="AM126" s="36">
        <f>AL126/AL213</f>
        <v>0</v>
      </c>
      <c r="AN126" s="8">
        <v>2</v>
      </c>
      <c r="AO126" s="36">
        <f>AN126/AN213</f>
        <v>6.41025641025641E-3</v>
      </c>
      <c r="AP126">
        <v>1</v>
      </c>
      <c r="AR126" s="3"/>
    </row>
    <row r="127" spans="1:44" x14ac:dyDescent="0.25">
      <c r="A127" s="26" t="s">
        <v>170</v>
      </c>
      <c r="B127" s="7"/>
      <c r="C127" s="32"/>
      <c r="D127" s="7"/>
      <c r="E127" s="32"/>
      <c r="F127" s="7"/>
      <c r="G127" s="32"/>
      <c r="H127" s="7"/>
      <c r="I127" s="32"/>
      <c r="J127" s="7"/>
      <c r="K127" s="32"/>
      <c r="L127" s="7"/>
      <c r="M127" s="33"/>
      <c r="N127" s="38"/>
      <c r="O127" s="33"/>
      <c r="P127" s="121" t="s">
        <v>164</v>
      </c>
      <c r="Q127" s="122"/>
      <c r="R127" s="121">
        <v>0</v>
      </c>
      <c r="S127" s="122">
        <f t="shared" si="58"/>
        <v>0</v>
      </c>
      <c r="T127" s="121">
        <v>0</v>
      </c>
      <c r="U127" s="122">
        <f t="shared" si="59"/>
        <v>0</v>
      </c>
      <c r="V127" s="121">
        <v>1</v>
      </c>
      <c r="W127" s="123">
        <f t="shared" si="60"/>
        <v>2.7472527472527475E-3</v>
      </c>
      <c r="X127" s="124">
        <v>1</v>
      </c>
      <c r="Y127" s="125">
        <f t="shared" si="61"/>
        <v>2.6525198938992041E-3</v>
      </c>
      <c r="Z127" s="126">
        <v>1</v>
      </c>
      <c r="AA127" s="36">
        <f t="shared" si="62"/>
        <v>2.1276595744680851E-3</v>
      </c>
      <c r="AB127" s="8">
        <v>0</v>
      </c>
      <c r="AC127" s="36">
        <f t="shared" si="63"/>
        <v>0</v>
      </c>
      <c r="AD127" s="8">
        <v>0</v>
      </c>
      <c r="AE127" s="36">
        <f t="shared" si="56"/>
        <v>0</v>
      </c>
      <c r="AF127" s="8">
        <v>1</v>
      </c>
      <c r="AG127" s="36">
        <f t="shared" si="57"/>
        <v>2.7548209366391185E-3</v>
      </c>
      <c r="AH127" s="8">
        <v>0</v>
      </c>
      <c r="AI127" s="36">
        <f>AH127/AH213</f>
        <v>0</v>
      </c>
      <c r="AJ127" s="8"/>
      <c r="AK127" s="36">
        <f>AJ127/AJ213</f>
        <v>0</v>
      </c>
      <c r="AL127" s="8"/>
      <c r="AM127" s="36">
        <f>AL127/AL213</f>
        <v>0</v>
      </c>
      <c r="AN127" s="8">
        <v>1</v>
      </c>
      <c r="AO127" s="36">
        <f>AN127/AN213</f>
        <v>3.205128205128205E-3</v>
      </c>
      <c r="AP127">
        <v>2</v>
      </c>
      <c r="AR127" s="3"/>
    </row>
    <row r="128" spans="1:44" s="525" customFormat="1" x14ac:dyDescent="0.25">
      <c r="A128" s="26" t="s">
        <v>974</v>
      </c>
      <c r="B128" s="31"/>
      <c r="C128" s="32"/>
      <c r="D128" s="31"/>
      <c r="E128" s="32"/>
      <c r="F128" s="31"/>
      <c r="G128" s="32"/>
      <c r="H128" s="31"/>
      <c r="I128" s="32"/>
      <c r="J128" s="31"/>
      <c r="K128" s="32"/>
      <c r="L128" s="31"/>
      <c r="M128" s="33"/>
      <c r="N128" s="38"/>
      <c r="O128" s="33"/>
      <c r="P128" s="121"/>
      <c r="Q128" s="122"/>
      <c r="R128" s="121"/>
      <c r="S128" s="122"/>
      <c r="T128" s="121"/>
      <c r="U128" s="122"/>
      <c r="V128" s="121"/>
      <c r="W128" s="123"/>
      <c r="X128" s="124"/>
      <c r="Y128" s="125"/>
      <c r="Z128" s="126"/>
      <c r="AA128" s="36"/>
      <c r="AB128" s="103"/>
      <c r="AC128" s="36"/>
      <c r="AD128" s="103"/>
      <c r="AE128" s="36"/>
      <c r="AF128" s="103"/>
      <c r="AG128" s="36"/>
      <c r="AH128" s="103"/>
      <c r="AI128" s="36"/>
      <c r="AJ128" s="103"/>
      <c r="AK128" s="36"/>
      <c r="AL128" s="103"/>
      <c r="AM128" s="36"/>
      <c r="AN128" s="103"/>
      <c r="AO128" s="36"/>
      <c r="AP128" s="525">
        <v>1</v>
      </c>
      <c r="AR128" s="184"/>
    </row>
    <row r="129" spans="1:44" x14ac:dyDescent="0.25">
      <c r="A129" s="26" t="s">
        <v>171</v>
      </c>
      <c r="B129" s="7"/>
      <c r="C129" s="32"/>
      <c r="D129" s="7"/>
      <c r="E129" s="32"/>
      <c r="F129" s="7"/>
      <c r="G129" s="32"/>
      <c r="H129" s="7"/>
      <c r="I129" s="32"/>
      <c r="J129" s="7"/>
      <c r="K129" s="32"/>
      <c r="L129" s="7"/>
      <c r="M129" s="33"/>
      <c r="N129" s="38"/>
      <c r="O129" s="33"/>
      <c r="P129" s="121" t="s">
        <v>164</v>
      </c>
      <c r="Q129" s="122"/>
      <c r="R129" s="121">
        <v>0</v>
      </c>
      <c r="S129" s="122">
        <f>R129/R$213</f>
        <v>0</v>
      </c>
      <c r="T129" s="121">
        <v>0</v>
      </c>
      <c r="U129" s="122">
        <f>T129/T$213</f>
        <v>0</v>
      </c>
      <c r="V129" s="121">
        <v>1</v>
      </c>
      <c r="W129" s="123">
        <f>V129/V$213</f>
        <v>2.7472527472527475E-3</v>
      </c>
      <c r="X129" s="124">
        <v>0</v>
      </c>
      <c r="Y129" s="125">
        <f>X129/X$213</f>
        <v>0</v>
      </c>
      <c r="Z129" s="126">
        <v>1</v>
      </c>
      <c r="AA129" s="36">
        <f>Z129/Z$213</f>
        <v>2.1276595744680851E-3</v>
      </c>
      <c r="AB129" s="8">
        <v>0</v>
      </c>
      <c r="AC129" s="36">
        <f>AB129/AB$213</f>
        <v>0</v>
      </c>
      <c r="AD129" s="8">
        <v>0</v>
      </c>
      <c r="AE129" s="36">
        <f>AD129/AD$213</f>
        <v>0</v>
      </c>
      <c r="AF129" s="8">
        <v>0</v>
      </c>
      <c r="AG129" s="36">
        <f>AF129/AF$213</f>
        <v>0</v>
      </c>
      <c r="AH129" s="8">
        <v>0</v>
      </c>
      <c r="AI129" s="36">
        <f>AH129/AH213</f>
        <v>0</v>
      </c>
      <c r="AJ129" s="8"/>
      <c r="AK129" s="36">
        <f>AJ129/AJ213</f>
        <v>0</v>
      </c>
      <c r="AL129" s="8"/>
      <c r="AM129" s="36">
        <f>AL129/AL213</f>
        <v>0</v>
      </c>
      <c r="AN129" s="8">
        <v>0</v>
      </c>
      <c r="AO129" s="36">
        <f>AN129/AN213</f>
        <v>0</v>
      </c>
      <c r="AP129">
        <v>0</v>
      </c>
      <c r="AR129" s="3"/>
    </row>
    <row r="130" spans="1:44" x14ac:dyDescent="0.25">
      <c r="A130" s="26" t="s">
        <v>172</v>
      </c>
      <c r="B130" s="43">
        <v>0</v>
      </c>
      <c r="C130" s="44">
        <v>0</v>
      </c>
      <c r="D130" s="43">
        <v>0</v>
      </c>
      <c r="E130" s="44">
        <v>0</v>
      </c>
      <c r="F130" s="43">
        <v>0</v>
      </c>
      <c r="G130" s="44">
        <v>0</v>
      </c>
      <c r="H130" s="43">
        <v>0</v>
      </c>
      <c r="I130" s="44">
        <v>0</v>
      </c>
      <c r="J130" s="43">
        <v>1</v>
      </c>
      <c r="K130" s="44">
        <v>0</v>
      </c>
      <c r="L130" s="43">
        <v>2</v>
      </c>
      <c r="M130" s="45">
        <v>0</v>
      </c>
      <c r="N130" s="46">
        <v>3</v>
      </c>
      <c r="O130" s="45">
        <v>0</v>
      </c>
      <c r="P130" s="47">
        <v>0</v>
      </c>
      <c r="Q130" s="44">
        <v>0</v>
      </c>
      <c r="R130" s="43">
        <v>0</v>
      </c>
      <c r="S130" s="44">
        <v>0</v>
      </c>
      <c r="T130" s="47">
        <v>0</v>
      </c>
      <c r="U130" s="44">
        <v>0</v>
      </c>
      <c r="V130" s="43">
        <v>5</v>
      </c>
      <c r="W130" s="45">
        <v>0</v>
      </c>
      <c r="X130" s="47">
        <v>6</v>
      </c>
      <c r="Y130" s="48">
        <v>0</v>
      </c>
      <c r="Z130" s="49">
        <v>11</v>
      </c>
      <c r="AA130" s="36">
        <f>Z130/Z$213</f>
        <v>2.3404255319148935E-2</v>
      </c>
      <c r="AB130" s="49">
        <v>0</v>
      </c>
      <c r="AC130" s="48">
        <f>AB130/AB$213</f>
        <v>0</v>
      </c>
      <c r="AD130" s="49">
        <v>0</v>
      </c>
      <c r="AE130" s="48">
        <f>AD130/AD$213</f>
        <v>0</v>
      </c>
      <c r="AF130" s="49">
        <v>0</v>
      </c>
      <c r="AG130" s="48">
        <f>AF130/AF$213</f>
        <v>0</v>
      </c>
      <c r="AH130" s="49">
        <v>0</v>
      </c>
      <c r="AI130" s="48">
        <f>AH130/AH213</f>
        <v>0</v>
      </c>
      <c r="AJ130" s="49">
        <v>0</v>
      </c>
      <c r="AK130" s="48">
        <f>AJ130/AJ213</f>
        <v>0</v>
      </c>
      <c r="AL130" s="49">
        <v>0</v>
      </c>
      <c r="AM130" s="48">
        <f>AL130/AL213</f>
        <v>0</v>
      </c>
      <c r="AN130" s="49">
        <v>1</v>
      </c>
      <c r="AO130" s="48">
        <f>AN130/AN213</f>
        <v>3.205128205128205E-3</v>
      </c>
      <c r="AP130">
        <v>2</v>
      </c>
      <c r="AR130" s="3"/>
    </row>
    <row r="131" spans="1:44" x14ac:dyDescent="0.25">
      <c r="A131" s="63" t="s">
        <v>51</v>
      </c>
      <c r="B131" s="96">
        <f>SUM(B116:B130)</f>
        <v>31</v>
      </c>
      <c r="C131" s="97">
        <f>B131/B$213</f>
        <v>9.8101265822784806E-2</v>
      </c>
      <c r="D131" s="96">
        <f>SUM(D116:D130)</f>
        <v>40</v>
      </c>
      <c r="E131" s="97">
        <f>D131/D$213</f>
        <v>0.10471204188481675</v>
      </c>
      <c r="F131" s="96">
        <f>SUM(F116:F130)</f>
        <v>33</v>
      </c>
      <c r="G131" s="97">
        <f>F131/F$213</f>
        <v>8.8948787061994605E-2</v>
      </c>
      <c r="H131" s="96">
        <f>SUM(H116:H130)</f>
        <v>41</v>
      </c>
      <c r="I131" s="97">
        <f>H131/H$213</f>
        <v>0.11263736263736264</v>
      </c>
      <c r="J131" s="96">
        <f>SUM(J116:J130)</f>
        <v>46</v>
      </c>
      <c r="K131" s="97">
        <f>J131/J$213</f>
        <v>0.13142857142857142</v>
      </c>
      <c r="L131" s="96">
        <f>SUM(L116:L130)</f>
        <v>37</v>
      </c>
      <c r="M131" s="98">
        <f>L131/L$213</f>
        <v>9.7368421052631576E-2</v>
      </c>
      <c r="N131" s="99">
        <f>SUM(N116:N130)</f>
        <v>44</v>
      </c>
      <c r="O131" s="98">
        <f>N131/N$213</f>
        <v>0.12865497076023391</v>
      </c>
      <c r="P131" s="100">
        <f>SUM(P116:P130)</f>
        <v>45</v>
      </c>
      <c r="Q131" s="97">
        <f>P131/P$213</f>
        <v>0.12</v>
      </c>
      <c r="R131" s="96">
        <f>SUM(R116:R130)</f>
        <v>40</v>
      </c>
      <c r="S131" s="97">
        <f>R131/R$213</f>
        <v>0.10498687664041995</v>
      </c>
      <c r="T131" s="100">
        <f>SUM(T116:T130)</f>
        <v>40</v>
      </c>
      <c r="U131" s="97">
        <f>T131/T$213</f>
        <v>0.10309278350515463</v>
      </c>
      <c r="V131" s="96">
        <f>SUM(V116:V130)</f>
        <v>31</v>
      </c>
      <c r="W131" s="98">
        <f>V131/V$213</f>
        <v>8.5164835164835168E-2</v>
      </c>
      <c r="X131" s="100">
        <f>SUM(X116:X130)</f>
        <v>32</v>
      </c>
      <c r="Y131" s="101">
        <f>X131/X$213</f>
        <v>8.4880636604774531E-2</v>
      </c>
      <c r="Z131" s="24">
        <f>SUM(Z116:Z130)</f>
        <v>42</v>
      </c>
      <c r="AA131" s="36">
        <f>Z131/Z$213</f>
        <v>8.9361702127659579E-2</v>
      </c>
      <c r="AB131" s="24">
        <f>SUM(AB116:AB130)</f>
        <v>17</v>
      </c>
      <c r="AC131" s="101">
        <f>AB131/AB$213</f>
        <v>4.6961325966850827E-2</v>
      </c>
      <c r="AD131" s="24">
        <f>SUM(AD116:AD130)</f>
        <v>32</v>
      </c>
      <c r="AE131" s="101">
        <f>AD131/AD$213</f>
        <v>8.0402010050251257E-2</v>
      </c>
      <c r="AF131" s="24">
        <f>SUM(AF116:AF130)</f>
        <v>16</v>
      </c>
      <c r="AG131" s="101">
        <f>AF131/AF$213</f>
        <v>4.4077134986225897E-2</v>
      </c>
      <c r="AH131" s="24">
        <f>SUM(AH116:AH130)</f>
        <v>21</v>
      </c>
      <c r="AI131" s="101">
        <f>AH131/AH213</f>
        <v>5.8659217877094973E-2</v>
      </c>
      <c r="AJ131" s="24">
        <f>SUM(AJ116:AJ130)</f>
        <v>0</v>
      </c>
      <c r="AK131" s="101">
        <f>AJ131/AJ213</f>
        <v>0</v>
      </c>
      <c r="AL131" s="24">
        <f>SUM(AL116:AL130)</f>
        <v>0</v>
      </c>
      <c r="AM131" s="101">
        <f>AL131/AL213</f>
        <v>0</v>
      </c>
      <c r="AN131" s="24">
        <f>SUM(AN116:AN130)</f>
        <v>22</v>
      </c>
      <c r="AO131" s="101">
        <f>AN131/AN213</f>
        <v>7.0512820512820512E-2</v>
      </c>
      <c r="AP131">
        <f>SUM(AP116:AP130)</f>
        <v>20</v>
      </c>
      <c r="AR131" s="3"/>
    </row>
    <row r="132" spans="1:44" x14ac:dyDescent="0.25">
      <c r="A132" s="26"/>
      <c r="B132" s="7"/>
      <c r="C132" s="32"/>
      <c r="D132" s="7"/>
      <c r="E132" s="32"/>
      <c r="F132" s="7"/>
      <c r="G132" s="32"/>
      <c r="H132" s="7"/>
      <c r="I132" s="32"/>
      <c r="J132" s="7"/>
      <c r="K132" s="32"/>
      <c r="L132" s="7"/>
      <c r="M132" s="33"/>
      <c r="N132" s="38"/>
      <c r="O132" s="33"/>
      <c r="P132" s="39"/>
      <c r="Q132" s="32"/>
      <c r="R132" s="7"/>
      <c r="S132" s="32"/>
      <c r="T132" s="39"/>
      <c r="U132" s="32"/>
      <c r="V132" s="7"/>
      <c r="W132" s="33"/>
      <c r="X132" s="39"/>
      <c r="Y132" s="36"/>
      <c r="Z132" s="8"/>
      <c r="AA132" s="36"/>
      <c r="AB132" s="8"/>
      <c r="AC132" s="36"/>
      <c r="AD132" s="8"/>
      <c r="AE132" s="36"/>
      <c r="AF132" s="8"/>
      <c r="AG132" s="36"/>
      <c r="AH132" s="8"/>
      <c r="AI132" s="36"/>
      <c r="AJ132" s="8"/>
      <c r="AK132" s="36"/>
      <c r="AL132" s="8"/>
      <c r="AM132" s="36"/>
      <c r="AN132" s="8"/>
      <c r="AO132" s="36"/>
      <c r="AR132" s="3"/>
    </row>
    <row r="133" spans="1:44" x14ac:dyDescent="0.25">
      <c r="A133" s="26" t="s">
        <v>173</v>
      </c>
      <c r="B133" s="7"/>
      <c r="C133" s="32"/>
      <c r="D133" s="7"/>
      <c r="E133" s="32"/>
      <c r="F133" s="7"/>
      <c r="G133" s="32"/>
      <c r="H133" s="7"/>
      <c r="I133" s="32"/>
      <c r="J133" s="7"/>
      <c r="K133" s="32"/>
      <c r="L133" s="7"/>
      <c r="M133" s="33"/>
      <c r="N133" s="38"/>
      <c r="O133" s="33"/>
      <c r="P133" s="39"/>
      <c r="Q133" s="32"/>
      <c r="R133" s="7"/>
      <c r="S133" s="32"/>
      <c r="T133" s="39"/>
      <c r="U133" s="32"/>
      <c r="V133" s="7"/>
      <c r="W133" s="33"/>
      <c r="X133" s="39"/>
      <c r="Y133" s="36"/>
      <c r="Z133" s="8"/>
      <c r="AA133" s="36"/>
      <c r="AB133" s="8"/>
      <c r="AC133" s="36"/>
      <c r="AD133" s="8"/>
      <c r="AE133" s="36"/>
      <c r="AF133" s="8"/>
      <c r="AG133" s="36"/>
      <c r="AH133" s="8"/>
      <c r="AI133" s="36"/>
      <c r="AJ133" s="8"/>
      <c r="AK133" s="36"/>
      <c r="AL133" s="8"/>
      <c r="AM133" s="36"/>
      <c r="AN133" s="8"/>
      <c r="AO133" s="36"/>
      <c r="AR133" s="3"/>
    </row>
    <row r="134" spans="1:44" x14ac:dyDescent="0.25">
      <c r="A134" s="26" t="s">
        <v>174</v>
      </c>
      <c r="B134" s="7"/>
      <c r="C134" s="32"/>
      <c r="D134" s="7"/>
      <c r="E134" s="32"/>
      <c r="F134" s="7"/>
      <c r="G134" s="32"/>
      <c r="H134" s="7"/>
      <c r="I134" s="32"/>
      <c r="J134" s="7"/>
      <c r="K134" s="32"/>
      <c r="L134" s="7"/>
      <c r="M134" s="33"/>
      <c r="N134" s="38"/>
      <c r="O134" s="33"/>
      <c r="P134" s="39"/>
      <c r="Q134" s="32"/>
      <c r="R134" s="7">
        <v>0</v>
      </c>
      <c r="S134" s="122">
        <f>R134/R$213</f>
        <v>0</v>
      </c>
      <c r="T134" s="7">
        <v>0</v>
      </c>
      <c r="U134" s="122">
        <f>T134/T$213</f>
        <v>0</v>
      </c>
      <c r="V134" s="7">
        <v>0</v>
      </c>
      <c r="W134" s="123">
        <f>V134/V$213</f>
        <v>0</v>
      </c>
      <c r="X134" s="39">
        <v>1</v>
      </c>
      <c r="Y134" s="125">
        <f>X134/X$213</f>
        <v>2.6525198938992041E-3</v>
      </c>
      <c r="Z134" s="8">
        <v>4</v>
      </c>
      <c r="AA134" s="125">
        <f>Z134/Z$213</f>
        <v>8.5106382978723406E-3</v>
      </c>
      <c r="AB134" s="8">
        <v>3</v>
      </c>
      <c r="AC134" s="125">
        <f>AB134/AB$213</f>
        <v>8.2872928176795577E-3</v>
      </c>
      <c r="AD134" s="8">
        <v>3</v>
      </c>
      <c r="AE134" s="125">
        <f>AD134/AD$213</f>
        <v>7.537688442211055E-3</v>
      </c>
      <c r="AF134" s="8">
        <v>0</v>
      </c>
      <c r="AG134" s="125">
        <f>AF134/AF$213</f>
        <v>0</v>
      </c>
      <c r="AH134" s="8">
        <v>0</v>
      </c>
      <c r="AI134" s="125">
        <f>AH134/AH213</f>
        <v>0</v>
      </c>
      <c r="AJ134" s="8">
        <v>0</v>
      </c>
      <c r="AK134" s="125">
        <f>AJ134/AJ213</f>
        <v>0</v>
      </c>
      <c r="AL134" s="8">
        <v>0</v>
      </c>
      <c r="AM134" s="125">
        <f>AL134/AL213</f>
        <v>0</v>
      </c>
      <c r="AN134" s="8">
        <v>0</v>
      </c>
      <c r="AO134" s="125">
        <f>AN134/AN213</f>
        <v>0</v>
      </c>
      <c r="AP134">
        <v>0</v>
      </c>
      <c r="AR134" s="3"/>
    </row>
    <row r="135" spans="1:44" x14ac:dyDescent="0.25">
      <c r="A135" s="26" t="s">
        <v>175</v>
      </c>
      <c r="B135" s="7"/>
      <c r="C135" s="32"/>
      <c r="D135" s="7"/>
      <c r="E135" s="32"/>
      <c r="F135" s="7"/>
      <c r="G135" s="32"/>
      <c r="H135" s="7"/>
      <c r="I135" s="32"/>
      <c r="J135" s="7"/>
      <c r="K135" s="32"/>
      <c r="L135" s="7"/>
      <c r="M135" s="33"/>
      <c r="N135" s="38"/>
      <c r="O135" s="33"/>
      <c r="P135" s="39"/>
      <c r="Q135" s="32"/>
      <c r="R135" s="7">
        <v>6</v>
      </c>
      <c r="S135" s="122">
        <f>R135/R$213</f>
        <v>1.5748031496062992E-2</v>
      </c>
      <c r="T135" s="7">
        <v>9</v>
      </c>
      <c r="U135" s="122">
        <f>T135/T$213</f>
        <v>2.3195876288659795E-2</v>
      </c>
      <c r="V135" s="7">
        <v>6</v>
      </c>
      <c r="W135" s="123">
        <f>V135/V$213</f>
        <v>1.6483516483516484E-2</v>
      </c>
      <c r="X135" s="39">
        <v>9</v>
      </c>
      <c r="Y135" s="125">
        <f>X135/X$213</f>
        <v>2.3872679045092837E-2</v>
      </c>
      <c r="Z135" s="8">
        <v>4</v>
      </c>
      <c r="AA135" s="125">
        <f>Z135/Z$213</f>
        <v>8.5106382978723406E-3</v>
      </c>
      <c r="AB135" s="49">
        <v>0</v>
      </c>
      <c r="AC135" s="127">
        <f>AB135/AB$213</f>
        <v>0</v>
      </c>
      <c r="AD135" s="49">
        <v>2</v>
      </c>
      <c r="AE135" s="127">
        <f>AD135/AD$213</f>
        <v>5.0251256281407036E-3</v>
      </c>
      <c r="AF135" s="49">
        <v>5</v>
      </c>
      <c r="AG135" s="127">
        <f>AF135/AF$213</f>
        <v>1.3774104683195593E-2</v>
      </c>
      <c r="AH135" s="49">
        <v>5</v>
      </c>
      <c r="AI135" s="127">
        <f>AH135/AH213</f>
        <v>1.3966480446927373E-2</v>
      </c>
      <c r="AJ135" s="49"/>
      <c r="AK135" s="127">
        <f>AJ135/AJ213</f>
        <v>0</v>
      </c>
      <c r="AL135" s="49"/>
      <c r="AM135" s="127">
        <f>AL135/AL213</f>
        <v>0</v>
      </c>
      <c r="AN135" s="49">
        <v>4</v>
      </c>
      <c r="AO135" s="127">
        <f>AN135/AN213</f>
        <v>1.282051282051282E-2</v>
      </c>
      <c r="AP135">
        <v>2</v>
      </c>
      <c r="AR135" s="3"/>
    </row>
    <row r="136" spans="1:44" x14ac:dyDescent="0.25">
      <c r="A136" s="26" t="s">
        <v>969</v>
      </c>
      <c r="B136" s="31"/>
      <c r="C136" s="32"/>
      <c r="D136" s="31"/>
      <c r="E136" s="32"/>
      <c r="F136" s="31"/>
      <c r="G136" s="32"/>
      <c r="H136" s="31"/>
      <c r="I136" s="32"/>
      <c r="J136" s="31"/>
      <c r="K136" s="32"/>
      <c r="L136" s="31"/>
      <c r="M136" s="33"/>
      <c r="N136" s="38"/>
      <c r="O136" s="33"/>
      <c r="P136" s="39"/>
      <c r="Q136" s="32"/>
      <c r="R136" s="31"/>
      <c r="S136" s="122"/>
      <c r="T136" s="31"/>
      <c r="U136" s="122"/>
      <c r="V136" s="31"/>
      <c r="W136" s="123"/>
      <c r="X136" s="39"/>
      <c r="Y136" s="125"/>
      <c r="Z136" s="103"/>
      <c r="AA136" s="125"/>
      <c r="AB136" s="49"/>
      <c r="AC136" s="127"/>
      <c r="AD136" s="49"/>
      <c r="AE136" s="127"/>
      <c r="AF136" s="49"/>
      <c r="AG136" s="127"/>
      <c r="AH136" s="49"/>
      <c r="AI136" s="127"/>
      <c r="AJ136" s="49"/>
      <c r="AK136" s="127"/>
      <c r="AL136" s="49"/>
      <c r="AM136" s="127"/>
      <c r="AN136" s="49">
        <v>4</v>
      </c>
      <c r="AO136" s="127"/>
      <c r="AP136">
        <v>0</v>
      </c>
      <c r="AR136" s="184"/>
    </row>
    <row r="137" spans="1:44" x14ac:dyDescent="0.25">
      <c r="A137" s="63" t="s">
        <v>53</v>
      </c>
      <c r="B137" s="19">
        <v>0</v>
      </c>
      <c r="C137" s="97">
        <f>B137/B$213</f>
        <v>0</v>
      </c>
      <c r="D137" s="19">
        <v>0</v>
      </c>
      <c r="E137" s="97">
        <f>D137/D$213</f>
        <v>0</v>
      </c>
      <c r="F137" s="19">
        <v>0</v>
      </c>
      <c r="G137" s="97">
        <f>F137/F$213</f>
        <v>0</v>
      </c>
      <c r="H137" s="19">
        <v>0</v>
      </c>
      <c r="I137" s="97">
        <f>H137/H$213</f>
        <v>0</v>
      </c>
      <c r="J137" s="19">
        <v>0</v>
      </c>
      <c r="K137" s="97">
        <f>J137/J$213</f>
        <v>0</v>
      </c>
      <c r="L137" s="19">
        <v>9</v>
      </c>
      <c r="M137" s="98">
        <f>L137/L$213</f>
        <v>2.368421052631579E-2</v>
      </c>
      <c r="N137" s="21">
        <v>8</v>
      </c>
      <c r="O137" s="98">
        <f>N137/N$213</f>
        <v>2.3391812865497075E-2</v>
      </c>
      <c r="P137" s="22">
        <v>18</v>
      </c>
      <c r="Q137" s="97">
        <f>P137/P$213</f>
        <v>4.8000000000000001E-2</v>
      </c>
      <c r="R137" s="96">
        <f t="shared" ref="R137:Y137" si="64">SUM(R134:R135)</f>
        <v>6</v>
      </c>
      <c r="S137" s="97">
        <f t="shared" si="64"/>
        <v>1.5748031496062992E-2</v>
      </c>
      <c r="T137" s="96">
        <f t="shared" si="64"/>
        <v>9</v>
      </c>
      <c r="U137" s="97">
        <f t="shared" si="64"/>
        <v>2.3195876288659795E-2</v>
      </c>
      <c r="V137" s="96">
        <f t="shared" si="64"/>
        <v>6</v>
      </c>
      <c r="W137" s="98">
        <f t="shared" si="64"/>
        <v>1.6483516483516484E-2</v>
      </c>
      <c r="X137" s="100">
        <f t="shared" si="64"/>
        <v>10</v>
      </c>
      <c r="Y137" s="101">
        <f t="shared" si="64"/>
        <v>2.652519893899204E-2</v>
      </c>
      <c r="Z137" s="24">
        <f>Z134+Z135</f>
        <v>8</v>
      </c>
      <c r="AA137" s="125">
        <f>Z137/Z$213</f>
        <v>1.7021276595744681E-2</v>
      </c>
      <c r="AB137" s="24">
        <f>SUM(AB134:AB135)</f>
        <v>3</v>
      </c>
      <c r="AC137" s="128">
        <f>AB137/AB$213</f>
        <v>8.2872928176795577E-3</v>
      </c>
      <c r="AD137" s="24">
        <f>SUM(AD134:AD135)</f>
        <v>5</v>
      </c>
      <c r="AE137" s="128">
        <f>AD137/AD$213</f>
        <v>1.2562814070351759E-2</v>
      </c>
      <c r="AF137" s="24">
        <f>SUM(AF134:AF135)</f>
        <v>5</v>
      </c>
      <c r="AG137" s="128">
        <f>AF137/AF$213</f>
        <v>1.3774104683195593E-2</v>
      </c>
      <c r="AH137" s="24">
        <f>SUM(AH134:AH135)</f>
        <v>5</v>
      </c>
      <c r="AI137" s="128">
        <f>AH137/AH213</f>
        <v>1.3966480446927373E-2</v>
      </c>
      <c r="AJ137" s="24">
        <f>SUM(AJ134:AJ135)</f>
        <v>0</v>
      </c>
      <c r="AK137" s="128">
        <f>AJ137/AJ213</f>
        <v>0</v>
      </c>
      <c r="AL137" s="24">
        <f>SUM(AL134:AL135)</f>
        <v>0</v>
      </c>
      <c r="AM137" s="128">
        <f>AL137/AL213</f>
        <v>0</v>
      </c>
      <c r="AN137" s="24">
        <f>SUM(AN134:AN135)</f>
        <v>4</v>
      </c>
      <c r="AO137" s="128">
        <f>AN137/AN213</f>
        <v>1.282051282051282E-2</v>
      </c>
      <c r="AP137">
        <v>2</v>
      </c>
      <c r="AR137" s="3"/>
    </row>
    <row r="138" spans="1:44" x14ac:dyDescent="0.25">
      <c r="A138" s="63"/>
      <c r="B138" s="19"/>
      <c r="C138" s="97"/>
      <c r="D138" s="19"/>
      <c r="E138" s="97"/>
      <c r="F138" s="19"/>
      <c r="G138" s="97"/>
      <c r="H138" s="19"/>
      <c r="I138" s="97"/>
      <c r="J138" s="19"/>
      <c r="K138" s="97"/>
      <c r="L138" s="19"/>
      <c r="M138" s="98"/>
      <c r="N138" s="21"/>
      <c r="O138" s="98"/>
      <c r="P138" s="22"/>
      <c r="Q138" s="97"/>
      <c r="R138" s="19"/>
      <c r="S138" s="97"/>
      <c r="T138" s="22"/>
      <c r="U138" s="97"/>
      <c r="V138" s="19"/>
      <c r="W138" s="98"/>
      <c r="X138" s="22"/>
      <c r="Y138" s="101"/>
      <c r="Z138" s="24"/>
      <c r="AA138" s="125"/>
      <c r="AB138" s="8"/>
      <c r="AC138" s="125"/>
      <c r="AD138" s="8"/>
      <c r="AE138" s="125"/>
      <c r="AF138" s="8"/>
      <c r="AG138" s="125"/>
      <c r="AH138" s="8"/>
      <c r="AI138" s="125"/>
      <c r="AJ138" s="8"/>
      <c r="AK138" s="125"/>
      <c r="AL138" s="8"/>
      <c r="AM138" s="125"/>
      <c r="AN138" s="8"/>
      <c r="AO138" s="125"/>
      <c r="AR138" s="3"/>
    </row>
    <row r="139" spans="1:44" x14ac:dyDescent="0.25">
      <c r="A139" s="26" t="s">
        <v>176</v>
      </c>
      <c r="B139" s="7"/>
      <c r="C139" s="32"/>
      <c r="D139" s="7"/>
      <c r="E139" s="32"/>
      <c r="F139" s="7"/>
      <c r="G139" s="32"/>
      <c r="H139" s="7"/>
      <c r="I139" s="32"/>
      <c r="J139" s="7"/>
      <c r="K139" s="32"/>
      <c r="L139" s="7"/>
      <c r="M139" s="33"/>
      <c r="N139" s="38"/>
      <c r="O139" s="33"/>
      <c r="P139" s="39"/>
      <c r="Q139" s="32"/>
      <c r="R139" s="7"/>
      <c r="S139" s="32"/>
      <c r="T139" s="39"/>
      <c r="U139" s="32"/>
      <c r="V139" s="7"/>
      <c r="W139" s="33"/>
      <c r="X139" s="39"/>
      <c r="Y139" s="36"/>
      <c r="Z139" s="8"/>
      <c r="AA139" s="125"/>
      <c r="AB139" s="8"/>
      <c r="AC139" s="125"/>
      <c r="AD139" s="8"/>
      <c r="AE139" s="125"/>
      <c r="AF139" s="8"/>
      <c r="AG139" s="125"/>
      <c r="AH139" s="8"/>
      <c r="AI139" s="125"/>
      <c r="AJ139" s="8"/>
      <c r="AK139" s="125"/>
      <c r="AL139" s="8"/>
      <c r="AM139" s="125"/>
      <c r="AN139" s="8"/>
      <c r="AO139" s="125"/>
      <c r="AR139" s="3"/>
    </row>
    <row r="140" spans="1:44" x14ac:dyDescent="0.25">
      <c r="A140" s="26" t="s">
        <v>177</v>
      </c>
      <c r="B140" s="7">
        <v>5</v>
      </c>
      <c r="C140" s="32">
        <f>B140/B$213</f>
        <v>1.5822784810126583E-2</v>
      </c>
      <c r="D140" s="7">
        <v>2</v>
      </c>
      <c r="E140" s="32">
        <f>D140/D$213</f>
        <v>5.235602094240838E-3</v>
      </c>
      <c r="F140" s="7">
        <v>4</v>
      </c>
      <c r="G140" s="32">
        <f>F140/F$213</f>
        <v>1.078167115902965E-2</v>
      </c>
      <c r="H140" s="7">
        <v>2</v>
      </c>
      <c r="I140" s="32">
        <f>H140/H$213</f>
        <v>5.4945054945054949E-3</v>
      </c>
      <c r="J140" s="7">
        <v>3</v>
      </c>
      <c r="K140" s="32">
        <f>J140/J$213</f>
        <v>8.5714285714285719E-3</v>
      </c>
      <c r="L140" s="7">
        <v>6</v>
      </c>
      <c r="M140" s="33">
        <f>L140/L$213</f>
        <v>1.5789473684210527E-2</v>
      </c>
      <c r="N140" s="38">
        <v>5</v>
      </c>
      <c r="O140" s="33">
        <f>N140/N$213</f>
        <v>1.4619883040935672E-2</v>
      </c>
      <c r="P140" s="39">
        <v>13</v>
      </c>
      <c r="Q140" s="32">
        <f>P140/P$213</f>
        <v>3.4666666666666665E-2</v>
      </c>
      <c r="R140" s="7">
        <v>13</v>
      </c>
      <c r="S140" s="32">
        <f>R140/R$213</f>
        <v>3.4120734908136482E-2</v>
      </c>
      <c r="T140" s="39">
        <v>12</v>
      </c>
      <c r="U140" s="32">
        <f>T140/T$213</f>
        <v>3.0927835051546393E-2</v>
      </c>
      <c r="V140" s="7">
        <v>10</v>
      </c>
      <c r="W140" s="33">
        <f>V140/V$213</f>
        <v>2.7472527472527472E-2</v>
      </c>
      <c r="X140" s="39">
        <v>8</v>
      </c>
      <c r="Y140" s="36">
        <f>X140/X$213</f>
        <v>2.1220159151193633E-2</v>
      </c>
      <c r="Z140" s="8">
        <v>7</v>
      </c>
      <c r="AA140" s="36">
        <f>Z140/Z$213</f>
        <v>1.4893617021276596E-2</v>
      </c>
      <c r="AB140" s="8">
        <v>8</v>
      </c>
      <c r="AC140" s="125">
        <f>AB140/AB$213</f>
        <v>2.2099447513812154E-2</v>
      </c>
      <c r="AD140" s="8">
        <v>6</v>
      </c>
      <c r="AE140" s="125">
        <f>AD140/AD$213</f>
        <v>1.507537688442211E-2</v>
      </c>
      <c r="AF140" s="8">
        <v>7</v>
      </c>
      <c r="AG140" s="125">
        <f>AF140/AF$213</f>
        <v>1.928374655647383E-2</v>
      </c>
      <c r="AH140" s="8">
        <v>4</v>
      </c>
      <c r="AI140" s="125">
        <f>AH140/AH213</f>
        <v>1.11731843575419E-2</v>
      </c>
      <c r="AJ140" s="8"/>
      <c r="AK140" s="125">
        <f>AJ140/AJ213</f>
        <v>0</v>
      </c>
      <c r="AL140" s="8"/>
      <c r="AM140" s="125">
        <f>AL140/AL213</f>
        <v>0</v>
      </c>
      <c r="AN140" s="8">
        <v>3</v>
      </c>
      <c r="AO140" s="125">
        <f>AN140/AN213</f>
        <v>9.6153846153846159E-3</v>
      </c>
      <c r="AP140">
        <v>4</v>
      </c>
      <c r="AR140" s="3"/>
    </row>
    <row r="141" spans="1:44" x14ac:dyDescent="0.25">
      <c r="A141" s="26" t="s">
        <v>178</v>
      </c>
      <c r="B141" s="7">
        <v>3</v>
      </c>
      <c r="C141" s="32">
        <f>B141/B$213</f>
        <v>9.4936708860759497E-3</v>
      </c>
      <c r="D141" s="7">
        <v>2</v>
      </c>
      <c r="E141" s="32">
        <f>D141/D$213</f>
        <v>5.235602094240838E-3</v>
      </c>
      <c r="F141" s="7">
        <v>7</v>
      </c>
      <c r="G141" s="32">
        <f>F141/F$213</f>
        <v>1.8867924528301886E-2</v>
      </c>
      <c r="H141" s="7">
        <v>5</v>
      </c>
      <c r="I141" s="32">
        <f>H141/H$213</f>
        <v>1.3736263736263736E-2</v>
      </c>
      <c r="J141" s="7">
        <v>4</v>
      </c>
      <c r="K141" s="32">
        <f>J141/J$213</f>
        <v>1.1428571428571429E-2</v>
      </c>
      <c r="L141" s="7">
        <v>0</v>
      </c>
      <c r="M141" s="33">
        <f>L141/L$213</f>
        <v>0</v>
      </c>
      <c r="N141" s="38">
        <v>4</v>
      </c>
      <c r="O141" s="33">
        <f>N141/N$213</f>
        <v>1.1695906432748537E-2</v>
      </c>
      <c r="P141" s="39">
        <v>0</v>
      </c>
      <c r="Q141" s="32">
        <f>P141/P$213</f>
        <v>0</v>
      </c>
      <c r="R141" s="7">
        <v>0</v>
      </c>
      <c r="S141" s="32">
        <f>R141/R$213</f>
        <v>0</v>
      </c>
      <c r="T141" s="39">
        <v>0</v>
      </c>
      <c r="U141" s="32">
        <f>T141/T$213</f>
        <v>0</v>
      </c>
      <c r="V141" s="7">
        <v>1</v>
      </c>
      <c r="W141" s="33">
        <f>V141/V$213</f>
        <v>2.7472527472527475E-3</v>
      </c>
      <c r="X141" s="39">
        <v>0</v>
      </c>
      <c r="Y141" s="36">
        <f>X141/X$213</f>
        <v>0</v>
      </c>
      <c r="Z141" s="8">
        <v>1</v>
      </c>
      <c r="AA141" s="36">
        <f>Z141/Z$213</f>
        <v>2.1276595744680851E-3</v>
      </c>
      <c r="AB141" s="8">
        <v>3</v>
      </c>
      <c r="AC141" s="125">
        <f>AB141/AB$213</f>
        <v>8.2872928176795577E-3</v>
      </c>
      <c r="AD141" s="8">
        <v>3</v>
      </c>
      <c r="AE141" s="125">
        <f>AD141/AD$213</f>
        <v>7.537688442211055E-3</v>
      </c>
      <c r="AF141" s="8">
        <v>2</v>
      </c>
      <c r="AG141" s="125">
        <f>AF141/AF$213</f>
        <v>5.5096418732782371E-3</v>
      </c>
      <c r="AH141" s="8">
        <v>1</v>
      </c>
      <c r="AI141" s="125">
        <f>AH141/AH213</f>
        <v>2.7932960893854749E-3</v>
      </c>
      <c r="AJ141" s="8"/>
      <c r="AK141" s="125">
        <f>AJ141/AJ213</f>
        <v>0</v>
      </c>
      <c r="AL141" s="8"/>
      <c r="AM141" s="125">
        <f>AL141/AL213</f>
        <v>0</v>
      </c>
      <c r="AN141" s="8">
        <v>1</v>
      </c>
      <c r="AO141" s="125">
        <f>AN141/AN213</f>
        <v>3.205128205128205E-3</v>
      </c>
      <c r="AP141">
        <v>1</v>
      </c>
      <c r="AR141" s="3"/>
    </row>
    <row r="142" spans="1:44" hidden="1" x14ac:dyDescent="0.25">
      <c r="A142" s="26" t="s">
        <v>179</v>
      </c>
      <c r="B142" s="7">
        <v>5</v>
      </c>
      <c r="C142" s="32">
        <f>B142/B$213</f>
        <v>1.5822784810126583E-2</v>
      </c>
      <c r="D142" s="7">
        <v>6</v>
      </c>
      <c r="E142" s="32">
        <f>D142/D$213</f>
        <v>1.5706806282722512E-2</v>
      </c>
      <c r="F142" s="7">
        <v>4</v>
      </c>
      <c r="G142" s="32">
        <f>F142/F$213</f>
        <v>1.078167115902965E-2</v>
      </c>
      <c r="H142" s="7">
        <v>3</v>
      </c>
      <c r="I142" s="32">
        <f>H142/H$213</f>
        <v>8.241758241758242E-3</v>
      </c>
      <c r="J142" s="7">
        <v>5</v>
      </c>
      <c r="K142" s="32">
        <f>J142/J$213</f>
        <v>1.4285714285714285E-2</v>
      </c>
      <c r="L142" s="7">
        <v>7</v>
      </c>
      <c r="M142" s="33">
        <f>L142/L$213</f>
        <v>1.8421052631578946E-2</v>
      </c>
      <c r="N142" s="38">
        <v>0</v>
      </c>
      <c r="O142" s="33">
        <f>N142/N$213</f>
        <v>0</v>
      </c>
      <c r="P142" s="39">
        <v>0</v>
      </c>
      <c r="Q142" s="32">
        <f>P142/P$213</f>
        <v>0</v>
      </c>
      <c r="R142" s="7">
        <v>0</v>
      </c>
      <c r="S142" s="32">
        <f>R142/R$213</f>
        <v>0</v>
      </c>
      <c r="T142" s="39">
        <v>0</v>
      </c>
      <c r="U142" s="32">
        <f>T142/T$213</f>
        <v>0</v>
      </c>
      <c r="V142" s="7">
        <v>0</v>
      </c>
      <c r="W142" s="33">
        <f>V142/V$213</f>
        <v>0</v>
      </c>
      <c r="X142" s="39">
        <v>0</v>
      </c>
      <c r="Y142" s="36">
        <f>X142/X$213</f>
        <v>0</v>
      </c>
      <c r="Z142" s="8">
        <v>0</v>
      </c>
      <c r="AA142" s="36">
        <f>Z142/Z$213</f>
        <v>0</v>
      </c>
      <c r="AB142" s="8">
        <v>0</v>
      </c>
      <c r="AC142" s="125">
        <f>AB142/AB$213</f>
        <v>0</v>
      </c>
      <c r="AD142" s="8">
        <v>0</v>
      </c>
      <c r="AE142" s="125">
        <f>AD142/AD$213</f>
        <v>0</v>
      </c>
      <c r="AF142" s="8">
        <v>0</v>
      </c>
      <c r="AG142" s="125">
        <f>AF142/AF$213</f>
        <v>0</v>
      </c>
      <c r="AH142" s="8">
        <v>0</v>
      </c>
      <c r="AI142" s="125">
        <f>AH142/AH213</f>
        <v>0</v>
      </c>
      <c r="AJ142" s="8"/>
      <c r="AK142" s="125">
        <f>AJ142/AJ213</f>
        <v>0</v>
      </c>
      <c r="AL142" s="8"/>
      <c r="AM142" s="125">
        <f>AL142/AL213</f>
        <v>0</v>
      </c>
      <c r="AN142" s="8">
        <v>0</v>
      </c>
      <c r="AO142" s="125">
        <f>AN142/AN213</f>
        <v>0</v>
      </c>
      <c r="AR142" s="3"/>
    </row>
    <row r="143" spans="1:44" x14ac:dyDescent="0.25">
      <c r="A143" s="26" t="s">
        <v>180</v>
      </c>
      <c r="B143" s="43">
        <v>0</v>
      </c>
      <c r="C143" s="44">
        <f>B143/B$213</f>
        <v>0</v>
      </c>
      <c r="D143" s="43">
        <v>0</v>
      </c>
      <c r="E143" s="44">
        <f>D143/D$213</f>
        <v>0</v>
      </c>
      <c r="F143" s="43">
        <v>0</v>
      </c>
      <c r="G143" s="44">
        <f>F143/F$213</f>
        <v>0</v>
      </c>
      <c r="H143" s="43">
        <v>0</v>
      </c>
      <c r="I143" s="44">
        <f>H143/H$213</f>
        <v>0</v>
      </c>
      <c r="J143" s="43">
        <v>0</v>
      </c>
      <c r="K143" s="44">
        <f>J143/J$213</f>
        <v>0</v>
      </c>
      <c r="L143" s="43">
        <v>0</v>
      </c>
      <c r="M143" s="45">
        <f>L143/L$213</f>
        <v>0</v>
      </c>
      <c r="N143" s="46">
        <v>0</v>
      </c>
      <c r="O143" s="45">
        <f>N143/N$213</f>
        <v>0</v>
      </c>
      <c r="P143" s="47">
        <v>0</v>
      </c>
      <c r="Q143" s="44">
        <f>P143/P$213</f>
        <v>0</v>
      </c>
      <c r="R143" s="43">
        <v>0</v>
      </c>
      <c r="S143" s="44">
        <f>R143/R$213</f>
        <v>0</v>
      </c>
      <c r="T143" s="47">
        <v>0</v>
      </c>
      <c r="U143" s="44">
        <f>T143/T$213</f>
        <v>0</v>
      </c>
      <c r="V143" s="43">
        <v>0</v>
      </c>
      <c r="W143" s="45">
        <f>V143/V$213</f>
        <v>0</v>
      </c>
      <c r="X143" s="47">
        <v>0</v>
      </c>
      <c r="Y143" s="48">
        <f>X143/X$213</f>
        <v>0</v>
      </c>
      <c r="Z143" s="49">
        <v>0</v>
      </c>
      <c r="AA143" s="48">
        <f>Z143/Z$213</f>
        <v>0</v>
      </c>
      <c r="AB143" s="49">
        <v>0</v>
      </c>
      <c r="AC143" s="127">
        <f>AB143/AB$213</f>
        <v>0</v>
      </c>
      <c r="AD143" s="49">
        <v>0</v>
      </c>
      <c r="AE143" s="127">
        <f>AD143/AD$213</f>
        <v>0</v>
      </c>
      <c r="AF143" s="49">
        <v>0</v>
      </c>
      <c r="AG143" s="127">
        <f>AF143/AF$213</f>
        <v>0</v>
      </c>
      <c r="AH143" s="49">
        <v>0</v>
      </c>
      <c r="AI143" s="127">
        <f>AH143/AH213</f>
        <v>0</v>
      </c>
      <c r="AJ143" s="49">
        <v>0</v>
      </c>
      <c r="AK143" s="127">
        <f>AJ143/AJ213</f>
        <v>0</v>
      </c>
      <c r="AL143" s="49">
        <v>0</v>
      </c>
      <c r="AM143" s="127">
        <f>AL143/AL213</f>
        <v>0</v>
      </c>
      <c r="AN143" s="49">
        <v>0</v>
      </c>
      <c r="AO143" s="127">
        <f>AN143/AN213</f>
        <v>0</v>
      </c>
      <c r="AP143">
        <v>0</v>
      </c>
      <c r="AR143" s="3"/>
    </row>
    <row r="144" spans="1:44" x14ac:dyDescent="0.25">
      <c r="A144" s="63" t="s">
        <v>55</v>
      </c>
      <c r="B144" s="96">
        <f>SUM(B140:B143)</f>
        <v>13</v>
      </c>
      <c r="C144" s="97">
        <f>B144/B$213</f>
        <v>4.1139240506329111E-2</v>
      </c>
      <c r="D144" s="96">
        <f>SUM(D140:D143)</f>
        <v>10</v>
      </c>
      <c r="E144" s="97">
        <f>D144/D$213</f>
        <v>2.6178010471204188E-2</v>
      </c>
      <c r="F144" s="96">
        <f>SUM(F140:F143)</f>
        <v>15</v>
      </c>
      <c r="G144" s="97">
        <f>F144/F$213</f>
        <v>4.0431266846361183E-2</v>
      </c>
      <c r="H144" s="96">
        <f>SUM(H140:H143)</f>
        <v>10</v>
      </c>
      <c r="I144" s="97">
        <f>H144/H$213</f>
        <v>2.7472527472527472E-2</v>
      </c>
      <c r="J144" s="96">
        <f>SUM(J140:J143)</f>
        <v>12</v>
      </c>
      <c r="K144" s="97">
        <f>J144/J$213</f>
        <v>3.4285714285714287E-2</v>
      </c>
      <c r="L144" s="96">
        <f>SUM(L140:L143)</f>
        <v>13</v>
      </c>
      <c r="M144" s="98">
        <f>L144/L$213</f>
        <v>3.4210526315789476E-2</v>
      </c>
      <c r="N144" s="99">
        <f>SUM(N140:N143)</f>
        <v>9</v>
      </c>
      <c r="O144" s="98">
        <f>N144/N$213</f>
        <v>2.6315789473684209E-2</v>
      </c>
      <c r="P144" s="100">
        <f>SUM(P140:P143)</f>
        <v>13</v>
      </c>
      <c r="Q144" s="97">
        <f>P144/P$213</f>
        <v>3.4666666666666665E-2</v>
      </c>
      <c r="R144" s="96">
        <f>SUM(R140:R143)</f>
        <v>13</v>
      </c>
      <c r="S144" s="97">
        <f>R144/R$213</f>
        <v>3.4120734908136482E-2</v>
      </c>
      <c r="T144" s="100">
        <f>SUM(T140:T143)</f>
        <v>12</v>
      </c>
      <c r="U144" s="97">
        <f>T144/T$213</f>
        <v>3.0927835051546393E-2</v>
      </c>
      <c r="V144" s="96">
        <f>SUM(V140:V143)</f>
        <v>11</v>
      </c>
      <c r="W144" s="98">
        <f>V144/V$213</f>
        <v>3.021978021978022E-2</v>
      </c>
      <c r="X144" s="100">
        <f>SUM(X140:X143)</f>
        <v>8</v>
      </c>
      <c r="Y144" s="101">
        <f>X144/X$213</f>
        <v>2.1220159151193633E-2</v>
      </c>
      <c r="Z144" s="24">
        <f>Z140+Z141+Z142</f>
        <v>8</v>
      </c>
      <c r="AA144" s="101">
        <f>Z144/Z$213</f>
        <v>1.7021276595744681E-2</v>
      </c>
      <c r="AB144" s="24">
        <f>SUM(AB140:AB143)</f>
        <v>11</v>
      </c>
      <c r="AC144" s="128">
        <f>AB144/AB$213</f>
        <v>3.0386740331491711E-2</v>
      </c>
      <c r="AD144" s="24">
        <f>SUM(AD140:AD143)</f>
        <v>9</v>
      </c>
      <c r="AE144" s="128">
        <f>AD144/AD$213</f>
        <v>2.2613065326633167E-2</v>
      </c>
      <c r="AF144" s="24">
        <f>SUM(AF140:AF143)</f>
        <v>9</v>
      </c>
      <c r="AG144" s="128">
        <f>AF144/AF$213</f>
        <v>2.4793388429752067E-2</v>
      </c>
      <c r="AH144" s="24">
        <f>SUM(AH140:AH143)</f>
        <v>5</v>
      </c>
      <c r="AI144" s="128">
        <f>AH144/AH213</f>
        <v>1.3966480446927373E-2</v>
      </c>
      <c r="AJ144" s="24">
        <f>SUM(AJ140:AJ143)</f>
        <v>0</v>
      </c>
      <c r="AK144" s="128">
        <f>AJ144/AJ213</f>
        <v>0</v>
      </c>
      <c r="AL144" s="24">
        <f>SUM(AL140:AL143)</f>
        <v>0</v>
      </c>
      <c r="AM144" s="128">
        <f>AL144/AL213</f>
        <v>0</v>
      </c>
      <c r="AN144" s="24">
        <f>SUM(AN140:AN143)</f>
        <v>4</v>
      </c>
      <c r="AO144" s="128">
        <f>AN144/AN213</f>
        <v>1.282051282051282E-2</v>
      </c>
      <c r="AP144">
        <v>5</v>
      </c>
      <c r="AR144" s="3"/>
    </row>
    <row r="145" spans="1:44" x14ac:dyDescent="0.25">
      <c r="A145" s="26"/>
      <c r="B145" s="19"/>
      <c r="C145" s="20"/>
      <c r="D145" s="19"/>
      <c r="E145" s="20"/>
      <c r="F145" s="19"/>
      <c r="G145" s="20"/>
      <c r="H145" s="19"/>
      <c r="I145" s="20"/>
      <c r="J145" s="19"/>
      <c r="K145" s="20"/>
      <c r="L145" s="19"/>
      <c r="M145" s="19"/>
      <c r="N145" s="21"/>
      <c r="O145" s="19"/>
      <c r="P145" s="22"/>
      <c r="Q145" s="20"/>
      <c r="R145" s="19"/>
      <c r="S145" s="20"/>
      <c r="T145" s="22"/>
      <c r="U145" s="20"/>
      <c r="V145" s="19"/>
      <c r="W145" s="19"/>
      <c r="X145" s="22"/>
      <c r="Y145" s="23"/>
      <c r="Z145" s="24"/>
      <c r="AA145" s="36"/>
      <c r="AB145" s="8"/>
      <c r="AC145" s="125"/>
      <c r="AD145" s="8"/>
      <c r="AE145" s="125"/>
      <c r="AF145" s="8"/>
      <c r="AG145" s="125"/>
      <c r="AH145" s="8"/>
      <c r="AI145" s="125"/>
      <c r="AJ145" s="8"/>
      <c r="AK145" s="125"/>
      <c r="AL145" s="8"/>
      <c r="AM145" s="125"/>
      <c r="AN145" s="8"/>
      <c r="AO145" s="125"/>
      <c r="AR145" s="3"/>
    </row>
    <row r="146" spans="1:44" x14ac:dyDescent="0.25">
      <c r="A146" s="63" t="s">
        <v>57</v>
      </c>
      <c r="B146" s="19">
        <v>6</v>
      </c>
      <c r="C146" s="97">
        <f>B146/B$213</f>
        <v>1.8987341772151899E-2</v>
      </c>
      <c r="D146" s="19">
        <v>15</v>
      </c>
      <c r="E146" s="97">
        <f>D146/D$213</f>
        <v>3.9267015706806283E-2</v>
      </c>
      <c r="F146" s="19">
        <v>19</v>
      </c>
      <c r="G146" s="97">
        <f>F146/F$213</f>
        <v>5.1212938005390833E-2</v>
      </c>
      <c r="H146" s="19">
        <v>9</v>
      </c>
      <c r="I146" s="97">
        <f>H146/H$213</f>
        <v>2.4725274725274724E-2</v>
      </c>
      <c r="J146" s="19">
        <v>11</v>
      </c>
      <c r="K146" s="97">
        <f>J146/J$213</f>
        <v>3.1428571428571431E-2</v>
      </c>
      <c r="L146" s="19">
        <v>23</v>
      </c>
      <c r="M146" s="98">
        <f>L146/L$213</f>
        <v>6.0526315789473685E-2</v>
      </c>
      <c r="N146" s="21">
        <v>11</v>
      </c>
      <c r="O146" s="98">
        <f>N146/N$213</f>
        <v>3.2163742690058478E-2</v>
      </c>
      <c r="P146" s="22">
        <v>11</v>
      </c>
      <c r="Q146" s="97">
        <f>P146/P$213</f>
        <v>2.9333333333333333E-2</v>
      </c>
      <c r="R146" s="19">
        <v>15</v>
      </c>
      <c r="S146" s="97">
        <f>R146/R$213</f>
        <v>3.937007874015748E-2</v>
      </c>
      <c r="T146" s="22">
        <v>8</v>
      </c>
      <c r="U146" s="97">
        <f>T146/T$213</f>
        <v>2.0618556701030927E-2</v>
      </c>
      <c r="V146" s="19">
        <v>15</v>
      </c>
      <c r="W146" s="98">
        <f>V146/V$213</f>
        <v>4.1208791208791208E-2</v>
      </c>
      <c r="X146" s="22">
        <v>16</v>
      </c>
      <c r="Y146" s="101">
        <f>X146/X$213</f>
        <v>4.2440318302387266E-2</v>
      </c>
      <c r="Z146" s="24">
        <v>19</v>
      </c>
      <c r="AA146" s="101">
        <f>Z146/Z$213</f>
        <v>4.042553191489362E-2</v>
      </c>
      <c r="AB146" s="24">
        <v>12</v>
      </c>
      <c r="AC146" s="128">
        <f>AB146/AB213</f>
        <v>3.3149171270718231E-2</v>
      </c>
      <c r="AD146" s="24">
        <v>17</v>
      </c>
      <c r="AE146" s="128">
        <f>AD146/AD213</f>
        <v>4.2713567839195977E-2</v>
      </c>
      <c r="AF146" s="24">
        <v>17</v>
      </c>
      <c r="AG146" s="128">
        <f>AF146/AF213</f>
        <v>4.6831955922865015E-2</v>
      </c>
      <c r="AH146" s="24">
        <v>13</v>
      </c>
      <c r="AI146" s="128">
        <f>AH146/AH213</f>
        <v>3.6312849162011177E-2</v>
      </c>
      <c r="AJ146" s="24"/>
      <c r="AK146" s="128">
        <f>AJ146/AJ213</f>
        <v>0</v>
      </c>
      <c r="AL146" s="24"/>
      <c r="AM146" s="128">
        <f>AL146/AL213</f>
        <v>0</v>
      </c>
      <c r="AN146" s="24">
        <v>18</v>
      </c>
      <c r="AO146" s="128">
        <f>AN146/AN213</f>
        <v>5.7692307692307696E-2</v>
      </c>
      <c r="AP146">
        <v>17</v>
      </c>
      <c r="AR146" s="3"/>
    </row>
    <row r="147" spans="1:44" x14ac:dyDescent="0.25">
      <c r="A147" s="26"/>
      <c r="B147" s="7"/>
      <c r="C147" s="32"/>
      <c r="D147" s="7"/>
      <c r="E147" s="32"/>
      <c r="F147" s="7"/>
      <c r="G147" s="32"/>
      <c r="H147" s="7"/>
      <c r="I147" s="32"/>
      <c r="J147" s="7"/>
      <c r="K147" s="32"/>
      <c r="L147" s="7"/>
      <c r="M147" s="33"/>
      <c r="N147" s="38"/>
      <c r="O147" s="33"/>
      <c r="P147" s="39"/>
      <c r="Q147" s="32"/>
      <c r="R147" s="7"/>
      <c r="S147" s="32"/>
      <c r="T147" s="39"/>
      <c r="U147" s="32"/>
      <c r="V147" s="7"/>
      <c r="W147" s="33"/>
      <c r="X147" s="39"/>
      <c r="Y147" s="36"/>
      <c r="Z147" s="8"/>
      <c r="AA147" s="36"/>
      <c r="AB147" s="126"/>
      <c r="AC147" s="125"/>
      <c r="AD147" s="126"/>
      <c r="AE147" s="125"/>
      <c r="AF147" s="126"/>
      <c r="AG147" s="125"/>
      <c r="AH147" s="126"/>
      <c r="AI147" s="125"/>
      <c r="AJ147" s="126"/>
      <c r="AK147" s="125"/>
      <c r="AL147" s="126"/>
      <c r="AM147" s="125"/>
      <c r="AN147" s="126"/>
      <c r="AO147" s="125"/>
      <c r="AR147" s="3"/>
    </row>
    <row r="148" spans="1:44" x14ac:dyDescent="0.25">
      <c r="A148" s="26" t="s">
        <v>181</v>
      </c>
      <c r="B148" s="7"/>
      <c r="C148" s="32"/>
      <c r="D148" s="7"/>
      <c r="E148" s="32"/>
      <c r="F148" s="7"/>
      <c r="G148" s="32"/>
      <c r="H148" s="7"/>
      <c r="I148" s="32"/>
      <c r="J148" s="7"/>
      <c r="K148" s="32"/>
      <c r="L148" s="7"/>
      <c r="M148" s="33"/>
      <c r="N148" s="38"/>
      <c r="O148" s="33"/>
      <c r="P148" s="39"/>
      <c r="Q148" s="32"/>
      <c r="R148" s="7"/>
      <c r="S148" s="32"/>
      <c r="T148" s="39"/>
      <c r="U148" s="32"/>
      <c r="V148" s="7"/>
      <c r="W148" s="33"/>
      <c r="X148" s="39"/>
      <c r="Y148" s="36"/>
      <c r="Z148" s="8"/>
      <c r="AA148" s="36"/>
      <c r="AB148" s="126"/>
      <c r="AC148" s="125"/>
      <c r="AD148" s="126"/>
      <c r="AE148" s="125"/>
      <c r="AF148" s="126"/>
      <c r="AG148" s="125"/>
      <c r="AH148" s="126"/>
      <c r="AI148" s="125"/>
      <c r="AJ148" s="126"/>
      <c r="AK148" s="125"/>
      <c r="AL148" s="126"/>
      <c r="AM148" s="125"/>
      <c r="AN148" s="126"/>
      <c r="AO148" s="125"/>
      <c r="AR148" s="3"/>
    </row>
    <row r="149" spans="1:44" x14ac:dyDescent="0.25">
      <c r="A149" s="26" t="s">
        <v>182</v>
      </c>
      <c r="B149" s="7">
        <v>1</v>
      </c>
      <c r="C149" s="32">
        <f>B149/B$213</f>
        <v>3.1645569620253164E-3</v>
      </c>
      <c r="D149" s="7">
        <v>1</v>
      </c>
      <c r="E149" s="32">
        <f>D149/D$213</f>
        <v>2.617801047120419E-3</v>
      </c>
      <c r="F149" s="7">
        <v>2</v>
      </c>
      <c r="G149" s="32">
        <f>F149/F$213</f>
        <v>5.3908355795148251E-3</v>
      </c>
      <c r="H149" s="7">
        <v>1</v>
      </c>
      <c r="I149" s="32">
        <f>H149/H$213</f>
        <v>2.7472527472527475E-3</v>
      </c>
      <c r="J149" s="7">
        <v>1</v>
      </c>
      <c r="K149" s="32">
        <f>J149/J$213</f>
        <v>2.8571428571428571E-3</v>
      </c>
      <c r="L149" s="7">
        <v>2</v>
      </c>
      <c r="M149" s="33">
        <f>L149/L$213</f>
        <v>5.263157894736842E-3</v>
      </c>
      <c r="N149" s="38">
        <v>0</v>
      </c>
      <c r="O149" s="33">
        <f>N149/N$213</f>
        <v>0</v>
      </c>
      <c r="P149" s="39">
        <v>2</v>
      </c>
      <c r="Q149" s="32">
        <f>P149/P$213</f>
        <v>5.3333333333333332E-3</v>
      </c>
      <c r="R149" s="7">
        <v>1</v>
      </c>
      <c r="S149" s="32">
        <f>R149/R$213</f>
        <v>2.6246719160104987E-3</v>
      </c>
      <c r="T149" s="39">
        <v>1</v>
      </c>
      <c r="U149" s="32">
        <f>T149/T$213</f>
        <v>2.5773195876288659E-3</v>
      </c>
      <c r="V149" s="7">
        <v>1</v>
      </c>
      <c r="W149" s="33">
        <f>V149/V$213</f>
        <v>2.7472527472527475E-3</v>
      </c>
      <c r="X149" s="39">
        <v>6</v>
      </c>
      <c r="Y149" s="36">
        <f>X149/X$213</f>
        <v>1.5915119363395226E-2</v>
      </c>
      <c r="Z149" s="8">
        <v>1</v>
      </c>
      <c r="AA149" s="36">
        <f>Z149/Z$213</f>
        <v>2.1276595744680851E-3</v>
      </c>
      <c r="AB149" s="8">
        <v>2</v>
      </c>
      <c r="AC149" s="125">
        <f>AB149/AB$213</f>
        <v>5.5248618784530384E-3</v>
      </c>
      <c r="AD149" s="8">
        <v>7</v>
      </c>
      <c r="AE149" s="125">
        <f>AD149/AD$213</f>
        <v>1.7587939698492462E-2</v>
      </c>
      <c r="AF149" s="8">
        <v>5</v>
      </c>
      <c r="AG149" s="125">
        <f>AF149/AF$213</f>
        <v>1.3774104683195593E-2</v>
      </c>
      <c r="AH149" s="8">
        <v>1</v>
      </c>
      <c r="AI149" s="125">
        <f>AH149/AH213</f>
        <v>2.7932960893854749E-3</v>
      </c>
      <c r="AJ149" s="8"/>
      <c r="AK149" s="125">
        <f>AJ149/AJ213</f>
        <v>0</v>
      </c>
      <c r="AL149" s="8"/>
      <c r="AM149" s="125">
        <f>AL149/AL213</f>
        <v>0</v>
      </c>
      <c r="AN149" s="8">
        <v>2</v>
      </c>
      <c r="AO149" s="125">
        <f>AN149/AN213</f>
        <v>6.41025641025641E-3</v>
      </c>
      <c r="AP149">
        <v>2</v>
      </c>
      <c r="AR149" s="3"/>
    </row>
    <row r="150" spans="1:44" x14ac:dyDescent="0.25">
      <c r="A150" s="26" t="s">
        <v>183</v>
      </c>
      <c r="B150" s="7">
        <v>3</v>
      </c>
      <c r="C150" s="32">
        <f>B150/B$213</f>
        <v>9.4936708860759497E-3</v>
      </c>
      <c r="D150" s="7">
        <v>2</v>
      </c>
      <c r="E150" s="32">
        <f>D150/D$213</f>
        <v>5.235602094240838E-3</v>
      </c>
      <c r="F150" s="7">
        <v>2</v>
      </c>
      <c r="G150" s="32">
        <f>F150/F$213</f>
        <v>5.3908355795148251E-3</v>
      </c>
      <c r="H150" s="7">
        <v>0</v>
      </c>
      <c r="I150" s="32">
        <f>H150/H$213</f>
        <v>0</v>
      </c>
      <c r="J150" s="7">
        <v>3</v>
      </c>
      <c r="K150" s="32">
        <f>J150/J$213</f>
        <v>8.5714285714285719E-3</v>
      </c>
      <c r="L150" s="7">
        <v>1</v>
      </c>
      <c r="M150" s="33">
        <f>L150/L$213</f>
        <v>2.631578947368421E-3</v>
      </c>
      <c r="N150" s="38">
        <v>1</v>
      </c>
      <c r="O150" s="33">
        <f>N150/N$213</f>
        <v>2.9239766081871343E-3</v>
      </c>
      <c r="P150" s="39">
        <v>1</v>
      </c>
      <c r="Q150" s="32">
        <f>P150/P$213</f>
        <v>2.6666666666666666E-3</v>
      </c>
      <c r="R150" s="7">
        <v>1</v>
      </c>
      <c r="S150" s="32">
        <f>R150/R$213</f>
        <v>2.6246719160104987E-3</v>
      </c>
      <c r="T150" s="39">
        <v>2</v>
      </c>
      <c r="U150" s="32">
        <f>T150/T$213</f>
        <v>5.1546391752577319E-3</v>
      </c>
      <c r="V150" s="7">
        <v>1</v>
      </c>
      <c r="W150" s="33">
        <f>V150/V$213</f>
        <v>2.7472527472527475E-3</v>
      </c>
      <c r="X150" s="39">
        <v>2</v>
      </c>
      <c r="Y150" s="36">
        <f>X150/X$213</f>
        <v>5.3050397877984082E-3</v>
      </c>
      <c r="Z150" s="8">
        <v>0</v>
      </c>
      <c r="AA150" s="36">
        <f>Z150/Z$213</f>
        <v>0</v>
      </c>
      <c r="AB150" s="8">
        <v>1</v>
      </c>
      <c r="AC150" s="125">
        <f>AB150/AB$213</f>
        <v>2.7624309392265192E-3</v>
      </c>
      <c r="AD150" s="8">
        <v>2</v>
      </c>
      <c r="AE150" s="125">
        <f>AD150/AD$213</f>
        <v>5.0251256281407036E-3</v>
      </c>
      <c r="AF150" s="8">
        <v>4</v>
      </c>
      <c r="AG150" s="125">
        <f>AF150/AF$213</f>
        <v>1.1019283746556474E-2</v>
      </c>
      <c r="AH150" s="8">
        <v>2</v>
      </c>
      <c r="AI150" s="125">
        <f>AH150/AH213</f>
        <v>5.5865921787709499E-3</v>
      </c>
      <c r="AJ150" s="8"/>
      <c r="AK150" s="125">
        <f>AJ150/AJ213</f>
        <v>0</v>
      </c>
      <c r="AL150" s="8"/>
      <c r="AM150" s="125">
        <f>AL150/AL213</f>
        <v>0</v>
      </c>
      <c r="AN150" s="8">
        <v>0</v>
      </c>
      <c r="AO150" s="125">
        <f>AN150/AN213</f>
        <v>0</v>
      </c>
      <c r="AP150">
        <v>1</v>
      </c>
      <c r="AR150" s="3"/>
    </row>
    <row r="151" spans="1:44" x14ac:dyDescent="0.25">
      <c r="A151" s="26" t="s">
        <v>184</v>
      </c>
      <c r="B151" s="7">
        <v>1</v>
      </c>
      <c r="C151" s="32">
        <f>B151/B$213</f>
        <v>3.1645569620253164E-3</v>
      </c>
      <c r="D151" s="7">
        <v>6</v>
      </c>
      <c r="E151" s="32">
        <f>D151/D$213</f>
        <v>1.5706806282722512E-2</v>
      </c>
      <c r="F151" s="7">
        <v>2</v>
      </c>
      <c r="G151" s="32">
        <f>F151/F$213</f>
        <v>5.3908355795148251E-3</v>
      </c>
      <c r="H151" s="7">
        <v>9</v>
      </c>
      <c r="I151" s="32">
        <f>H151/H$213</f>
        <v>2.4725274725274724E-2</v>
      </c>
      <c r="J151" s="7">
        <v>6</v>
      </c>
      <c r="K151" s="32">
        <f>J151/J$213</f>
        <v>1.7142857142857144E-2</v>
      </c>
      <c r="L151" s="7">
        <v>7</v>
      </c>
      <c r="M151" s="33">
        <f>L151/L$213</f>
        <v>1.8421052631578946E-2</v>
      </c>
      <c r="N151" s="38">
        <v>8</v>
      </c>
      <c r="O151" s="33">
        <f>N151/N$213</f>
        <v>2.3391812865497075E-2</v>
      </c>
      <c r="P151" s="39">
        <v>5</v>
      </c>
      <c r="Q151" s="32">
        <f>P151/P$213</f>
        <v>1.3333333333333334E-2</v>
      </c>
      <c r="R151" s="7">
        <v>6</v>
      </c>
      <c r="S151" s="32">
        <f>R151/R$213</f>
        <v>1.5748031496062992E-2</v>
      </c>
      <c r="T151" s="39">
        <v>5</v>
      </c>
      <c r="U151" s="32">
        <f>T151/T$213</f>
        <v>1.2886597938144329E-2</v>
      </c>
      <c r="V151" s="7">
        <v>3</v>
      </c>
      <c r="W151" s="33">
        <f>V151/V$213</f>
        <v>8.241758241758242E-3</v>
      </c>
      <c r="X151" s="39">
        <v>1</v>
      </c>
      <c r="Y151" s="36">
        <f>X151/X$213</f>
        <v>2.6525198938992041E-3</v>
      </c>
      <c r="Z151" s="8">
        <v>2</v>
      </c>
      <c r="AA151" s="36">
        <f>Z151/Z$213</f>
        <v>4.2553191489361703E-3</v>
      </c>
      <c r="AB151" s="8">
        <v>2</v>
      </c>
      <c r="AC151" s="125">
        <f>AB151/AB$213</f>
        <v>5.5248618784530384E-3</v>
      </c>
      <c r="AD151" s="8">
        <v>0</v>
      </c>
      <c r="AE151" s="125">
        <f>AD151/AD$213</f>
        <v>0</v>
      </c>
      <c r="AF151" s="8">
        <v>0</v>
      </c>
      <c r="AG151" s="125">
        <f>AF151/AF$213</f>
        <v>0</v>
      </c>
      <c r="AH151" s="8">
        <v>0</v>
      </c>
      <c r="AI151" s="125">
        <f>AH151/AH213</f>
        <v>0</v>
      </c>
      <c r="AJ151" s="8"/>
      <c r="AK151" s="125">
        <f>AJ151/AJ213</f>
        <v>0</v>
      </c>
      <c r="AL151" s="8"/>
      <c r="AM151" s="125">
        <f>AL151/AL213</f>
        <v>0</v>
      </c>
      <c r="AN151" s="8">
        <v>0</v>
      </c>
      <c r="AO151" s="125">
        <f>AN151/AN213</f>
        <v>0</v>
      </c>
      <c r="AP151">
        <v>0</v>
      </c>
      <c r="AR151" s="3"/>
    </row>
    <row r="152" spans="1:44" x14ac:dyDescent="0.25">
      <c r="A152" s="26" t="s">
        <v>185</v>
      </c>
      <c r="B152" s="43">
        <v>6</v>
      </c>
      <c r="C152" s="44">
        <f>B152/B$213</f>
        <v>1.8987341772151899E-2</v>
      </c>
      <c r="D152" s="43">
        <v>3</v>
      </c>
      <c r="E152" s="44">
        <f>D152/D$213</f>
        <v>7.8534031413612562E-3</v>
      </c>
      <c r="F152" s="43">
        <v>2</v>
      </c>
      <c r="G152" s="44">
        <f>F152/F$213</f>
        <v>5.3908355795148251E-3</v>
      </c>
      <c r="H152" s="43">
        <v>4</v>
      </c>
      <c r="I152" s="44">
        <f>H152/H$213</f>
        <v>1.098901098901099E-2</v>
      </c>
      <c r="J152" s="43">
        <v>2</v>
      </c>
      <c r="K152" s="44">
        <f>J152/J$213</f>
        <v>5.7142857142857143E-3</v>
      </c>
      <c r="L152" s="43">
        <v>4</v>
      </c>
      <c r="M152" s="45">
        <f>L152/L$213</f>
        <v>1.0526315789473684E-2</v>
      </c>
      <c r="N152" s="46">
        <v>5</v>
      </c>
      <c r="O152" s="45">
        <f>N152/N$213</f>
        <v>1.4619883040935672E-2</v>
      </c>
      <c r="P152" s="47">
        <v>1</v>
      </c>
      <c r="Q152" s="44">
        <f>P152/P$213</f>
        <v>2.6666666666666666E-3</v>
      </c>
      <c r="R152" s="43">
        <v>3</v>
      </c>
      <c r="S152" s="44">
        <f>R152/R$213</f>
        <v>7.874015748031496E-3</v>
      </c>
      <c r="T152" s="47">
        <v>1</v>
      </c>
      <c r="U152" s="44">
        <f>T152/T$213</f>
        <v>2.5773195876288659E-3</v>
      </c>
      <c r="V152" s="43">
        <v>2</v>
      </c>
      <c r="W152" s="45">
        <f>V152/V$213</f>
        <v>5.4945054945054949E-3</v>
      </c>
      <c r="X152" s="47">
        <v>2</v>
      </c>
      <c r="Y152" s="48">
        <f>X152/X$213</f>
        <v>5.3050397877984082E-3</v>
      </c>
      <c r="Z152" s="49">
        <v>1</v>
      </c>
      <c r="AA152" s="48">
        <f>Z152/Z$213</f>
        <v>2.1276595744680851E-3</v>
      </c>
      <c r="AB152" s="49">
        <v>1</v>
      </c>
      <c r="AC152" s="127">
        <f>AB152/AB$213</f>
        <v>2.7624309392265192E-3</v>
      </c>
      <c r="AD152" s="49">
        <v>2</v>
      </c>
      <c r="AE152" s="127">
        <f>AD152/AD$213</f>
        <v>5.0251256281407036E-3</v>
      </c>
      <c r="AF152" s="49">
        <v>2</v>
      </c>
      <c r="AG152" s="127">
        <f>AF152/AF$213</f>
        <v>5.5096418732782371E-3</v>
      </c>
      <c r="AH152" s="49">
        <v>2</v>
      </c>
      <c r="AI152" s="127">
        <f>AH152/AH213</f>
        <v>5.5865921787709499E-3</v>
      </c>
      <c r="AJ152" s="49"/>
      <c r="AK152" s="127">
        <f>AJ152/AJ213</f>
        <v>0</v>
      </c>
      <c r="AL152" s="49"/>
      <c r="AM152" s="127">
        <f>AL152/AL213</f>
        <v>0</v>
      </c>
      <c r="AN152" s="49">
        <v>3</v>
      </c>
      <c r="AO152" s="127">
        <f>AN152/AN213</f>
        <v>9.6153846153846159E-3</v>
      </c>
      <c r="AP152">
        <v>2</v>
      </c>
      <c r="AR152" s="3"/>
    </row>
    <row r="153" spans="1:44" x14ac:dyDescent="0.25">
      <c r="A153" s="63" t="s">
        <v>59</v>
      </c>
      <c r="B153" s="96">
        <f>SUM(B149:B152)</f>
        <v>11</v>
      </c>
      <c r="C153" s="97">
        <f>B153/B$213</f>
        <v>3.4810126582278479E-2</v>
      </c>
      <c r="D153" s="96">
        <f>SUM(D149:D152)</f>
        <v>12</v>
      </c>
      <c r="E153" s="97">
        <f>D153/D$213</f>
        <v>3.1413612565445025E-2</v>
      </c>
      <c r="F153" s="96">
        <f>SUM(F149:F152)</f>
        <v>8</v>
      </c>
      <c r="G153" s="97">
        <f>F153/F$213</f>
        <v>2.15633423180593E-2</v>
      </c>
      <c r="H153" s="96">
        <f>SUM(H149:H152)</f>
        <v>14</v>
      </c>
      <c r="I153" s="97">
        <f>H153/H$213</f>
        <v>3.8461538461538464E-2</v>
      </c>
      <c r="J153" s="96">
        <f>SUM(J149:J152)</f>
        <v>12</v>
      </c>
      <c r="K153" s="97">
        <f>J153/J$213</f>
        <v>3.4285714285714287E-2</v>
      </c>
      <c r="L153" s="96">
        <f>SUM(L149:L152)</f>
        <v>14</v>
      </c>
      <c r="M153" s="98">
        <f>L153/L$213</f>
        <v>3.6842105263157891E-2</v>
      </c>
      <c r="N153" s="99">
        <f>SUM(N149:N152)</f>
        <v>14</v>
      </c>
      <c r="O153" s="98">
        <f>N153/N$213</f>
        <v>4.0935672514619881E-2</v>
      </c>
      <c r="P153" s="100">
        <f>SUM(P149:P152)</f>
        <v>9</v>
      </c>
      <c r="Q153" s="97">
        <f>P153/P$213</f>
        <v>2.4E-2</v>
      </c>
      <c r="R153" s="96">
        <f>SUM(R149:R152)</f>
        <v>11</v>
      </c>
      <c r="S153" s="97">
        <f>R153/R$213</f>
        <v>2.8871391076115485E-2</v>
      </c>
      <c r="T153" s="100">
        <f>SUM(T149:T152)</f>
        <v>9</v>
      </c>
      <c r="U153" s="97">
        <f>T153/T$213</f>
        <v>2.3195876288659795E-2</v>
      </c>
      <c r="V153" s="96">
        <f>SUM(V149:V152)</f>
        <v>7</v>
      </c>
      <c r="W153" s="98">
        <f>V153/V$213</f>
        <v>1.9230769230769232E-2</v>
      </c>
      <c r="X153" s="100">
        <f>SUM(X149:X152)</f>
        <v>11</v>
      </c>
      <c r="Y153" s="101">
        <f>X153/X$213</f>
        <v>2.9177718832891247E-2</v>
      </c>
      <c r="Z153" s="24">
        <f>Z149+Z150+Z151+Z152</f>
        <v>4</v>
      </c>
      <c r="AA153" s="101">
        <f>Z153/Z$213</f>
        <v>8.5106382978723406E-3</v>
      </c>
      <c r="AB153" s="24">
        <f>SUM(AB149:AB152)</f>
        <v>6</v>
      </c>
      <c r="AC153" s="128">
        <f>AB153/AB$213</f>
        <v>1.6574585635359115E-2</v>
      </c>
      <c r="AD153" s="24">
        <f>SUM(AD149:AD152)</f>
        <v>11</v>
      </c>
      <c r="AE153" s="128">
        <f>AD153/AD$213</f>
        <v>2.7638190954773871E-2</v>
      </c>
      <c r="AF153" s="24">
        <f>SUM(AF149:AF152)</f>
        <v>11</v>
      </c>
      <c r="AG153" s="128">
        <f>AF153/AF$213</f>
        <v>3.0303030303030304E-2</v>
      </c>
      <c r="AH153" s="24">
        <f>SUM(AH149:AH152)</f>
        <v>5</v>
      </c>
      <c r="AI153" s="128">
        <f>AH153/AH213</f>
        <v>1.3966480446927373E-2</v>
      </c>
      <c r="AJ153" s="24">
        <f>SUM(AJ149:AJ152)</f>
        <v>0</v>
      </c>
      <c r="AK153" s="128">
        <f>AJ153/AJ213</f>
        <v>0</v>
      </c>
      <c r="AL153" s="24">
        <f>SUM(AL149:AL152)</f>
        <v>0</v>
      </c>
      <c r="AM153" s="128">
        <f>AL153/AL213</f>
        <v>0</v>
      </c>
      <c r="AN153" s="24">
        <f>SUM(AN149:AN152)</f>
        <v>5</v>
      </c>
      <c r="AO153" s="128">
        <f>AN153/AN213</f>
        <v>1.6025641025641024E-2</v>
      </c>
      <c r="AP153">
        <v>5</v>
      </c>
      <c r="AR153" s="3"/>
    </row>
    <row r="154" spans="1:44" x14ac:dyDescent="0.25">
      <c r="A154" s="63"/>
      <c r="B154" s="19"/>
      <c r="C154" s="97"/>
      <c r="D154" s="19"/>
      <c r="E154" s="97"/>
      <c r="F154" s="19"/>
      <c r="G154" s="97"/>
      <c r="H154" s="19"/>
      <c r="I154" s="97"/>
      <c r="J154" s="19"/>
      <c r="K154" s="97"/>
      <c r="L154" s="19"/>
      <c r="M154" s="98"/>
      <c r="N154" s="21"/>
      <c r="O154" s="98"/>
      <c r="P154" s="22"/>
      <c r="Q154" s="97"/>
      <c r="R154" s="19"/>
      <c r="S154" s="97"/>
      <c r="T154" s="22"/>
      <c r="U154" s="97"/>
      <c r="V154" s="19"/>
      <c r="W154" s="98"/>
      <c r="X154" s="22"/>
      <c r="Y154" s="101"/>
      <c r="Z154" s="24"/>
      <c r="AA154" s="36"/>
      <c r="AB154" s="126"/>
      <c r="AC154" s="125"/>
      <c r="AD154" s="126"/>
      <c r="AE154" s="125"/>
      <c r="AF154" s="126"/>
      <c r="AG154" s="125"/>
      <c r="AH154" s="126"/>
      <c r="AI154" s="125"/>
      <c r="AJ154" s="126"/>
      <c r="AK154" s="125"/>
      <c r="AL154" s="126"/>
      <c r="AM154" s="125"/>
      <c r="AN154" s="126"/>
      <c r="AO154" s="125"/>
      <c r="AR154" s="3"/>
    </row>
    <row r="155" spans="1:44" x14ac:dyDescent="0.25">
      <c r="A155" s="63" t="s">
        <v>61</v>
      </c>
      <c r="B155" s="19">
        <v>0</v>
      </c>
      <c r="C155" s="97">
        <f>B155/B$213</f>
        <v>0</v>
      </c>
      <c r="D155" s="19">
        <v>1</v>
      </c>
      <c r="E155" s="97">
        <f>D155/D$213</f>
        <v>2.617801047120419E-3</v>
      </c>
      <c r="F155" s="19">
        <v>1</v>
      </c>
      <c r="G155" s="97">
        <f>F155/F$213</f>
        <v>2.6954177897574125E-3</v>
      </c>
      <c r="H155" s="19">
        <v>0</v>
      </c>
      <c r="I155" s="97">
        <f>H155/H$213</f>
        <v>0</v>
      </c>
      <c r="J155" s="19">
        <v>0</v>
      </c>
      <c r="K155" s="97">
        <f>J155/J$213</f>
        <v>0</v>
      </c>
      <c r="L155" s="19">
        <v>0</v>
      </c>
      <c r="M155" s="98">
        <f>L155/L$213</f>
        <v>0</v>
      </c>
      <c r="N155" s="21">
        <v>0</v>
      </c>
      <c r="O155" s="98">
        <f>N155/N$213</f>
        <v>0</v>
      </c>
      <c r="P155" s="22">
        <v>1</v>
      </c>
      <c r="Q155" s="97">
        <f>P155/P$213</f>
        <v>2.6666666666666666E-3</v>
      </c>
      <c r="R155" s="19">
        <v>0</v>
      </c>
      <c r="S155" s="97">
        <f>R155/R$213</f>
        <v>0</v>
      </c>
      <c r="T155" s="22"/>
      <c r="U155" s="97">
        <f>T155/T$213</f>
        <v>0</v>
      </c>
      <c r="V155" s="19">
        <v>0</v>
      </c>
      <c r="W155" s="98">
        <f>V155/V$213</f>
        <v>0</v>
      </c>
      <c r="X155" s="22">
        <v>0</v>
      </c>
      <c r="Y155" s="101">
        <f>X155/X$213</f>
        <v>0</v>
      </c>
      <c r="Z155" s="24">
        <v>0</v>
      </c>
      <c r="AA155" s="101">
        <f>Z155/Z$213</f>
        <v>0</v>
      </c>
      <c r="AB155" s="24">
        <v>0</v>
      </c>
      <c r="AC155" s="128">
        <f>AB155/AB213</f>
        <v>0</v>
      </c>
      <c r="AD155" s="24">
        <v>0</v>
      </c>
      <c r="AE155" s="128">
        <f>AD155/AD213</f>
        <v>0</v>
      </c>
      <c r="AF155" s="24">
        <v>0</v>
      </c>
      <c r="AG155" s="128">
        <f>AF155/AF213</f>
        <v>0</v>
      </c>
      <c r="AH155" s="24">
        <v>0</v>
      </c>
      <c r="AI155" s="128">
        <f>AH155/AH213</f>
        <v>0</v>
      </c>
      <c r="AJ155" s="24">
        <v>0</v>
      </c>
      <c r="AK155" s="128">
        <f>AJ155/AJ213</f>
        <v>0</v>
      </c>
      <c r="AL155" s="24">
        <v>0</v>
      </c>
      <c r="AM155" s="128">
        <f>AL155/AL213</f>
        <v>0</v>
      </c>
      <c r="AN155" s="24">
        <v>0</v>
      </c>
      <c r="AO155" s="128">
        <f>AN155/AN213</f>
        <v>0</v>
      </c>
      <c r="AP155">
        <v>0</v>
      </c>
      <c r="AR155" s="3"/>
    </row>
    <row r="156" spans="1:44" ht="15.75" customHeight="1" thickBot="1" x14ac:dyDescent="0.3">
      <c r="A156" s="113"/>
      <c r="B156" s="72"/>
      <c r="C156" s="73"/>
      <c r="D156" s="72"/>
      <c r="E156" s="73"/>
      <c r="F156" s="72"/>
      <c r="G156" s="73"/>
      <c r="H156" s="72"/>
      <c r="I156" s="73"/>
      <c r="J156" s="72"/>
      <c r="K156" s="73"/>
      <c r="L156" s="72"/>
      <c r="M156" s="74"/>
      <c r="N156" s="75"/>
      <c r="O156" s="74"/>
      <c r="P156" s="76"/>
      <c r="Q156" s="73"/>
      <c r="R156" s="72"/>
      <c r="S156" s="73"/>
      <c r="T156" s="76"/>
      <c r="U156" s="73"/>
      <c r="V156" s="72"/>
      <c r="W156" s="74"/>
      <c r="X156" s="76"/>
      <c r="Y156" s="77"/>
      <c r="Z156" s="117"/>
      <c r="AA156" s="77"/>
      <c r="AB156" s="8"/>
      <c r="AC156" s="36"/>
      <c r="AD156" s="8"/>
      <c r="AE156" s="36"/>
      <c r="AF156" s="8"/>
      <c r="AG156" s="36"/>
      <c r="AH156" s="8"/>
      <c r="AI156" s="36"/>
      <c r="AJ156" s="8"/>
      <c r="AK156" s="36"/>
      <c r="AL156" s="8"/>
      <c r="AM156" s="36"/>
      <c r="AN156" s="8"/>
      <c r="AO156" s="36"/>
      <c r="AR156" s="3"/>
    </row>
    <row r="157" spans="1:44" ht="15.75" customHeight="1" thickTop="1" x14ac:dyDescent="0.25">
      <c r="A157" s="26" t="s">
        <v>186</v>
      </c>
      <c r="B157" s="7"/>
      <c r="C157" s="32"/>
      <c r="D157" s="7"/>
      <c r="E157" s="32"/>
      <c r="F157" s="7"/>
      <c r="G157" s="32"/>
      <c r="H157" s="7"/>
      <c r="I157" s="32"/>
      <c r="J157" s="7"/>
      <c r="K157" s="32"/>
      <c r="L157" s="7"/>
      <c r="M157" s="33"/>
      <c r="N157" s="38"/>
      <c r="O157" s="33"/>
      <c r="P157" s="39"/>
      <c r="Q157" s="32"/>
      <c r="R157" s="7"/>
      <c r="S157" s="32"/>
      <c r="T157" s="39"/>
      <c r="U157" s="32"/>
      <c r="V157" s="7"/>
      <c r="W157" s="33"/>
      <c r="X157" s="39"/>
      <c r="Y157" s="36"/>
      <c r="Z157" s="8"/>
      <c r="AA157" s="36"/>
      <c r="AB157" s="118"/>
      <c r="AC157" s="119"/>
      <c r="AD157" s="118"/>
      <c r="AE157" s="119"/>
      <c r="AF157" s="118"/>
      <c r="AG157" s="119"/>
      <c r="AH157" s="118"/>
      <c r="AI157" s="119"/>
      <c r="AJ157" s="118"/>
      <c r="AK157" s="119"/>
      <c r="AL157" s="118"/>
      <c r="AM157" s="119"/>
      <c r="AN157" s="118"/>
      <c r="AO157" s="119"/>
      <c r="AR157" s="3"/>
    </row>
    <row r="158" spans="1:44" x14ac:dyDescent="0.25">
      <c r="A158" s="26" t="s">
        <v>187</v>
      </c>
      <c r="B158" s="7">
        <v>0</v>
      </c>
      <c r="C158" s="32">
        <f>B158/B$213</f>
        <v>0</v>
      </c>
      <c r="D158" s="7">
        <v>0</v>
      </c>
      <c r="E158" s="32">
        <f>D158/D$213</f>
        <v>0</v>
      </c>
      <c r="F158" s="7">
        <v>0</v>
      </c>
      <c r="G158" s="32">
        <f>F158/F$213</f>
        <v>0</v>
      </c>
      <c r="H158" s="7">
        <v>2</v>
      </c>
      <c r="I158" s="32">
        <f>H158/H$213</f>
        <v>5.4945054945054949E-3</v>
      </c>
      <c r="J158" s="7">
        <v>1</v>
      </c>
      <c r="K158" s="32">
        <f>J158/J$213</f>
        <v>2.8571428571428571E-3</v>
      </c>
      <c r="L158" s="7">
        <v>1</v>
      </c>
      <c r="M158" s="33">
        <f>L158/L$213</f>
        <v>2.631578947368421E-3</v>
      </c>
      <c r="N158" s="38">
        <v>1</v>
      </c>
      <c r="O158" s="33">
        <f>N158/N$213</f>
        <v>2.9239766081871343E-3</v>
      </c>
      <c r="P158" s="39">
        <v>0</v>
      </c>
      <c r="Q158" s="32">
        <f>P158/P$213</f>
        <v>0</v>
      </c>
      <c r="R158" s="7">
        <v>5</v>
      </c>
      <c r="S158" s="32">
        <f>R158/R$213</f>
        <v>1.3123359580052493E-2</v>
      </c>
      <c r="T158" s="39">
        <v>1</v>
      </c>
      <c r="U158" s="32">
        <f>T158/T$213</f>
        <v>2.5773195876288659E-3</v>
      </c>
      <c r="V158" s="7">
        <v>1</v>
      </c>
      <c r="W158" s="33">
        <f>V158/V$213</f>
        <v>2.7472527472527475E-3</v>
      </c>
      <c r="X158" s="39">
        <v>0</v>
      </c>
      <c r="Y158" s="36">
        <f>X158/X$213</f>
        <v>0</v>
      </c>
      <c r="Z158" s="8">
        <v>0</v>
      </c>
      <c r="AA158" s="36">
        <f>Z158/Z$213</f>
        <v>0</v>
      </c>
      <c r="AB158" s="8">
        <v>0</v>
      </c>
      <c r="AC158" s="36">
        <f>AB158/AB$213</f>
        <v>0</v>
      </c>
      <c r="AD158" s="8">
        <v>0</v>
      </c>
      <c r="AE158" s="36">
        <f>AD158/AD$213</f>
        <v>0</v>
      </c>
      <c r="AF158" s="8">
        <v>2</v>
      </c>
      <c r="AG158" s="36">
        <f>AF158/AF$213</f>
        <v>5.5096418732782371E-3</v>
      </c>
      <c r="AH158" s="8">
        <v>0</v>
      </c>
      <c r="AI158" s="36">
        <f>AH158/AH213</f>
        <v>0</v>
      </c>
      <c r="AJ158" s="8">
        <v>0</v>
      </c>
      <c r="AK158" s="36">
        <f>AJ158/AJ213</f>
        <v>0</v>
      </c>
      <c r="AL158" s="8">
        <v>0</v>
      </c>
      <c r="AM158" s="36">
        <f>AL158/AL213</f>
        <v>0</v>
      </c>
      <c r="AN158" s="8">
        <v>2</v>
      </c>
      <c r="AO158" s="36">
        <f>AN158/AN213</f>
        <v>6.41025641025641E-3</v>
      </c>
      <c r="AP158">
        <v>0</v>
      </c>
      <c r="AR158" s="3"/>
    </row>
    <row r="159" spans="1:44" x14ac:dyDescent="0.25">
      <c r="A159" s="26" t="s">
        <v>188</v>
      </c>
      <c r="B159" s="7">
        <v>0</v>
      </c>
      <c r="C159" s="32">
        <f>B159/B$213</f>
        <v>0</v>
      </c>
      <c r="D159" s="7">
        <v>0</v>
      </c>
      <c r="E159" s="32">
        <f>D159/D$213</f>
        <v>0</v>
      </c>
      <c r="F159" s="7">
        <v>0</v>
      </c>
      <c r="G159" s="32">
        <f>F159/F$213</f>
        <v>0</v>
      </c>
      <c r="H159" s="7">
        <v>0</v>
      </c>
      <c r="I159" s="32">
        <f>H159/H$213</f>
        <v>0</v>
      </c>
      <c r="J159" s="7">
        <v>0</v>
      </c>
      <c r="K159" s="32">
        <f>J159/J$213</f>
        <v>0</v>
      </c>
      <c r="L159" s="7">
        <v>0</v>
      </c>
      <c r="M159" s="33">
        <f>L159/L$213</f>
        <v>0</v>
      </c>
      <c r="N159" s="38">
        <v>0</v>
      </c>
      <c r="O159" s="33">
        <f>N159/N$213</f>
        <v>0</v>
      </c>
      <c r="P159" s="39">
        <v>0</v>
      </c>
      <c r="Q159" s="32">
        <f>P159/P$213</f>
        <v>0</v>
      </c>
      <c r="R159" s="7">
        <v>0</v>
      </c>
      <c r="S159" s="32">
        <f>R159/R$213</f>
        <v>0</v>
      </c>
      <c r="T159" s="39">
        <v>0</v>
      </c>
      <c r="U159" s="32">
        <f>T159/T$213</f>
        <v>0</v>
      </c>
      <c r="V159" s="7">
        <v>1</v>
      </c>
      <c r="W159" s="33">
        <f>V159/V$213</f>
        <v>2.7472527472527475E-3</v>
      </c>
      <c r="X159" s="39">
        <v>1</v>
      </c>
      <c r="Y159" s="36">
        <f>X159/X$213</f>
        <v>2.6525198938992041E-3</v>
      </c>
      <c r="Z159" s="8">
        <v>5</v>
      </c>
      <c r="AA159" s="36">
        <f>Z159/Z$213</f>
        <v>1.0638297872340425E-2</v>
      </c>
      <c r="AB159" s="8">
        <v>4</v>
      </c>
      <c r="AC159" s="36">
        <f>AB159/AB$213</f>
        <v>1.1049723756906077E-2</v>
      </c>
      <c r="AD159" s="8">
        <v>2</v>
      </c>
      <c r="AE159" s="36">
        <f>AD159/AD$213</f>
        <v>5.0251256281407036E-3</v>
      </c>
      <c r="AF159" s="8">
        <v>1</v>
      </c>
      <c r="AG159" s="36">
        <f>AF159/AF$213</f>
        <v>2.7548209366391185E-3</v>
      </c>
      <c r="AH159" s="8">
        <v>3</v>
      </c>
      <c r="AI159" s="36">
        <f>AH159/AH213</f>
        <v>8.3798882681564244E-3</v>
      </c>
      <c r="AJ159" s="8"/>
      <c r="AK159" s="36">
        <f>AJ159/AJ213</f>
        <v>0</v>
      </c>
      <c r="AL159" s="8"/>
      <c r="AM159" s="36">
        <f>AL159/AL213</f>
        <v>0</v>
      </c>
      <c r="AN159" s="8">
        <v>3</v>
      </c>
      <c r="AO159" s="36">
        <f>AN159/AN213</f>
        <v>9.6153846153846159E-3</v>
      </c>
      <c r="AP159">
        <v>1</v>
      </c>
      <c r="AR159" s="3"/>
    </row>
    <row r="160" spans="1:44" x14ac:dyDescent="0.25">
      <c r="A160" s="26" t="s">
        <v>189</v>
      </c>
      <c r="B160" s="43">
        <v>1</v>
      </c>
      <c r="C160" s="44">
        <f>B160/B$213</f>
        <v>3.1645569620253164E-3</v>
      </c>
      <c r="D160" s="43">
        <v>1</v>
      </c>
      <c r="E160" s="44">
        <f>D160/D$213</f>
        <v>2.617801047120419E-3</v>
      </c>
      <c r="F160" s="43">
        <v>0</v>
      </c>
      <c r="G160" s="44">
        <f>F160/F$213</f>
        <v>0</v>
      </c>
      <c r="H160" s="43">
        <v>1</v>
      </c>
      <c r="I160" s="44">
        <f>H160/H$213</f>
        <v>2.7472527472527475E-3</v>
      </c>
      <c r="J160" s="43">
        <v>5</v>
      </c>
      <c r="K160" s="44">
        <f>J160/J$213</f>
        <v>1.4285714285714285E-2</v>
      </c>
      <c r="L160" s="43">
        <v>3</v>
      </c>
      <c r="M160" s="45">
        <f>L160/L$213</f>
        <v>7.8947368421052634E-3</v>
      </c>
      <c r="N160" s="46">
        <v>2</v>
      </c>
      <c r="O160" s="45">
        <f>N160/N$213</f>
        <v>5.8479532163742687E-3</v>
      </c>
      <c r="P160" s="47">
        <v>1</v>
      </c>
      <c r="Q160" s="44">
        <f>P160/P$213</f>
        <v>2.6666666666666666E-3</v>
      </c>
      <c r="R160" s="43">
        <v>4</v>
      </c>
      <c r="S160" s="44">
        <f>R160/R$213</f>
        <v>1.0498687664041995E-2</v>
      </c>
      <c r="T160" s="47">
        <v>3</v>
      </c>
      <c r="U160" s="44">
        <f>T160/T$213</f>
        <v>7.7319587628865982E-3</v>
      </c>
      <c r="V160" s="43">
        <v>3</v>
      </c>
      <c r="W160" s="45">
        <f>V160/V$213</f>
        <v>8.241758241758242E-3</v>
      </c>
      <c r="X160" s="47">
        <v>5</v>
      </c>
      <c r="Y160" s="48">
        <f>X160/X$213</f>
        <v>1.3262599469496022E-2</v>
      </c>
      <c r="Z160" s="49">
        <v>4</v>
      </c>
      <c r="AA160" s="36">
        <f>Z160/Z$213</f>
        <v>8.5106382978723406E-3</v>
      </c>
      <c r="AB160" s="49">
        <v>0</v>
      </c>
      <c r="AC160" s="48">
        <f>AB160/AB$213</f>
        <v>0</v>
      </c>
      <c r="AD160" s="49">
        <v>1</v>
      </c>
      <c r="AE160" s="48">
        <f>AD160/AD$213</f>
        <v>2.5125628140703518E-3</v>
      </c>
      <c r="AF160" s="49">
        <v>6</v>
      </c>
      <c r="AG160" s="48">
        <f>AF160/AF$213</f>
        <v>1.6528925619834711E-2</v>
      </c>
      <c r="AH160" s="49">
        <v>2</v>
      </c>
      <c r="AI160" s="48">
        <f>AH160/AH213</f>
        <v>5.5865921787709499E-3</v>
      </c>
      <c r="AJ160" s="49"/>
      <c r="AK160" s="48">
        <f>AJ160/AJ213</f>
        <v>0</v>
      </c>
      <c r="AL160" s="49"/>
      <c r="AM160" s="48">
        <f>AL160/AL213</f>
        <v>0</v>
      </c>
      <c r="AN160" s="49">
        <v>1</v>
      </c>
      <c r="AO160" s="48">
        <f>AN160/AN213</f>
        <v>3.205128205128205E-3</v>
      </c>
      <c r="AP160">
        <v>5</v>
      </c>
      <c r="AR160" s="3"/>
    </row>
    <row r="161" spans="1:44" x14ac:dyDescent="0.25">
      <c r="A161" s="63" t="s">
        <v>67</v>
      </c>
      <c r="B161" s="96">
        <f>SUM(B158:B160)</f>
        <v>1</v>
      </c>
      <c r="C161" s="97">
        <f>B161/B$213</f>
        <v>3.1645569620253164E-3</v>
      </c>
      <c r="D161" s="96">
        <f>SUM(D158:D160)</f>
        <v>1</v>
      </c>
      <c r="E161" s="97">
        <f>D161/D$213</f>
        <v>2.617801047120419E-3</v>
      </c>
      <c r="F161" s="96">
        <f>SUM(F158:F160)</f>
        <v>0</v>
      </c>
      <c r="G161" s="97">
        <f>F161/F$213</f>
        <v>0</v>
      </c>
      <c r="H161" s="96">
        <f>SUM(H158:H160)</f>
        <v>3</v>
      </c>
      <c r="I161" s="97">
        <f>H161/H$213</f>
        <v>8.241758241758242E-3</v>
      </c>
      <c r="J161" s="96">
        <f>SUM(J158:J160)</f>
        <v>6</v>
      </c>
      <c r="K161" s="97">
        <f>J161/J$213</f>
        <v>1.7142857142857144E-2</v>
      </c>
      <c r="L161" s="96">
        <f>SUM(L158:L160)</f>
        <v>4</v>
      </c>
      <c r="M161" s="98">
        <f>L161/L$213</f>
        <v>1.0526315789473684E-2</v>
      </c>
      <c r="N161" s="99">
        <f>SUM(N158:N160)</f>
        <v>3</v>
      </c>
      <c r="O161" s="98">
        <f>N161/N$213</f>
        <v>8.771929824561403E-3</v>
      </c>
      <c r="P161" s="100">
        <f>SUM(P158:P160)</f>
        <v>1</v>
      </c>
      <c r="Q161" s="97">
        <f>P161/P$213</f>
        <v>2.6666666666666666E-3</v>
      </c>
      <c r="R161" s="96">
        <f>SUM(R158:R160)</f>
        <v>9</v>
      </c>
      <c r="S161" s="97">
        <f>R161/R$213</f>
        <v>2.3622047244094488E-2</v>
      </c>
      <c r="T161" s="100">
        <f>SUM(T158:T160)</f>
        <v>4</v>
      </c>
      <c r="U161" s="97">
        <f>T161/T$213</f>
        <v>1.0309278350515464E-2</v>
      </c>
      <c r="V161" s="96">
        <f>SUM(V158:V160)</f>
        <v>5</v>
      </c>
      <c r="W161" s="98">
        <f>V161/V$213</f>
        <v>1.3736263736263736E-2</v>
      </c>
      <c r="X161" s="100">
        <f>SUM(X158:X160)</f>
        <v>6</v>
      </c>
      <c r="Y161" s="101">
        <f>X161/X$213</f>
        <v>1.5915119363395226E-2</v>
      </c>
      <c r="Z161" s="24">
        <f>Z158+Z159+Z160</f>
        <v>9</v>
      </c>
      <c r="AA161" s="36">
        <f>Z161/Z$213</f>
        <v>1.9148936170212766E-2</v>
      </c>
      <c r="AB161" s="24">
        <f>SUM(AB158:AB160)</f>
        <v>4</v>
      </c>
      <c r="AC161" s="101">
        <f>AB161/AB$213</f>
        <v>1.1049723756906077E-2</v>
      </c>
      <c r="AD161" s="24">
        <f>SUM(AD158:AD160)</f>
        <v>3</v>
      </c>
      <c r="AE161" s="101">
        <f>AD161/AD$213</f>
        <v>7.537688442211055E-3</v>
      </c>
      <c r="AF161" s="24">
        <f>SUM(AF158:AF160)</f>
        <v>9</v>
      </c>
      <c r="AG161" s="101">
        <f>AF161/AF$213</f>
        <v>2.4793388429752067E-2</v>
      </c>
      <c r="AH161" s="24">
        <f>SUM(AH158:AH160)</f>
        <v>5</v>
      </c>
      <c r="AI161" s="101">
        <f>AH161/AH213</f>
        <v>1.3966480446927373E-2</v>
      </c>
      <c r="AJ161" s="24">
        <f>SUM(AJ158:AJ160)</f>
        <v>0</v>
      </c>
      <c r="AK161" s="101">
        <f>AJ161/AJ213</f>
        <v>0</v>
      </c>
      <c r="AL161" s="24">
        <f>SUM(AL158:AL160)</f>
        <v>0</v>
      </c>
      <c r="AM161" s="101">
        <f>AL161/AL213</f>
        <v>0</v>
      </c>
      <c r="AN161" s="24">
        <f>SUM(AN158:AN160)</f>
        <v>6</v>
      </c>
      <c r="AO161" s="101">
        <f>AN161/AN213</f>
        <v>1.9230769230769232E-2</v>
      </c>
      <c r="AP161">
        <v>6</v>
      </c>
      <c r="AR161" s="3"/>
    </row>
    <row r="162" spans="1:44" x14ac:dyDescent="0.25">
      <c r="A162" s="26"/>
      <c r="B162" s="19"/>
      <c r="C162" s="97"/>
      <c r="D162" s="19"/>
      <c r="E162" s="97"/>
      <c r="F162" s="19"/>
      <c r="G162" s="97"/>
      <c r="H162" s="19"/>
      <c r="I162" s="97"/>
      <c r="J162" s="19"/>
      <c r="K162" s="97"/>
      <c r="L162" s="19"/>
      <c r="M162" s="98"/>
      <c r="N162" s="21"/>
      <c r="O162" s="98"/>
      <c r="P162" s="22"/>
      <c r="Q162" s="97"/>
      <c r="R162" s="19"/>
      <c r="S162" s="97"/>
      <c r="T162" s="22"/>
      <c r="U162" s="97"/>
      <c r="V162" s="19"/>
      <c r="W162" s="98"/>
      <c r="X162" s="22"/>
      <c r="Y162" s="101"/>
      <c r="Z162" s="24"/>
      <c r="AA162" s="36"/>
      <c r="AB162" s="8"/>
      <c r="AC162" s="36"/>
      <c r="AD162" s="8"/>
      <c r="AE162" s="36"/>
      <c r="AF162" s="8"/>
      <c r="AG162" s="36"/>
      <c r="AH162" s="8"/>
      <c r="AI162" s="36"/>
      <c r="AJ162" s="8"/>
      <c r="AK162" s="36"/>
      <c r="AL162" s="8"/>
      <c r="AM162" s="36"/>
      <c r="AN162" s="8"/>
      <c r="AO162" s="36"/>
      <c r="AR162" s="3"/>
    </row>
    <row r="163" spans="1:44" x14ac:dyDescent="0.25">
      <c r="A163" s="26" t="s">
        <v>190</v>
      </c>
      <c r="B163" s="19"/>
      <c r="C163" s="97"/>
      <c r="D163" s="19"/>
      <c r="E163" s="97"/>
      <c r="F163" s="19"/>
      <c r="G163" s="97"/>
      <c r="H163" s="19"/>
      <c r="I163" s="97"/>
      <c r="J163" s="19"/>
      <c r="K163" s="97"/>
      <c r="L163" s="19"/>
      <c r="M163" s="98"/>
      <c r="N163" s="21"/>
      <c r="O163" s="98"/>
      <c r="P163" s="22"/>
      <c r="Q163" s="97"/>
      <c r="R163" s="19"/>
      <c r="S163" s="97"/>
      <c r="T163" s="22"/>
      <c r="U163" s="97"/>
      <c r="V163" s="19"/>
      <c r="W163" s="98"/>
      <c r="X163" s="22"/>
      <c r="Y163" s="101"/>
      <c r="Z163" s="24"/>
      <c r="AA163" s="36"/>
      <c r="AB163" s="8"/>
      <c r="AC163" s="36"/>
      <c r="AD163" s="8"/>
      <c r="AE163" s="36"/>
      <c r="AF163" s="8"/>
      <c r="AG163" s="36"/>
      <c r="AH163" s="8"/>
      <c r="AI163" s="36"/>
      <c r="AJ163" s="8"/>
      <c r="AK163" s="36"/>
      <c r="AL163" s="8"/>
      <c r="AM163" s="36"/>
      <c r="AN163" s="8"/>
      <c r="AO163" s="36"/>
      <c r="AR163" s="3"/>
    </row>
    <row r="164" spans="1:44" x14ac:dyDescent="0.25">
      <c r="A164" s="26" t="s">
        <v>191</v>
      </c>
      <c r="B164" s="7">
        <v>6</v>
      </c>
      <c r="C164" s="32">
        <f>B164/B$213</f>
        <v>1.8987341772151899E-2</v>
      </c>
      <c r="D164" s="7">
        <v>1</v>
      </c>
      <c r="E164" s="32">
        <f>D164/D$213</f>
        <v>2.617801047120419E-3</v>
      </c>
      <c r="F164" s="7">
        <v>9</v>
      </c>
      <c r="G164" s="32">
        <f>F164/F$213</f>
        <v>2.4258760107816711E-2</v>
      </c>
      <c r="H164" s="7">
        <v>5</v>
      </c>
      <c r="I164" s="32">
        <f>H164/H$213</f>
        <v>1.3736263736263736E-2</v>
      </c>
      <c r="J164" s="7">
        <v>8</v>
      </c>
      <c r="K164" s="32">
        <f>J164/J$213</f>
        <v>2.2857142857142857E-2</v>
      </c>
      <c r="L164" s="7">
        <v>6</v>
      </c>
      <c r="M164" s="33">
        <f>L164/L$213</f>
        <v>1.5789473684210527E-2</v>
      </c>
      <c r="N164" s="38">
        <v>6</v>
      </c>
      <c r="O164" s="33">
        <f>N164/N$213</f>
        <v>1.7543859649122806E-2</v>
      </c>
      <c r="P164" s="39">
        <v>3</v>
      </c>
      <c r="Q164" s="32">
        <f>P164/P$213</f>
        <v>8.0000000000000002E-3</v>
      </c>
      <c r="R164" s="7">
        <v>8</v>
      </c>
      <c r="S164" s="32">
        <f>R164/R$213</f>
        <v>2.0997375328083989E-2</v>
      </c>
      <c r="T164" s="39">
        <v>7</v>
      </c>
      <c r="U164" s="32">
        <f>T164/T$213</f>
        <v>1.804123711340206E-2</v>
      </c>
      <c r="V164" s="7">
        <v>7</v>
      </c>
      <c r="W164" s="33">
        <f>V164/V$213</f>
        <v>1.9230769230769232E-2</v>
      </c>
      <c r="X164" s="39">
        <v>4</v>
      </c>
      <c r="Y164" s="36">
        <f>X164/X$213</f>
        <v>1.0610079575596816E-2</v>
      </c>
      <c r="Z164" s="8">
        <v>9</v>
      </c>
      <c r="AA164" s="36">
        <f>Z164/Z$213</f>
        <v>1.9148936170212766E-2</v>
      </c>
      <c r="AB164" s="8">
        <v>5</v>
      </c>
      <c r="AC164" s="36">
        <f>AB164/AB$213</f>
        <v>1.3812154696132596E-2</v>
      </c>
      <c r="AD164" s="8">
        <v>5</v>
      </c>
      <c r="AE164" s="36">
        <f>AD164/AD$213</f>
        <v>1.2562814070351759E-2</v>
      </c>
      <c r="AF164" s="8">
        <v>2</v>
      </c>
      <c r="AG164" s="36">
        <f>AF164/AF$213</f>
        <v>5.5096418732782371E-3</v>
      </c>
      <c r="AH164" s="8">
        <v>6</v>
      </c>
      <c r="AI164" s="36">
        <f>AH164/AH213</f>
        <v>1.6759776536312849E-2</v>
      </c>
      <c r="AJ164" s="8"/>
      <c r="AK164" s="36">
        <f>AJ164/AJ213</f>
        <v>0</v>
      </c>
      <c r="AL164" s="8"/>
      <c r="AM164" s="36">
        <f>AL164/AL213</f>
        <v>0</v>
      </c>
      <c r="AN164" s="8">
        <v>6</v>
      </c>
      <c r="AO164" s="36">
        <f>AN164/AN213</f>
        <v>1.9230769230769232E-2</v>
      </c>
      <c r="AP164">
        <v>4</v>
      </c>
      <c r="AR164" s="3"/>
    </row>
    <row r="165" spans="1:44" x14ac:dyDescent="0.25">
      <c r="A165" s="26" t="s">
        <v>192</v>
      </c>
      <c r="B165" s="7">
        <v>0</v>
      </c>
      <c r="C165" s="32">
        <f>B165/B$213</f>
        <v>0</v>
      </c>
      <c r="D165" s="7">
        <v>0</v>
      </c>
      <c r="E165" s="32">
        <f>D165/D$213</f>
        <v>0</v>
      </c>
      <c r="F165" s="7">
        <v>0</v>
      </c>
      <c r="G165" s="32">
        <f>F165/F$213</f>
        <v>0</v>
      </c>
      <c r="H165" s="7">
        <v>0</v>
      </c>
      <c r="I165" s="32">
        <f>H165/H$213</f>
        <v>0</v>
      </c>
      <c r="J165" s="7">
        <v>0</v>
      </c>
      <c r="K165" s="32">
        <f>J165/J$213</f>
        <v>0</v>
      </c>
      <c r="L165" s="7">
        <v>0</v>
      </c>
      <c r="M165" s="33">
        <f>L165/L$213</f>
        <v>0</v>
      </c>
      <c r="N165" s="46">
        <v>0</v>
      </c>
      <c r="O165" s="45">
        <f>N165/N$213</f>
        <v>0</v>
      </c>
      <c r="P165" s="47">
        <v>0</v>
      </c>
      <c r="Q165" s="44">
        <f>P165/P$213</f>
        <v>0</v>
      </c>
      <c r="R165" s="43">
        <v>0</v>
      </c>
      <c r="S165" s="44">
        <f>R165/R$213</f>
        <v>0</v>
      </c>
      <c r="T165" s="47">
        <v>0</v>
      </c>
      <c r="U165" s="44">
        <f>T165/T$213</f>
        <v>0</v>
      </c>
      <c r="V165" s="43">
        <v>0</v>
      </c>
      <c r="W165" s="45">
        <f>V165/V$213</f>
        <v>0</v>
      </c>
      <c r="X165" s="47">
        <v>0</v>
      </c>
      <c r="Y165" s="48">
        <f>X165/X$213</f>
        <v>0</v>
      </c>
      <c r="Z165" s="49">
        <v>2</v>
      </c>
      <c r="AA165" s="48">
        <f>Z165/Z$213</f>
        <v>4.2553191489361703E-3</v>
      </c>
      <c r="AB165" s="49">
        <v>0</v>
      </c>
      <c r="AC165" s="48">
        <f>AB165/AB$213</f>
        <v>0</v>
      </c>
      <c r="AD165" s="49">
        <v>0</v>
      </c>
      <c r="AE165" s="48">
        <f>AD165/AD$213</f>
        <v>0</v>
      </c>
      <c r="AF165" s="49">
        <v>2</v>
      </c>
      <c r="AG165" s="48">
        <f>AF165/AF$213</f>
        <v>5.5096418732782371E-3</v>
      </c>
      <c r="AH165" s="49">
        <v>1</v>
      </c>
      <c r="AI165" s="48">
        <f>AH165/AH213</f>
        <v>2.7932960893854749E-3</v>
      </c>
      <c r="AJ165" s="49"/>
      <c r="AK165" s="48">
        <f>AJ165/AJ213</f>
        <v>0</v>
      </c>
      <c r="AL165" s="49"/>
      <c r="AM165" s="48">
        <f>AL165/AL213</f>
        <v>0</v>
      </c>
      <c r="AN165" s="49">
        <v>0</v>
      </c>
      <c r="AO165" s="48">
        <f>AN165/AN213</f>
        <v>0</v>
      </c>
      <c r="AP165">
        <v>0</v>
      </c>
      <c r="AR165" s="3"/>
    </row>
    <row r="166" spans="1:44" x14ac:dyDescent="0.25">
      <c r="A166" s="63" t="s">
        <v>69</v>
      </c>
      <c r="B166" s="96">
        <f>SUM(B164:B165)</f>
        <v>6</v>
      </c>
      <c r="C166" s="97">
        <f>B166/B$213</f>
        <v>1.8987341772151899E-2</v>
      </c>
      <c r="D166" s="96">
        <f>SUM(D164:D165)</f>
        <v>1</v>
      </c>
      <c r="E166" s="97">
        <f>D166/D$213</f>
        <v>2.617801047120419E-3</v>
      </c>
      <c r="F166" s="96">
        <f>SUM(F164:F165)</f>
        <v>9</v>
      </c>
      <c r="G166" s="97">
        <f>F166/F$213</f>
        <v>2.4258760107816711E-2</v>
      </c>
      <c r="H166" s="96">
        <f>SUM(H164:H165)</f>
        <v>5</v>
      </c>
      <c r="I166" s="97">
        <f>H166/H$213</f>
        <v>1.3736263736263736E-2</v>
      </c>
      <c r="J166" s="96">
        <f>SUM(J164:J165)</f>
        <v>8</v>
      </c>
      <c r="K166" s="97">
        <f>J166/J$213</f>
        <v>2.2857142857142857E-2</v>
      </c>
      <c r="L166" s="96">
        <f>SUM(L164:L165)</f>
        <v>6</v>
      </c>
      <c r="M166" s="98">
        <f>L166/L$213</f>
        <v>1.5789473684210527E-2</v>
      </c>
      <c r="N166" s="99">
        <f>SUM(N164:N165)</f>
        <v>6</v>
      </c>
      <c r="O166" s="98">
        <f>N166/N$213</f>
        <v>1.7543859649122806E-2</v>
      </c>
      <c r="P166" s="100">
        <f>SUM(P164:P165)</f>
        <v>3</v>
      </c>
      <c r="Q166" s="97">
        <f>P166/P$213</f>
        <v>8.0000000000000002E-3</v>
      </c>
      <c r="R166" s="96">
        <f>SUM(R164:R165)</f>
        <v>8</v>
      </c>
      <c r="S166" s="97">
        <f>R166/R$213</f>
        <v>2.0997375328083989E-2</v>
      </c>
      <c r="T166" s="100">
        <f>SUM(T164:T165)</f>
        <v>7</v>
      </c>
      <c r="U166" s="97">
        <f>T166/T$213</f>
        <v>1.804123711340206E-2</v>
      </c>
      <c r="V166" s="96">
        <f>SUM(V164:V165)</f>
        <v>7</v>
      </c>
      <c r="W166" s="98">
        <f>V166/V$213</f>
        <v>1.9230769230769232E-2</v>
      </c>
      <c r="X166" s="100">
        <f>SUM(X164:X165)</f>
        <v>4</v>
      </c>
      <c r="Y166" s="101">
        <f>X166/X$213</f>
        <v>1.0610079575596816E-2</v>
      </c>
      <c r="Z166" s="24">
        <f>Z164+Z165</f>
        <v>11</v>
      </c>
      <c r="AA166" s="101">
        <f>Z166/Z$213</f>
        <v>2.3404255319148935E-2</v>
      </c>
      <c r="AB166" s="24">
        <f>SUM(AB164:AB165)</f>
        <v>5</v>
      </c>
      <c r="AC166" s="101">
        <f>AB166/AB$213</f>
        <v>1.3812154696132596E-2</v>
      </c>
      <c r="AD166" s="24">
        <f>SUM(AD164:AD165)</f>
        <v>5</v>
      </c>
      <c r="AE166" s="101">
        <f>AD166/AD$213</f>
        <v>1.2562814070351759E-2</v>
      </c>
      <c r="AF166" s="24">
        <f>SUM(AF164:AF165)</f>
        <v>4</v>
      </c>
      <c r="AG166" s="101">
        <f>AF166/AF$213</f>
        <v>1.1019283746556474E-2</v>
      </c>
      <c r="AH166" s="24">
        <f>SUM(AH164:AH165)</f>
        <v>7</v>
      </c>
      <c r="AI166" s="101">
        <f>AH166/AH213</f>
        <v>1.9553072625698324E-2</v>
      </c>
      <c r="AJ166" s="24">
        <f>SUM(AJ164:AJ165)</f>
        <v>0</v>
      </c>
      <c r="AK166" s="101">
        <f>AJ166/AJ213</f>
        <v>0</v>
      </c>
      <c r="AL166" s="24">
        <f>SUM(AL164:AL165)</f>
        <v>0</v>
      </c>
      <c r="AM166" s="101">
        <f>AL166/AL213</f>
        <v>0</v>
      </c>
      <c r="AN166" s="24">
        <f>SUM(AN164:AN165)</f>
        <v>6</v>
      </c>
      <c r="AO166" s="101">
        <f>AN166/AN213</f>
        <v>1.9230769230769232E-2</v>
      </c>
      <c r="AP166">
        <v>4</v>
      </c>
      <c r="AR166" s="3"/>
    </row>
    <row r="167" spans="1:44" x14ac:dyDescent="0.25">
      <c r="A167" s="26"/>
      <c r="B167" s="19"/>
      <c r="C167" s="97"/>
      <c r="D167" s="19"/>
      <c r="E167" s="97"/>
      <c r="F167" s="19"/>
      <c r="G167" s="97"/>
      <c r="H167" s="19"/>
      <c r="I167" s="97"/>
      <c r="J167" s="19"/>
      <c r="K167" s="97"/>
      <c r="L167" s="19"/>
      <c r="M167" s="98"/>
      <c r="N167" s="21"/>
      <c r="O167" s="98"/>
      <c r="P167" s="22"/>
      <c r="Q167" s="97"/>
      <c r="R167" s="19"/>
      <c r="S167" s="97"/>
      <c r="T167" s="22"/>
      <c r="U167" s="97"/>
      <c r="V167" s="19"/>
      <c r="W167" s="98"/>
      <c r="X167" s="22"/>
      <c r="Y167" s="101"/>
      <c r="Z167" s="24"/>
      <c r="AA167" s="36"/>
      <c r="AB167" s="8"/>
      <c r="AC167" s="36"/>
      <c r="AD167" s="8"/>
      <c r="AE167" s="36"/>
      <c r="AF167" s="8"/>
      <c r="AG167" s="36"/>
      <c r="AH167" s="8"/>
      <c r="AI167" s="36"/>
      <c r="AJ167" s="8"/>
      <c r="AK167" s="36"/>
      <c r="AL167" s="8"/>
      <c r="AM167" s="36"/>
      <c r="AN167" s="8"/>
      <c r="AO167" s="36"/>
      <c r="AR167" s="3"/>
    </row>
    <row r="168" spans="1:44" x14ac:dyDescent="0.25">
      <c r="A168" s="63" t="s">
        <v>71</v>
      </c>
      <c r="B168" s="19">
        <v>6</v>
      </c>
      <c r="C168" s="97">
        <f>B168/B$213</f>
        <v>1.8987341772151899E-2</v>
      </c>
      <c r="D168" s="19">
        <v>5</v>
      </c>
      <c r="E168" s="97">
        <f>D168/D$213</f>
        <v>1.3089005235602094E-2</v>
      </c>
      <c r="F168" s="19">
        <v>9</v>
      </c>
      <c r="G168" s="97">
        <f>F168/F$213</f>
        <v>2.4258760107816711E-2</v>
      </c>
      <c r="H168" s="19">
        <v>14</v>
      </c>
      <c r="I168" s="97">
        <f>H168/H$213</f>
        <v>3.8461538461538464E-2</v>
      </c>
      <c r="J168" s="19">
        <v>8</v>
      </c>
      <c r="K168" s="97">
        <f>J168/J$213</f>
        <v>2.2857142857142857E-2</v>
      </c>
      <c r="L168" s="19">
        <v>10</v>
      </c>
      <c r="M168" s="98">
        <f>L168/L$213</f>
        <v>2.6315789473684209E-2</v>
      </c>
      <c r="N168" s="21">
        <v>6</v>
      </c>
      <c r="O168" s="98">
        <f>N168/N$213</f>
        <v>1.7543859649122806E-2</v>
      </c>
      <c r="P168" s="22">
        <v>3</v>
      </c>
      <c r="Q168" s="97">
        <f>P168/P$213</f>
        <v>8.0000000000000002E-3</v>
      </c>
      <c r="R168" s="19">
        <v>4</v>
      </c>
      <c r="S168" s="97">
        <f>R168/R$213</f>
        <v>1.0498687664041995E-2</v>
      </c>
      <c r="T168" s="22">
        <v>7</v>
      </c>
      <c r="U168" s="97">
        <f>T168/T$213</f>
        <v>1.804123711340206E-2</v>
      </c>
      <c r="V168" s="19">
        <v>6</v>
      </c>
      <c r="W168" s="98">
        <f>V168/V$213</f>
        <v>1.6483516483516484E-2</v>
      </c>
      <c r="X168" s="22">
        <v>3</v>
      </c>
      <c r="Y168" s="101">
        <f>X168/X$213</f>
        <v>7.9575596816976128E-3</v>
      </c>
      <c r="Z168" s="24">
        <v>8</v>
      </c>
      <c r="AA168" s="101">
        <f>Z168/Z$213</f>
        <v>1.7021276595744681E-2</v>
      </c>
      <c r="AB168" s="24">
        <v>8</v>
      </c>
      <c r="AC168" s="101">
        <f>AB168/AB213</f>
        <v>2.2099447513812154E-2</v>
      </c>
      <c r="AD168" s="24">
        <v>9</v>
      </c>
      <c r="AE168" s="101">
        <f>AD168/AD213</f>
        <v>2.2613065326633167E-2</v>
      </c>
      <c r="AF168" s="24">
        <v>1</v>
      </c>
      <c r="AG168" s="101">
        <f>AF168/AF213</f>
        <v>2.7548209366391185E-3</v>
      </c>
      <c r="AH168" s="24">
        <v>4</v>
      </c>
      <c r="AI168" s="101">
        <f>AH168/AH213</f>
        <v>1.11731843575419E-2</v>
      </c>
      <c r="AJ168" s="24"/>
      <c r="AK168" s="101">
        <f>AJ168/AJ213</f>
        <v>0</v>
      </c>
      <c r="AL168" s="24"/>
      <c r="AM168" s="101">
        <f>AL168/AL213</f>
        <v>0</v>
      </c>
      <c r="AN168" s="24"/>
      <c r="AO168" s="101">
        <f>AN168/AN213</f>
        <v>0</v>
      </c>
      <c r="AP168">
        <v>7</v>
      </c>
      <c r="AR168" s="3"/>
    </row>
    <row r="169" spans="1:44" x14ac:dyDescent="0.25">
      <c r="A169" s="63"/>
      <c r="B169" s="7"/>
      <c r="C169" s="129"/>
      <c r="D169" s="7"/>
      <c r="E169" s="129"/>
      <c r="F169" s="7"/>
      <c r="G169" s="129"/>
      <c r="H169" s="7"/>
      <c r="I169" s="129"/>
      <c r="J169" s="7"/>
      <c r="K169" s="129"/>
      <c r="L169" s="7"/>
      <c r="M169" s="7"/>
      <c r="N169" s="38"/>
      <c r="O169" s="7"/>
      <c r="P169" s="39"/>
      <c r="Q169" s="129"/>
      <c r="R169" s="7"/>
      <c r="S169" s="129"/>
      <c r="T169" s="39"/>
      <c r="U169" s="129"/>
      <c r="V169" s="7"/>
      <c r="W169" s="7"/>
      <c r="X169" s="39"/>
      <c r="Y169" s="130"/>
      <c r="Z169" s="8"/>
      <c r="AA169" s="36"/>
      <c r="AB169" s="8"/>
      <c r="AC169" s="36"/>
      <c r="AD169" s="8"/>
      <c r="AE169" s="36"/>
      <c r="AF169" s="8"/>
      <c r="AG169" s="36"/>
      <c r="AH169" s="8"/>
      <c r="AI169" s="36"/>
      <c r="AJ169" s="8"/>
      <c r="AK169" s="36"/>
      <c r="AL169" s="8"/>
      <c r="AM169" s="36"/>
      <c r="AN169" s="8"/>
      <c r="AO169" s="36"/>
      <c r="AR169" s="3"/>
    </row>
    <row r="170" spans="1:44" x14ac:dyDescent="0.25">
      <c r="A170" s="26" t="s">
        <v>193</v>
      </c>
      <c r="B170" s="7"/>
      <c r="C170" s="129"/>
      <c r="D170" s="7"/>
      <c r="E170" s="129"/>
      <c r="F170" s="7"/>
      <c r="G170" s="129"/>
      <c r="H170" s="7"/>
      <c r="I170" s="129"/>
      <c r="J170" s="7"/>
      <c r="K170" s="129"/>
      <c r="L170" s="7"/>
      <c r="M170" s="7"/>
      <c r="N170" s="38"/>
      <c r="O170" s="7"/>
      <c r="P170" s="39"/>
      <c r="Q170" s="129"/>
      <c r="R170" s="7"/>
      <c r="S170" s="129"/>
      <c r="T170" s="39"/>
      <c r="U170" s="129"/>
      <c r="V170" s="7"/>
      <c r="W170" s="7"/>
      <c r="X170" s="39"/>
      <c r="Y170" s="130"/>
      <c r="Z170" s="8"/>
      <c r="AA170" s="36"/>
      <c r="AB170" s="8"/>
      <c r="AC170" s="36"/>
      <c r="AD170" s="8"/>
      <c r="AE170" s="36"/>
      <c r="AF170" s="8"/>
      <c r="AG170" s="36"/>
      <c r="AH170" s="8"/>
      <c r="AI170" s="36"/>
      <c r="AJ170" s="8"/>
      <c r="AK170" s="36"/>
      <c r="AL170" s="8"/>
      <c r="AM170" s="36"/>
      <c r="AN170" s="8"/>
      <c r="AO170" s="36"/>
      <c r="AR170" s="3"/>
    </row>
    <row r="171" spans="1:44" x14ac:dyDescent="0.25">
      <c r="A171" s="26" t="s">
        <v>194</v>
      </c>
      <c r="B171" s="7">
        <v>0</v>
      </c>
      <c r="C171" s="32">
        <f t="shared" ref="C171:C176" si="65">B171/B$213</f>
        <v>0</v>
      </c>
      <c r="D171" s="7">
        <v>1</v>
      </c>
      <c r="E171" s="32">
        <f t="shared" ref="E171:E176" si="66">D171/D$213</f>
        <v>2.617801047120419E-3</v>
      </c>
      <c r="F171" s="7">
        <v>1</v>
      </c>
      <c r="G171" s="32">
        <f t="shared" ref="G171:G176" si="67">F171/F$213</f>
        <v>2.6954177897574125E-3</v>
      </c>
      <c r="H171" s="7">
        <v>1</v>
      </c>
      <c r="I171" s="32">
        <f t="shared" ref="I171:I176" si="68">H171/H$213</f>
        <v>2.7472527472527475E-3</v>
      </c>
      <c r="J171" s="7">
        <v>0</v>
      </c>
      <c r="K171" s="32">
        <f t="shared" ref="K171:K176" si="69">J171/J$213</f>
        <v>0</v>
      </c>
      <c r="L171" s="7">
        <v>0</v>
      </c>
      <c r="M171" s="33">
        <f t="shared" ref="M171:M176" si="70">L171/L$213</f>
        <v>0</v>
      </c>
      <c r="N171" s="38">
        <v>1</v>
      </c>
      <c r="O171" s="33">
        <f t="shared" ref="O171:O176" si="71">N171/N$213</f>
        <v>2.9239766081871343E-3</v>
      </c>
      <c r="P171" s="39">
        <v>0</v>
      </c>
      <c r="Q171" s="32">
        <f t="shared" ref="Q171:Q176" si="72">P171/P$213</f>
        <v>0</v>
      </c>
      <c r="R171" s="7">
        <v>0</v>
      </c>
      <c r="S171" s="32">
        <f t="shared" ref="S171:S176" si="73">R171/R$213</f>
        <v>0</v>
      </c>
      <c r="T171" s="39">
        <v>0</v>
      </c>
      <c r="U171" s="32">
        <f t="shared" ref="U171:U176" si="74">T171/T$213</f>
        <v>0</v>
      </c>
      <c r="V171" s="7">
        <v>0</v>
      </c>
      <c r="W171" s="33">
        <f t="shared" ref="W171:W176" si="75">V171/V$213</f>
        <v>0</v>
      </c>
      <c r="X171" s="39">
        <v>1</v>
      </c>
      <c r="Y171" s="36">
        <f t="shared" ref="Y171:Y176" si="76">X171/X$213</f>
        <v>2.6525198938992041E-3</v>
      </c>
      <c r="Z171" s="8">
        <v>0</v>
      </c>
      <c r="AA171" s="36">
        <f t="shared" ref="AA171:AA176" si="77">Z171/Z$213</f>
        <v>0</v>
      </c>
      <c r="AB171" s="8">
        <v>0</v>
      </c>
      <c r="AC171" s="36">
        <f t="shared" ref="AC171:AC176" si="78">AB171/AB$213</f>
        <v>0</v>
      </c>
      <c r="AD171" s="8">
        <v>0</v>
      </c>
      <c r="AE171" s="36">
        <f t="shared" ref="AE171:AE176" si="79">AD171/AD$213</f>
        <v>0</v>
      </c>
      <c r="AF171" s="8">
        <v>0</v>
      </c>
      <c r="AG171" s="36">
        <f t="shared" ref="AG171:AG176" si="80">AF171/AF$213</f>
        <v>0</v>
      </c>
      <c r="AH171" s="8">
        <v>0</v>
      </c>
      <c r="AI171" s="36">
        <f>AH171/AH213</f>
        <v>0</v>
      </c>
      <c r="AJ171" s="8"/>
      <c r="AK171" s="36">
        <f>AJ171/AJ213</f>
        <v>0</v>
      </c>
      <c r="AL171" s="8"/>
      <c r="AM171" s="36">
        <f>AL171/AL213</f>
        <v>0</v>
      </c>
      <c r="AN171" s="8">
        <v>0</v>
      </c>
      <c r="AO171" s="36">
        <f>AN171/AN213</f>
        <v>0</v>
      </c>
      <c r="AP171">
        <v>0</v>
      </c>
      <c r="AR171" s="3"/>
    </row>
    <row r="172" spans="1:44" x14ac:dyDescent="0.25">
      <c r="A172" s="26" t="s">
        <v>195</v>
      </c>
      <c r="B172" s="7">
        <v>0</v>
      </c>
      <c r="C172" s="32">
        <f t="shared" si="65"/>
        <v>0</v>
      </c>
      <c r="D172" s="7">
        <v>1</v>
      </c>
      <c r="E172" s="32">
        <f t="shared" si="66"/>
        <v>2.617801047120419E-3</v>
      </c>
      <c r="F172" s="7">
        <v>1</v>
      </c>
      <c r="G172" s="32">
        <f t="shared" si="67"/>
        <v>2.6954177897574125E-3</v>
      </c>
      <c r="H172" s="7">
        <v>0</v>
      </c>
      <c r="I172" s="32">
        <f t="shared" si="68"/>
        <v>0</v>
      </c>
      <c r="J172" s="7">
        <v>4</v>
      </c>
      <c r="K172" s="32">
        <f t="shared" si="69"/>
        <v>1.1428571428571429E-2</v>
      </c>
      <c r="L172" s="7">
        <v>1</v>
      </c>
      <c r="M172" s="33">
        <f t="shared" si="70"/>
        <v>2.631578947368421E-3</v>
      </c>
      <c r="N172" s="38">
        <v>3</v>
      </c>
      <c r="O172" s="33">
        <f t="shared" si="71"/>
        <v>8.771929824561403E-3</v>
      </c>
      <c r="P172" s="39">
        <v>0</v>
      </c>
      <c r="Q172" s="32">
        <f t="shared" si="72"/>
        <v>0</v>
      </c>
      <c r="R172" s="7">
        <v>1</v>
      </c>
      <c r="S172" s="32">
        <f t="shared" si="73"/>
        <v>2.6246719160104987E-3</v>
      </c>
      <c r="T172" s="39">
        <v>3</v>
      </c>
      <c r="U172" s="32">
        <f t="shared" si="74"/>
        <v>7.7319587628865982E-3</v>
      </c>
      <c r="V172" s="7">
        <v>2</v>
      </c>
      <c r="W172" s="33">
        <f t="shared" si="75"/>
        <v>5.4945054945054949E-3</v>
      </c>
      <c r="X172" s="39">
        <v>3</v>
      </c>
      <c r="Y172" s="36">
        <f t="shared" si="76"/>
        <v>7.9575596816976128E-3</v>
      </c>
      <c r="Z172" s="8">
        <v>2</v>
      </c>
      <c r="AA172" s="36">
        <f t="shared" si="77"/>
        <v>4.2553191489361703E-3</v>
      </c>
      <c r="AB172" s="8">
        <v>1</v>
      </c>
      <c r="AC172" s="36">
        <f t="shared" si="78"/>
        <v>2.7624309392265192E-3</v>
      </c>
      <c r="AD172" s="8">
        <v>2</v>
      </c>
      <c r="AE172" s="36">
        <f t="shared" si="79"/>
        <v>5.0251256281407036E-3</v>
      </c>
      <c r="AF172" s="8">
        <v>1</v>
      </c>
      <c r="AG172" s="36">
        <f t="shared" si="80"/>
        <v>2.7548209366391185E-3</v>
      </c>
      <c r="AH172" s="8">
        <v>1</v>
      </c>
      <c r="AI172" s="36">
        <f>AH172/AH213</f>
        <v>2.7932960893854749E-3</v>
      </c>
      <c r="AJ172" s="8"/>
      <c r="AK172" s="36">
        <f>AJ172/AJ213</f>
        <v>0</v>
      </c>
      <c r="AL172" s="8"/>
      <c r="AM172" s="36">
        <f>AL172/AL213</f>
        <v>0</v>
      </c>
      <c r="AN172" s="8">
        <v>1</v>
      </c>
      <c r="AO172" s="36">
        <f>AN172/AN213</f>
        <v>3.205128205128205E-3</v>
      </c>
      <c r="AP172">
        <v>0</v>
      </c>
      <c r="AR172" s="3"/>
    </row>
    <row r="173" spans="1:44" x14ac:dyDescent="0.25">
      <c r="A173" s="26" t="s">
        <v>196</v>
      </c>
      <c r="B173" s="7">
        <v>0</v>
      </c>
      <c r="C173" s="32">
        <f t="shared" si="65"/>
        <v>0</v>
      </c>
      <c r="D173" s="7">
        <v>0</v>
      </c>
      <c r="E173" s="32">
        <f t="shared" si="66"/>
        <v>0</v>
      </c>
      <c r="F173" s="7">
        <v>0</v>
      </c>
      <c r="G173" s="32">
        <f t="shared" si="67"/>
        <v>0</v>
      </c>
      <c r="H173" s="7">
        <v>1</v>
      </c>
      <c r="I173" s="32">
        <f t="shared" si="68"/>
        <v>2.7472527472527475E-3</v>
      </c>
      <c r="J173" s="7">
        <v>0</v>
      </c>
      <c r="K173" s="32">
        <f t="shared" si="69"/>
        <v>0</v>
      </c>
      <c r="L173" s="7">
        <v>1</v>
      </c>
      <c r="M173" s="33">
        <f t="shared" si="70"/>
        <v>2.631578947368421E-3</v>
      </c>
      <c r="N173" s="38">
        <v>0</v>
      </c>
      <c r="O173" s="33">
        <f t="shared" si="71"/>
        <v>0</v>
      </c>
      <c r="P173" s="39">
        <v>2</v>
      </c>
      <c r="Q173" s="32">
        <f t="shared" si="72"/>
        <v>5.3333333333333332E-3</v>
      </c>
      <c r="R173" s="7">
        <v>1</v>
      </c>
      <c r="S173" s="32">
        <f t="shared" si="73"/>
        <v>2.6246719160104987E-3</v>
      </c>
      <c r="T173" s="39">
        <v>0</v>
      </c>
      <c r="U173" s="32">
        <f t="shared" si="74"/>
        <v>0</v>
      </c>
      <c r="V173" s="7">
        <v>0</v>
      </c>
      <c r="W173" s="33">
        <f t="shared" si="75"/>
        <v>0</v>
      </c>
      <c r="X173" s="39">
        <v>0</v>
      </c>
      <c r="Y173" s="36">
        <f t="shared" si="76"/>
        <v>0</v>
      </c>
      <c r="Z173" s="8">
        <v>1</v>
      </c>
      <c r="AA173" s="36">
        <f t="shared" si="77"/>
        <v>2.1276595744680851E-3</v>
      </c>
      <c r="AB173" s="8">
        <v>0</v>
      </c>
      <c r="AC173" s="36">
        <f t="shared" si="78"/>
        <v>0</v>
      </c>
      <c r="AD173" s="8">
        <v>1</v>
      </c>
      <c r="AE173" s="36">
        <f t="shared" si="79"/>
        <v>2.5125628140703518E-3</v>
      </c>
      <c r="AF173" s="8">
        <v>1</v>
      </c>
      <c r="AG173" s="36">
        <f t="shared" si="80"/>
        <v>2.7548209366391185E-3</v>
      </c>
      <c r="AH173" s="8">
        <v>2</v>
      </c>
      <c r="AI173" s="36">
        <f>AH173/AH213</f>
        <v>5.5865921787709499E-3</v>
      </c>
      <c r="AJ173" s="8"/>
      <c r="AK173" s="36">
        <f>AJ173/AJ213</f>
        <v>0</v>
      </c>
      <c r="AL173" s="8"/>
      <c r="AM173" s="36">
        <f>AL173/AL213</f>
        <v>0</v>
      </c>
      <c r="AN173" s="8">
        <v>1</v>
      </c>
      <c r="AO173" s="36">
        <f>AN173/AN213</f>
        <v>3.205128205128205E-3</v>
      </c>
      <c r="AP173">
        <v>0</v>
      </c>
      <c r="AR173" s="3"/>
    </row>
    <row r="174" spans="1:44" x14ac:dyDescent="0.25">
      <c r="A174" s="26" t="s">
        <v>197</v>
      </c>
      <c r="B174" s="7">
        <v>1</v>
      </c>
      <c r="C174" s="32">
        <f t="shared" si="65"/>
        <v>3.1645569620253164E-3</v>
      </c>
      <c r="D174" s="7">
        <v>0</v>
      </c>
      <c r="E174" s="32">
        <f t="shared" si="66"/>
        <v>0</v>
      </c>
      <c r="F174" s="7">
        <v>0</v>
      </c>
      <c r="G174" s="32">
        <f t="shared" si="67"/>
        <v>0</v>
      </c>
      <c r="H174" s="7">
        <v>0</v>
      </c>
      <c r="I174" s="32">
        <f t="shared" si="68"/>
        <v>0</v>
      </c>
      <c r="J174" s="7">
        <v>0</v>
      </c>
      <c r="K174" s="32">
        <f t="shared" si="69"/>
        <v>0</v>
      </c>
      <c r="L174" s="7">
        <v>0</v>
      </c>
      <c r="M174" s="33">
        <f t="shared" si="70"/>
        <v>0</v>
      </c>
      <c r="N174" s="38">
        <v>1</v>
      </c>
      <c r="O174" s="33">
        <f t="shared" si="71"/>
        <v>2.9239766081871343E-3</v>
      </c>
      <c r="P174" s="39">
        <v>0</v>
      </c>
      <c r="Q174" s="32">
        <f t="shared" si="72"/>
        <v>0</v>
      </c>
      <c r="R174" s="7">
        <v>1</v>
      </c>
      <c r="S174" s="32">
        <f t="shared" si="73"/>
        <v>2.6246719160104987E-3</v>
      </c>
      <c r="T174" s="39">
        <v>0</v>
      </c>
      <c r="U174" s="32">
        <f t="shared" si="74"/>
        <v>0</v>
      </c>
      <c r="V174" s="7">
        <v>0</v>
      </c>
      <c r="W174" s="33">
        <f t="shared" si="75"/>
        <v>0</v>
      </c>
      <c r="X174" s="39">
        <v>1</v>
      </c>
      <c r="Y174" s="36">
        <f t="shared" si="76"/>
        <v>2.6525198938992041E-3</v>
      </c>
      <c r="Z174" s="8">
        <v>0</v>
      </c>
      <c r="AA174" s="36">
        <f t="shared" si="77"/>
        <v>0</v>
      </c>
      <c r="AB174" s="8">
        <v>2</v>
      </c>
      <c r="AC174" s="36">
        <f t="shared" si="78"/>
        <v>5.5248618784530384E-3</v>
      </c>
      <c r="AD174" s="8">
        <v>1</v>
      </c>
      <c r="AE174" s="36">
        <f t="shared" si="79"/>
        <v>2.5125628140703518E-3</v>
      </c>
      <c r="AF174" s="8">
        <v>0</v>
      </c>
      <c r="AG174" s="36">
        <f t="shared" si="80"/>
        <v>0</v>
      </c>
      <c r="AH174" s="8">
        <v>2</v>
      </c>
      <c r="AI174" s="36">
        <f>AH174/AH213</f>
        <v>5.5865921787709499E-3</v>
      </c>
      <c r="AJ174" s="8"/>
      <c r="AK174" s="36">
        <f>AJ174/AJ213</f>
        <v>0</v>
      </c>
      <c r="AL174" s="8"/>
      <c r="AM174" s="36">
        <f>AL174/AL213</f>
        <v>0</v>
      </c>
      <c r="AN174" s="8">
        <v>1</v>
      </c>
      <c r="AO174" s="36">
        <f>AN174/AN213</f>
        <v>3.205128205128205E-3</v>
      </c>
      <c r="AP174">
        <v>0</v>
      </c>
      <c r="AR174" s="3"/>
    </row>
    <row r="175" spans="1:44" x14ac:dyDescent="0.25">
      <c r="A175" s="26" t="s">
        <v>198</v>
      </c>
      <c r="B175" s="43">
        <v>1</v>
      </c>
      <c r="C175" s="44">
        <f t="shared" si="65"/>
        <v>3.1645569620253164E-3</v>
      </c>
      <c r="D175" s="43">
        <v>0</v>
      </c>
      <c r="E175" s="44">
        <f t="shared" si="66"/>
        <v>0</v>
      </c>
      <c r="F175" s="43">
        <v>0</v>
      </c>
      <c r="G175" s="44">
        <f t="shared" si="67"/>
        <v>0</v>
      </c>
      <c r="H175" s="43">
        <v>1</v>
      </c>
      <c r="I175" s="44">
        <f t="shared" si="68"/>
        <v>2.7472527472527475E-3</v>
      </c>
      <c r="J175" s="43">
        <v>1</v>
      </c>
      <c r="K175" s="44">
        <f t="shared" si="69"/>
        <v>2.8571428571428571E-3</v>
      </c>
      <c r="L175" s="43">
        <v>1</v>
      </c>
      <c r="M175" s="45">
        <f t="shared" si="70"/>
        <v>2.631578947368421E-3</v>
      </c>
      <c r="N175" s="46">
        <v>1</v>
      </c>
      <c r="O175" s="45">
        <f t="shared" si="71"/>
        <v>2.9239766081871343E-3</v>
      </c>
      <c r="P175" s="47">
        <v>2</v>
      </c>
      <c r="Q175" s="44">
        <f t="shared" si="72"/>
        <v>5.3333333333333332E-3</v>
      </c>
      <c r="R175" s="43">
        <v>1</v>
      </c>
      <c r="S175" s="44">
        <f t="shared" si="73"/>
        <v>2.6246719160104987E-3</v>
      </c>
      <c r="T175" s="47">
        <v>4</v>
      </c>
      <c r="U175" s="44">
        <f t="shared" si="74"/>
        <v>1.0309278350515464E-2</v>
      </c>
      <c r="V175" s="43">
        <v>2</v>
      </c>
      <c r="W175" s="45">
        <f t="shared" si="75"/>
        <v>5.4945054945054949E-3</v>
      </c>
      <c r="X175" s="47">
        <v>6</v>
      </c>
      <c r="Y175" s="48">
        <f t="shared" si="76"/>
        <v>1.5915119363395226E-2</v>
      </c>
      <c r="Z175" s="49">
        <v>4</v>
      </c>
      <c r="AA175" s="36">
        <f t="shared" si="77"/>
        <v>8.5106382978723406E-3</v>
      </c>
      <c r="AB175" s="49">
        <v>2</v>
      </c>
      <c r="AC175" s="48">
        <f t="shared" si="78"/>
        <v>5.5248618784530384E-3</v>
      </c>
      <c r="AD175" s="49">
        <v>1</v>
      </c>
      <c r="AE175" s="48">
        <f t="shared" si="79"/>
        <v>2.5125628140703518E-3</v>
      </c>
      <c r="AF175" s="49">
        <v>0</v>
      </c>
      <c r="AG175" s="48">
        <f t="shared" si="80"/>
        <v>0</v>
      </c>
      <c r="AH175" s="49">
        <v>0</v>
      </c>
      <c r="AI175" s="48">
        <f>AH175/AH213</f>
        <v>0</v>
      </c>
      <c r="AJ175" s="49">
        <v>0</v>
      </c>
      <c r="AK175" s="48">
        <f>AJ175/AJ213</f>
        <v>0</v>
      </c>
      <c r="AL175" s="49">
        <v>0</v>
      </c>
      <c r="AM175" s="48">
        <f>AL175/AL213</f>
        <v>0</v>
      </c>
      <c r="AN175" s="49">
        <v>1</v>
      </c>
      <c r="AO175" s="48">
        <f>AN175/AN213</f>
        <v>3.205128205128205E-3</v>
      </c>
      <c r="AP175">
        <v>2</v>
      </c>
      <c r="AR175" s="3"/>
    </row>
    <row r="176" spans="1:44" x14ac:dyDescent="0.25">
      <c r="A176" s="63" t="s">
        <v>79</v>
      </c>
      <c r="B176" s="96">
        <f>SUM(B171:B175)</f>
        <v>2</v>
      </c>
      <c r="C176" s="97">
        <f t="shared" si="65"/>
        <v>6.3291139240506328E-3</v>
      </c>
      <c r="D176" s="96">
        <f>SUM(D171:D175)</f>
        <v>2</v>
      </c>
      <c r="E176" s="97">
        <f t="shared" si="66"/>
        <v>5.235602094240838E-3</v>
      </c>
      <c r="F176" s="96">
        <f>SUM(F171:F175)</f>
        <v>2</v>
      </c>
      <c r="G176" s="97">
        <f t="shared" si="67"/>
        <v>5.3908355795148251E-3</v>
      </c>
      <c r="H176" s="96">
        <f>SUM(H171:H175)</f>
        <v>3</v>
      </c>
      <c r="I176" s="97">
        <f t="shared" si="68"/>
        <v>8.241758241758242E-3</v>
      </c>
      <c r="J176" s="96">
        <f>SUM(J171:J175)</f>
        <v>5</v>
      </c>
      <c r="K176" s="97">
        <f t="shared" si="69"/>
        <v>1.4285714285714285E-2</v>
      </c>
      <c r="L176" s="96">
        <f>SUM(L171:L175)</f>
        <v>3</v>
      </c>
      <c r="M176" s="98">
        <f t="shared" si="70"/>
        <v>7.8947368421052634E-3</v>
      </c>
      <c r="N176" s="99">
        <f>SUM(N171:N175)</f>
        <v>6</v>
      </c>
      <c r="O176" s="98">
        <f t="shared" si="71"/>
        <v>1.7543859649122806E-2</v>
      </c>
      <c r="P176" s="100">
        <f>SUM(P171:P175)</f>
        <v>4</v>
      </c>
      <c r="Q176" s="97">
        <f t="shared" si="72"/>
        <v>1.0666666666666666E-2</v>
      </c>
      <c r="R176" s="96">
        <f>SUM(R171:R175)</f>
        <v>4</v>
      </c>
      <c r="S176" s="97">
        <f t="shared" si="73"/>
        <v>1.0498687664041995E-2</v>
      </c>
      <c r="T176" s="100">
        <f>SUM(T171:T175)</f>
        <v>7</v>
      </c>
      <c r="U176" s="97">
        <f t="shared" si="74"/>
        <v>1.804123711340206E-2</v>
      </c>
      <c r="V176" s="96">
        <f>SUM(V171:V175)</f>
        <v>4</v>
      </c>
      <c r="W176" s="98">
        <f t="shared" si="75"/>
        <v>1.098901098901099E-2</v>
      </c>
      <c r="X176" s="100">
        <f>SUM(X171:X175)</f>
        <v>11</v>
      </c>
      <c r="Y176" s="101">
        <f t="shared" si="76"/>
        <v>2.9177718832891247E-2</v>
      </c>
      <c r="Z176" s="24">
        <v>5</v>
      </c>
      <c r="AA176" s="101">
        <f t="shared" si="77"/>
        <v>1.0638297872340425E-2</v>
      </c>
      <c r="AB176" s="24">
        <f>SUM(AB171:AB175)</f>
        <v>5</v>
      </c>
      <c r="AC176" s="101">
        <f t="shared" si="78"/>
        <v>1.3812154696132596E-2</v>
      </c>
      <c r="AD176" s="24">
        <f>SUM(AD171:AD175)</f>
        <v>5</v>
      </c>
      <c r="AE176" s="101">
        <f t="shared" si="79"/>
        <v>1.2562814070351759E-2</v>
      </c>
      <c r="AF176" s="24">
        <f>SUM(AF171:AF175)</f>
        <v>2</v>
      </c>
      <c r="AG176" s="101">
        <f t="shared" si="80"/>
        <v>5.5096418732782371E-3</v>
      </c>
      <c r="AH176" s="24">
        <f>SUM(AH171:AH175)</f>
        <v>5</v>
      </c>
      <c r="AI176" s="101">
        <f>AH176/AH213</f>
        <v>1.3966480446927373E-2</v>
      </c>
      <c r="AJ176" s="24">
        <f>SUM(AJ171:AJ175)</f>
        <v>0</v>
      </c>
      <c r="AK176" s="101">
        <f>AJ176/AJ213</f>
        <v>0</v>
      </c>
      <c r="AL176" s="24">
        <f>SUM(AL171:AL175)</f>
        <v>0</v>
      </c>
      <c r="AM176" s="101">
        <f>AL176/AL213</f>
        <v>0</v>
      </c>
      <c r="AN176" s="24">
        <f>SUM(AN171:AN175)</f>
        <v>4</v>
      </c>
      <c r="AO176" s="101">
        <f>AN176/AN213</f>
        <v>1.282051282051282E-2</v>
      </c>
      <c r="AP176">
        <v>2</v>
      </c>
      <c r="AR176" s="3"/>
    </row>
    <row r="177" spans="1:44" x14ac:dyDescent="0.25">
      <c r="A177" s="131"/>
      <c r="B177" s="7"/>
      <c r="C177" s="132"/>
      <c r="D177" s="7"/>
      <c r="E177" s="132"/>
      <c r="F177" s="7"/>
      <c r="G177" s="132"/>
      <c r="H177" s="7"/>
      <c r="I177" s="132"/>
      <c r="J177" s="7"/>
      <c r="K177" s="132"/>
      <c r="L177" s="7"/>
      <c r="M177" s="133"/>
      <c r="N177" s="38"/>
      <c r="O177" s="133"/>
      <c r="P177" s="39"/>
      <c r="Q177" s="132"/>
      <c r="R177" s="7"/>
      <c r="S177" s="132"/>
      <c r="T177" s="39"/>
      <c r="U177" s="132"/>
      <c r="V177" s="7"/>
      <c r="W177" s="133"/>
      <c r="X177" s="39"/>
      <c r="Y177" s="134"/>
      <c r="Z177" s="135"/>
      <c r="AA177" s="36"/>
      <c r="AB177" s="8"/>
      <c r="AC177" s="36"/>
      <c r="AD177" s="8"/>
      <c r="AE177" s="36"/>
      <c r="AF177" s="8"/>
      <c r="AG177" s="36"/>
      <c r="AH177" s="8"/>
      <c r="AI177" s="36"/>
      <c r="AJ177" s="8"/>
      <c r="AK177" s="36"/>
      <c r="AL177" s="8"/>
      <c r="AM177" s="36"/>
      <c r="AN177" s="8"/>
      <c r="AO177" s="36"/>
      <c r="AR177" s="3"/>
    </row>
    <row r="178" spans="1:44" x14ac:dyDescent="0.25">
      <c r="A178" s="26" t="s">
        <v>199</v>
      </c>
      <c r="B178" s="7"/>
      <c r="C178" s="32"/>
      <c r="D178" s="7"/>
      <c r="E178" s="32"/>
      <c r="F178" s="7"/>
      <c r="G178" s="32"/>
      <c r="H178" s="7"/>
      <c r="I178" s="32"/>
      <c r="J178" s="7"/>
      <c r="K178" s="32"/>
      <c r="L178" s="7"/>
      <c r="M178" s="33"/>
      <c r="N178" s="38"/>
      <c r="O178" s="33"/>
      <c r="P178" s="39"/>
      <c r="Q178" s="32"/>
      <c r="R178" s="7"/>
      <c r="S178" s="32"/>
      <c r="T178" s="39"/>
      <c r="U178" s="32"/>
      <c r="V178" s="7"/>
      <c r="W178" s="33"/>
      <c r="X178" s="39"/>
      <c r="Y178" s="36"/>
      <c r="Z178" s="8"/>
      <c r="AA178" s="36"/>
      <c r="AB178" s="8"/>
      <c r="AC178" s="36"/>
      <c r="AD178" s="8"/>
      <c r="AE178" s="36"/>
      <c r="AF178" s="8"/>
      <c r="AG178" s="36"/>
      <c r="AH178" s="8"/>
      <c r="AI178" s="36"/>
      <c r="AJ178" s="8"/>
      <c r="AK178" s="36"/>
      <c r="AL178" s="8"/>
      <c r="AM178" s="36"/>
      <c r="AN178" s="8"/>
      <c r="AO178" s="36"/>
      <c r="AR178" s="3"/>
    </row>
    <row r="179" spans="1:44" x14ac:dyDescent="0.25">
      <c r="A179" s="26" t="s">
        <v>200</v>
      </c>
      <c r="B179" s="7"/>
      <c r="C179" s="132"/>
      <c r="D179" s="7"/>
      <c r="E179" s="132"/>
      <c r="F179" s="7"/>
      <c r="G179" s="132"/>
      <c r="H179" s="7"/>
      <c r="I179" s="132"/>
      <c r="J179" s="7"/>
      <c r="K179" s="132"/>
      <c r="L179" s="7"/>
      <c r="M179" s="133"/>
      <c r="N179" s="38"/>
      <c r="O179" s="133"/>
      <c r="P179" s="39"/>
      <c r="Q179" s="132"/>
      <c r="R179" s="7"/>
      <c r="S179" s="132"/>
      <c r="T179" s="39"/>
      <c r="U179" s="132"/>
      <c r="V179" s="7"/>
      <c r="W179" s="133"/>
      <c r="X179" s="39"/>
      <c r="Y179" s="134"/>
      <c r="Z179" s="135"/>
      <c r="AA179" s="36"/>
      <c r="AB179" s="8"/>
      <c r="AC179" s="36"/>
      <c r="AD179" s="8">
        <v>12</v>
      </c>
      <c r="AE179" s="36">
        <f>AD179/AD$213</f>
        <v>3.015075376884422E-2</v>
      </c>
      <c r="AF179" s="8">
        <v>5</v>
      </c>
      <c r="AG179" s="36">
        <f>AF179/AF$213</f>
        <v>1.3774104683195593E-2</v>
      </c>
      <c r="AH179" s="8">
        <v>6</v>
      </c>
      <c r="AI179" s="36">
        <f>AH179/AH213</f>
        <v>1.6759776536312849E-2</v>
      </c>
      <c r="AJ179" s="8"/>
      <c r="AK179" s="36">
        <f>AJ179/AJ213</f>
        <v>0</v>
      </c>
      <c r="AL179" s="8"/>
      <c r="AM179" s="36">
        <f>AL179/AL213</f>
        <v>0</v>
      </c>
      <c r="AN179" s="8">
        <v>0</v>
      </c>
      <c r="AO179" s="36">
        <f>AN179/AN213</f>
        <v>0</v>
      </c>
      <c r="AP179">
        <v>0</v>
      </c>
      <c r="AR179" s="3"/>
    </row>
    <row r="180" spans="1:44" x14ac:dyDescent="0.25">
      <c r="A180" s="26" t="s">
        <v>201</v>
      </c>
      <c r="B180" s="7"/>
      <c r="C180" s="132"/>
      <c r="D180" s="7"/>
      <c r="E180" s="132"/>
      <c r="F180" s="7"/>
      <c r="G180" s="132"/>
      <c r="H180" s="7"/>
      <c r="I180" s="132"/>
      <c r="J180" s="7"/>
      <c r="K180" s="132"/>
      <c r="L180" s="7"/>
      <c r="M180" s="133"/>
      <c r="N180" s="38"/>
      <c r="O180" s="133"/>
      <c r="P180" s="39"/>
      <c r="Q180" s="132"/>
      <c r="R180" s="7"/>
      <c r="S180" s="132"/>
      <c r="T180" s="39"/>
      <c r="U180" s="132"/>
      <c r="V180" s="7"/>
      <c r="W180" s="133"/>
      <c r="X180" s="39"/>
      <c r="Y180" s="134"/>
      <c r="Z180" s="135"/>
      <c r="AA180" s="36"/>
      <c r="AB180" s="8"/>
      <c r="AC180" s="36"/>
      <c r="AD180" s="8">
        <v>0</v>
      </c>
      <c r="AE180" s="36">
        <f>AD180/AD$213</f>
        <v>0</v>
      </c>
      <c r="AF180" s="8">
        <v>0</v>
      </c>
      <c r="AG180" s="36">
        <f>AF180/AF$213</f>
        <v>0</v>
      </c>
      <c r="AH180" s="8">
        <v>0</v>
      </c>
      <c r="AI180" s="36">
        <f>AH180/AH213</f>
        <v>0</v>
      </c>
      <c r="AJ180" s="8"/>
      <c r="AK180" s="36">
        <f>AJ180/AJ213</f>
        <v>0</v>
      </c>
      <c r="AL180" s="8"/>
      <c r="AM180" s="36">
        <f>AL180/AL213</f>
        <v>0</v>
      </c>
      <c r="AN180" s="8">
        <v>2</v>
      </c>
      <c r="AO180" s="36">
        <f>AN180/AN213</f>
        <v>6.41025641025641E-3</v>
      </c>
      <c r="AP180">
        <v>3</v>
      </c>
      <c r="AR180" s="3"/>
    </row>
    <row r="181" spans="1:44" x14ac:dyDescent="0.25">
      <c r="A181" s="26" t="s">
        <v>202</v>
      </c>
      <c r="B181" s="7"/>
      <c r="C181" s="132"/>
      <c r="D181" s="7"/>
      <c r="E181" s="132"/>
      <c r="F181" s="7"/>
      <c r="G181" s="132"/>
      <c r="H181" s="7"/>
      <c r="I181" s="132"/>
      <c r="J181" s="7"/>
      <c r="K181" s="132"/>
      <c r="L181" s="7"/>
      <c r="M181" s="133"/>
      <c r="N181" s="38"/>
      <c r="O181" s="133"/>
      <c r="P181" s="39"/>
      <c r="Q181" s="132"/>
      <c r="R181" s="7"/>
      <c r="S181" s="132"/>
      <c r="T181" s="39"/>
      <c r="U181" s="132"/>
      <c r="V181" s="7"/>
      <c r="W181" s="133"/>
      <c r="X181" s="39"/>
      <c r="Y181" s="134"/>
      <c r="Z181" s="135"/>
      <c r="AA181" s="36"/>
      <c r="AB181" s="8"/>
      <c r="AC181" s="36"/>
      <c r="AD181" s="49">
        <v>1</v>
      </c>
      <c r="AE181" s="48">
        <f>AD181/AD$213</f>
        <v>2.5125628140703518E-3</v>
      </c>
      <c r="AF181" s="49">
        <v>1</v>
      </c>
      <c r="AG181" s="48">
        <f>AF181/AF$213</f>
        <v>2.7548209366391185E-3</v>
      </c>
      <c r="AH181" s="49">
        <v>1</v>
      </c>
      <c r="AI181" s="48">
        <f>AH181/AH213</f>
        <v>2.7932960893854749E-3</v>
      </c>
      <c r="AJ181" s="49"/>
      <c r="AK181" s="48">
        <f>AJ181/AJ213</f>
        <v>0</v>
      </c>
      <c r="AL181" s="49"/>
      <c r="AM181" s="48">
        <f>AL181/AL213</f>
        <v>0</v>
      </c>
      <c r="AN181" s="49">
        <v>0</v>
      </c>
      <c r="AO181" s="48">
        <f>AN181/AN213</f>
        <v>0</v>
      </c>
      <c r="AP181">
        <v>0</v>
      </c>
      <c r="AR181" s="3"/>
    </row>
    <row r="182" spans="1:44" x14ac:dyDescent="0.25">
      <c r="A182" s="63" t="s">
        <v>81</v>
      </c>
      <c r="B182" s="7"/>
      <c r="C182" s="132"/>
      <c r="D182" s="7"/>
      <c r="E182" s="132"/>
      <c r="F182" s="7"/>
      <c r="G182" s="132"/>
      <c r="H182" s="7"/>
      <c r="I182" s="132"/>
      <c r="J182" s="7"/>
      <c r="K182" s="132"/>
      <c r="L182" s="7"/>
      <c r="M182" s="133"/>
      <c r="N182" s="38"/>
      <c r="O182" s="133"/>
      <c r="P182" s="22">
        <v>0</v>
      </c>
      <c r="Q182" s="97">
        <f>P182/P$213</f>
        <v>0</v>
      </c>
      <c r="R182" s="19">
        <v>0</v>
      </c>
      <c r="S182" s="97">
        <f>R182/R$213</f>
        <v>0</v>
      </c>
      <c r="T182" s="22">
        <v>0</v>
      </c>
      <c r="U182" s="97">
        <f>T182/T$213</f>
        <v>0</v>
      </c>
      <c r="V182" s="19">
        <v>2</v>
      </c>
      <c r="W182" s="98">
        <f>V182/V$213</f>
        <v>5.4945054945054949E-3</v>
      </c>
      <c r="X182" s="22">
        <v>4</v>
      </c>
      <c r="Y182" s="101">
        <f>X182/X$213</f>
        <v>1.0610079575596816E-2</v>
      </c>
      <c r="Z182" s="24">
        <v>8</v>
      </c>
      <c r="AA182" s="101">
        <f>Z182/Z$213</f>
        <v>1.7021276595744681E-2</v>
      </c>
      <c r="AB182" s="24">
        <v>3</v>
      </c>
      <c r="AC182" s="101">
        <f>AB182/AB213</f>
        <v>8.2872928176795577E-3</v>
      </c>
      <c r="AD182" s="24">
        <f>SUM(AD179:AD181)</f>
        <v>13</v>
      </c>
      <c r="AE182" s="101">
        <f>AD182/AD213</f>
        <v>3.2663316582914576E-2</v>
      </c>
      <c r="AF182" s="24">
        <f>SUM(AF179:AF181)</f>
        <v>6</v>
      </c>
      <c r="AG182" s="101">
        <f>AF182/AF213</f>
        <v>1.6528925619834711E-2</v>
      </c>
      <c r="AH182" s="24">
        <f>SUM(AH179:AH181)</f>
        <v>7</v>
      </c>
      <c r="AI182" s="101">
        <f>AH182/AH213</f>
        <v>1.9553072625698324E-2</v>
      </c>
      <c r="AJ182" s="24">
        <f>SUM(AJ179:AJ181)</f>
        <v>0</v>
      </c>
      <c r="AK182" s="101">
        <f>AJ182/AJ213</f>
        <v>0</v>
      </c>
      <c r="AL182" s="24">
        <f>SUM(AL179:AL181)</f>
        <v>0</v>
      </c>
      <c r="AM182" s="101">
        <f>AL182/AL213</f>
        <v>0</v>
      </c>
      <c r="AN182" s="24">
        <f>SUM(AN179:AN181)</f>
        <v>2</v>
      </c>
      <c r="AO182" s="101">
        <f>AN182/AN213</f>
        <v>6.41025641025641E-3</v>
      </c>
      <c r="AP182">
        <v>3</v>
      </c>
      <c r="AR182" s="3"/>
    </row>
    <row r="183" spans="1:44" x14ac:dyDescent="0.25">
      <c r="A183" s="131"/>
      <c r="B183" s="7"/>
      <c r="C183" s="132"/>
      <c r="D183" s="7"/>
      <c r="E183" s="132"/>
      <c r="F183" s="7"/>
      <c r="G183" s="132"/>
      <c r="H183" s="7"/>
      <c r="I183" s="132"/>
      <c r="J183" s="7"/>
      <c r="K183" s="132"/>
      <c r="L183" s="7"/>
      <c r="M183" s="133"/>
      <c r="N183" s="38"/>
      <c r="O183" s="133"/>
      <c r="P183" s="39"/>
      <c r="Q183" s="132"/>
      <c r="R183" s="7"/>
      <c r="S183" s="132"/>
      <c r="T183" s="39"/>
      <c r="U183" s="132"/>
      <c r="V183" s="7"/>
      <c r="W183" s="133"/>
      <c r="X183" s="39"/>
      <c r="Y183" s="134"/>
      <c r="Z183" s="135"/>
      <c r="AA183" s="36"/>
      <c r="AB183" s="8"/>
      <c r="AC183" s="36"/>
      <c r="AD183" s="8"/>
      <c r="AE183" s="36"/>
      <c r="AF183" s="8"/>
      <c r="AG183" s="36"/>
      <c r="AH183" s="8"/>
      <c r="AI183" s="36"/>
      <c r="AJ183" s="8"/>
      <c r="AK183" s="36"/>
      <c r="AL183" s="8"/>
      <c r="AM183" s="36"/>
      <c r="AN183" s="8"/>
      <c r="AO183" s="36"/>
      <c r="AR183" s="3"/>
    </row>
    <row r="184" spans="1:44" x14ac:dyDescent="0.25">
      <c r="A184" s="522" t="s">
        <v>971</v>
      </c>
      <c r="B184" s="19">
        <v>1</v>
      </c>
      <c r="C184" s="97">
        <f>B184/B$213</f>
        <v>3.1645569620253164E-3</v>
      </c>
      <c r="D184" s="19">
        <v>5</v>
      </c>
      <c r="E184" s="97">
        <f>D184/D$213</f>
        <v>1.3089005235602094E-2</v>
      </c>
      <c r="F184" s="19">
        <v>7</v>
      </c>
      <c r="G184" s="97">
        <f>F184/F$213</f>
        <v>1.8867924528301886E-2</v>
      </c>
      <c r="H184" s="19">
        <v>3</v>
      </c>
      <c r="I184" s="97">
        <f>H184/H$213</f>
        <v>8.241758241758242E-3</v>
      </c>
      <c r="J184" s="19">
        <v>5</v>
      </c>
      <c r="K184" s="97">
        <f>J184/J$213</f>
        <v>1.4285714285714285E-2</v>
      </c>
      <c r="L184" s="19">
        <v>4</v>
      </c>
      <c r="M184" s="98">
        <f>L184/L$213</f>
        <v>1.0526315789473684E-2</v>
      </c>
      <c r="N184" s="21">
        <v>5</v>
      </c>
      <c r="O184" s="98">
        <f>N184/N$213</f>
        <v>1.4619883040935672E-2</v>
      </c>
      <c r="P184" s="22">
        <v>7</v>
      </c>
      <c r="Q184" s="97">
        <f>P184/P$213</f>
        <v>1.8666666666666668E-2</v>
      </c>
      <c r="R184" s="19">
        <v>4</v>
      </c>
      <c r="S184" s="97">
        <f>R184/R$213</f>
        <v>1.0498687664041995E-2</v>
      </c>
      <c r="T184" s="22">
        <v>6</v>
      </c>
      <c r="U184" s="97">
        <f>T184/T$213</f>
        <v>1.5463917525773196E-2</v>
      </c>
      <c r="V184" s="19">
        <v>6</v>
      </c>
      <c r="W184" s="98">
        <f>V184/V$213</f>
        <v>1.6483516483516484E-2</v>
      </c>
      <c r="X184" s="22">
        <v>5</v>
      </c>
      <c r="Y184" s="101">
        <f>X184/X$213</f>
        <v>1.3262599469496022E-2</v>
      </c>
      <c r="Z184" s="24">
        <v>15</v>
      </c>
      <c r="AA184" s="101">
        <f>Z184/Z$213</f>
        <v>3.1914893617021274E-2</v>
      </c>
      <c r="AB184" s="24">
        <v>9</v>
      </c>
      <c r="AC184" s="101">
        <f>AB184/AB213</f>
        <v>2.4861878453038673E-2</v>
      </c>
      <c r="AD184" s="24">
        <v>3</v>
      </c>
      <c r="AE184" s="101">
        <f>AD184/AD213</f>
        <v>7.537688442211055E-3</v>
      </c>
      <c r="AF184" s="103">
        <v>3</v>
      </c>
      <c r="AG184" s="36">
        <f>AF184/AF213</f>
        <v>8.2644628099173556E-3</v>
      </c>
      <c r="AH184" s="103">
        <v>8</v>
      </c>
      <c r="AI184" s="36">
        <f>AH184/AH213</f>
        <v>2.23463687150838E-2</v>
      </c>
      <c r="AJ184" s="103"/>
      <c r="AK184" s="36">
        <f>AJ184/AJ213</f>
        <v>0</v>
      </c>
      <c r="AL184" s="103"/>
      <c r="AM184" s="36">
        <f>AL184/AL213</f>
        <v>0</v>
      </c>
      <c r="AN184" s="103">
        <v>9</v>
      </c>
      <c r="AO184" s="36">
        <f>AN184/AN213</f>
        <v>2.8846153846153848E-2</v>
      </c>
      <c r="AP184">
        <v>1</v>
      </c>
      <c r="AR184" s="3"/>
    </row>
    <row r="185" spans="1:44" x14ac:dyDescent="0.25">
      <c r="A185" s="26" t="s">
        <v>970</v>
      </c>
      <c r="B185" s="19"/>
      <c r="C185" s="97"/>
      <c r="D185" s="19"/>
      <c r="E185" s="97"/>
      <c r="F185" s="19"/>
      <c r="G185" s="97"/>
      <c r="H185" s="19"/>
      <c r="I185" s="97"/>
      <c r="J185" s="19"/>
      <c r="K185" s="97"/>
      <c r="L185" s="19"/>
      <c r="M185" s="98"/>
      <c r="N185" s="21"/>
      <c r="O185" s="98"/>
      <c r="P185" s="22"/>
      <c r="Q185" s="97"/>
      <c r="R185" s="19"/>
      <c r="S185" s="97"/>
      <c r="T185" s="22"/>
      <c r="U185" s="97"/>
      <c r="V185" s="19"/>
      <c r="W185" s="98"/>
      <c r="X185" s="22"/>
      <c r="Y185" s="101"/>
      <c r="Z185" s="24"/>
      <c r="AA185" s="36"/>
      <c r="AB185" s="8"/>
      <c r="AC185" s="36"/>
      <c r="AD185" s="8"/>
      <c r="AE185" s="36"/>
      <c r="AF185" s="8"/>
      <c r="AG185" s="36"/>
      <c r="AH185" s="8"/>
      <c r="AI185" s="36"/>
      <c r="AJ185" s="8"/>
      <c r="AK185" s="36"/>
      <c r="AL185" s="8"/>
      <c r="AM185" s="36"/>
      <c r="AN185" s="8">
        <v>1</v>
      </c>
      <c r="AO185" s="36"/>
      <c r="AP185">
        <v>7</v>
      </c>
      <c r="AQ185" s="523"/>
      <c r="AR185" s="3"/>
    </row>
    <row r="186" spans="1:44" s="523" customFormat="1" x14ac:dyDescent="0.25">
      <c r="A186" s="63" t="s">
        <v>73</v>
      </c>
      <c r="B186" s="96"/>
      <c r="C186" s="97"/>
      <c r="D186" s="96"/>
      <c r="E186" s="97"/>
      <c r="F186" s="96"/>
      <c r="G186" s="97"/>
      <c r="H186" s="96"/>
      <c r="I186" s="97"/>
      <c r="J186" s="96"/>
      <c r="K186" s="97"/>
      <c r="L186" s="96"/>
      <c r="M186" s="98"/>
      <c r="N186" s="99"/>
      <c r="O186" s="98"/>
      <c r="P186" s="100"/>
      <c r="Q186" s="97"/>
      <c r="R186" s="96"/>
      <c r="S186" s="97"/>
      <c r="T186" s="100"/>
      <c r="U186" s="97"/>
      <c r="V186" s="96"/>
      <c r="W186" s="98"/>
      <c r="X186" s="100"/>
      <c r="Y186" s="101"/>
      <c r="Z186" s="102"/>
      <c r="AA186" s="101"/>
      <c r="AB186" s="102"/>
      <c r="AC186" s="101"/>
      <c r="AD186" s="102"/>
      <c r="AE186" s="101"/>
      <c r="AF186" s="102">
        <v>3</v>
      </c>
      <c r="AG186" s="101">
        <v>8.0000000000000002E-3</v>
      </c>
      <c r="AH186" s="102">
        <v>8</v>
      </c>
      <c r="AI186" s="101">
        <v>0.02</v>
      </c>
      <c r="AJ186" s="102"/>
      <c r="AK186" s="101">
        <v>0</v>
      </c>
      <c r="AL186" s="102"/>
      <c r="AM186" s="101">
        <v>0</v>
      </c>
      <c r="AN186" s="102">
        <v>10</v>
      </c>
      <c r="AO186" s="101">
        <f>AN186/AN213</f>
        <v>3.2051282051282048E-2</v>
      </c>
      <c r="AP186" s="523">
        <v>8</v>
      </c>
      <c r="AQ186"/>
      <c r="AR186" s="217"/>
    </row>
    <row r="187" spans="1:44" x14ac:dyDescent="0.25">
      <c r="A187" s="26"/>
      <c r="B187" s="96"/>
      <c r="C187" s="97"/>
      <c r="D187" s="96"/>
      <c r="E187" s="97"/>
      <c r="F187" s="96"/>
      <c r="G187" s="97"/>
      <c r="H187" s="96"/>
      <c r="I187" s="97"/>
      <c r="J187" s="96"/>
      <c r="K187" s="97"/>
      <c r="L187" s="96"/>
      <c r="M187" s="98"/>
      <c r="N187" s="99"/>
      <c r="O187" s="98"/>
      <c r="P187" s="100"/>
      <c r="Q187" s="97"/>
      <c r="R187" s="96"/>
      <c r="S187" s="97"/>
      <c r="T187" s="100"/>
      <c r="U187" s="97"/>
      <c r="V187" s="96"/>
      <c r="W187" s="98"/>
      <c r="X187" s="100"/>
      <c r="Y187" s="101"/>
      <c r="Z187" s="102"/>
      <c r="AA187" s="36"/>
      <c r="AB187" s="103"/>
      <c r="AC187" s="36"/>
      <c r="AD187" s="103"/>
      <c r="AE187" s="36"/>
      <c r="AF187" s="103"/>
      <c r="AG187" s="36"/>
      <c r="AH187" s="103"/>
      <c r="AI187" s="36"/>
      <c r="AJ187" s="103"/>
      <c r="AK187" s="36"/>
      <c r="AL187" s="103"/>
      <c r="AM187" s="36"/>
      <c r="AN187" s="103"/>
      <c r="AO187" s="36"/>
      <c r="AR187" s="184"/>
    </row>
    <row r="188" spans="1:44" x14ac:dyDescent="0.25">
      <c r="A188" s="63" t="s">
        <v>75</v>
      </c>
      <c r="B188" s="19">
        <v>0</v>
      </c>
      <c r="C188" s="97">
        <f>B188/B$213</f>
        <v>0</v>
      </c>
      <c r="D188" s="19">
        <v>0</v>
      </c>
      <c r="E188" s="97">
        <f>D188/D$213</f>
        <v>0</v>
      </c>
      <c r="F188" s="19">
        <v>1</v>
      </c>
      <c r="G188" s="97">
        <f>F188/F$213</f>
        <v>2.6954177897574125E-3</v>
      </c>
      <c r="H188" s="19">
        <v>1</v>
      </c>
      <c r="I188" s="97">
        <f>H188/H$213</f>
        <v>2.7472527472527475E-3</v>
      </c>
      <c r="J188" s="19">
        <v>0</v>
      </c>
      <c r="K188" s="97">
        <f>J188/J$213</f>
        <v>0</v>
      </c>
      <c r="L188" s="19">
        <v>0</v>
      </c>
      <c r="M188" s="98">
        <f>L188/L$213</f>
        <v>0</v>
      </c>
      <c r="N188" s="21">
        <v>0</v>
      </c>
      <c r="O188" s="98">
        <f>N188/N$213</f>
        <v>0</v>
      </c>
      <c r="P188" s="22">
        <v>0</v>
      </c>
      <c r="Q188" s="97">
        <f>P188/P$213</f>
        <v>0</v>
      </c>
      <c r="R188" s="19">
        <v>0</v>
      </c>
      <c r="S188" s="97">
        <f>R188/R$213</f>
        <v>0</v>
      </c>
      <c r="T188" s="22">
        <v>1</v>
      </c>
      <c r="U188" s="97">
        <f>T188/T$213</f>
        <v>2.5773195876288659E-3</v>
      </c>
      <c r="V188" s="19">
        <v>1</v>
      </c>
      <c r="W188" s="98">
        <f>V188/V$213</f>
        <v>2.7472527472527475E-3</v>
      </c>
      <c r="X188" s="22">
        <v>1</v>
      </c>
      <c r="Y188" s="101">
        <f>X188/X$213</f>
        <v>2.6525198938992041E-3</v>
      </c>
      <c r="Z188" s="24">
        <v>0</v>
      </c>
      <c r="AA188" s="101">
        <f>Z188/Z$213</f>
        <v>0</v>
      </c>
      <c r="AB188" s="24">
        <v>1</v>
      </c>
      <c r="AC188" s="101">
        <f>AB188/AB213</f>
        <v>2.7624309392265192E-3</v>
      </c>
      <c r="AD188" s="24">
        <v>1</v>
      </c>
      <c r="AE188" s="101">
        <f>AD188/AD213</f>
        <v>2.5125628140703518E-3</v>
      </c>
      <c r="AF188" s="24">
        <v>0</v>
      </c>
      <c r="AG188" s="101">
        <f>AF188/AF213</f>
        <v>0</v>
      </c>
      <c r="AH188" s="24">
        <v>2</v>
      </c>
      <c r="AI188" s="101">
        <f>AH188/AH213</f>
        <v>5.5865921787709499E-3</v>
      </c>
      <c r="AJ188" s="24"/>
      <c r="AK188" s="101">
        <f>AJ188/AJ213</f>
        <v>0</v>
      </c>
      <c r="AL188" s="24"/>
      <c r="AM188" s="101">
        <f>AL188/AL213</f>
        <v>0</v>
      </c>
      <c r="AN188" s="24">
        <v>0</v>
      </c>
      <c r="AO188" s="101">
        <f>AN188/AN213</f>
        <v>0</v>
      </c>
      <c r="AP188">
        <v>1</v>
      </c>
      <c r="AR188" s="3"/>
    </row>
    <row r="189" spans="1:44" x14ac:dyDescent="0.25">
      <c r="A189" s="26"/>
      <c r="B189" s="19"/>
      <c r="C189" s="97"/>
      <c r="D189" s="19"/>
      <c r="E189" s="97"/>
      <c r="F189" s="19"/>
      <c r="G189" s="97"/>
      <c r="H189" s="19"/>
      <c r="I189" s="97"/>
      <c r="J189" s="19"/>
      <c r="K189" s="97"/>
      <c r="L189" s="19"/>
      <c r="M189" s="98"/>
      <c r="N189" s="21"/>
      <c r="O189" s="98"/>
      <c r="P189" s="22"/>
      <c r="Q189" s="97"/>
      <c r="R189" s="19"/>
      <c r="S189" s="97"/>
      <c r="T189" s="22"/>
      <c r="U189" s="97"/>
      <c r="V189" s="19"/>
      <c r="W189" s="98"/>
      <c r="X189" s="22"/>
      <c r="Y189" s="101"/>
      <c r="Z189" s="24"/>
      <c r="AA189" s="36"/>
      <c r="AB189" s="8"/>
      <c r="AC189" s="36"/>
      <c r="AD189" s="8"/>
      <c r="AE189" s="36"/>
      <c r="AF189" s="8"/>
      <c r="AG189" s="36"/>
      <c r="AH189" s="8"/>
      <c r="AI189" s="36"/>
      <c r="AJ189" s="8"/>
      <c r="AK189" s="36"/>
      <c r="AL189" s="8"/>
      <c r="AM189" s="36"/>
      <c r="AN189" s="8"/>
      <c r="AO189" s="36"/>
      <c r="AR189" s="3"/>
    </row>
    <row r="190" spans="1:44" x14ac:dyDescent="0.25">
      <c r="A190" s="526" t="s">
        <v>203</v>
      </c>
      <c r="B190" s="19">
        <v>2</v>
      </c>
      <c r="C190" s="97">
        <f>B190/B$213</f>
        <v>6.3291139240506328E-3</v>
      </c>
      <c r="D190" s="19">
        <v>1</v>
      </c>
      <c r="E190" s="97">
        <f>D190/D$213</f>
        <v>2.617801047120419E-3</v>
      </c>
      <c r="F190" s="19">
        <v>1</v>
      </c>
      <c r="G190" s="97">
        <f>F190/F$213</f>
        <v>2.6954177897574125E-3</v>
      </c>
      <c r="H190" s="19">
        <v>1</v>
      </c>
      <c r="I190" s="97">
        <f>H190/H$213</f>
        <v>2.7472527472527475E-3</v>
      </c>
      <c r="J190" s="19">
        <v>0</v>
      </c>
      <c r="K190" s="97">
        <f>J190/J$213</f>
        <v>0</v>
      </c>
      <c r="L190" s="19">
        <v>0</v>
      </c>
      <c r="M190" s="98">
        <f>L190/L$213</f>
        <v>0</v>
      </c>
      <c r="N190" s="21">
        <v>0</v>
      </c>
      <c r="O190" s="98">
        <f>N190/N$213</f>
        <v>0</v>
      </c>
      <c r="P190" s="22">
        <v>0</v>
      </c>
      <c r="Q190" s="97">
        <f>P190/P$213</f>
        <v>0</v>
      </c>
      <c r="R190" s="19">
        <v>1</v>
      </c>
      <c r="S190" s="97">
        <f>R190/R$213</f>
        <v>2.6246719160104987E-3</v>
      </c>
      <c r="T190" s="22">
        <v>1</v>
      </c>
      <c r="U190" s="97">
        <f>T190/T$213</f>
        <v>2.5773195876288659E-3</v>
      </c>
      <c r="V190" s="19">
        <v>1</v>
      </c>
      <c r="W190" s="98">
        <f>V190/V$213</f>
        <v>2.7472527472527475E-3</v>
      </c>
      <c r="X190" s="22">
        <v>1</v>
      </c>
      <c r="Y190" s="101">
        <f>X190/X$213</f>
        <v>2.6525198938992041E-3</v>
      </c>
      <c r="Z190" s="24">
        <v>2</v>
      </c>
      <c r="AA190" s="101">
        <f>Z190/Z$213</f>
        <v>4.2553191489361703E-3</v>
      </c>
      <c r="AB190" s="24">
        <v>0</v>
      </c>
      <c r="AC190" s="101">
        <f>AB190/AB213</f>
        <v>0</v>
      </c>
      <c r="AD190" s="24">
        <v>1</v>
      </c>
      <c r="AE190" s="101">
        <f>AD190/AD213</f>
        <v>2.5125628140703518E-3</v>
      </c>
      <c r="AF190" s="24">
        <v>2</v>
      </c>
      <c r="AG190" s="101">
        <f>AF190/AF213</f>
        <v>5.5096418732782371E-3</v>
      </c>
      <c r="AH190" s="24">
        <v>0</v>
      </c>
      <c r="AI190" s="101">
        <f>AH190/AH213</f>
        <v>0</v>
      </c>
      <c r="AJ190" s="24">
        <v>0</v>
      </c>
      <c r="AK190" s="101">
        <f>AJ190/AJ213</f>
        <v>0</v>
      </c>
      <c r="AL190" s="24">
        <v>0</v>
      </c>
      <c r="AM190" s="101">
        <f>AL190/AL213</f>
        <v>0</v>
      </c>
      <c r="AN190" s="24">
        <v>0</v>
      </c>
      <c r="AO190" s="101">
        <f>AN190/AN213</f>
        <v>0</v>
      </c>
      <c r="AP190">
        <v>1</v>
      </c>
      <c r="AR190" s="3"/>
    </row>
    <row r="191" spans="1:44" x14ac:dyDescent="0.25">
      <c r="A191" s="527"/>
      <c r="B191" s="19"/>
      <c r="C191" s="97"/>
      <c r="D191" s="19"/>
      <c r="E191" s="97"/>
      <c r="F191" s="19"/>
      <c r="G191" s="97"/>
      <c r="H191" s="19"/>
      <c r="I191" s="97"/>
      <c r="J191" s="19"/>
      <c r="K191" s="97"/>
      <c r="L191" s="19"/>
      <c r="M191" s="98"/>
      <c r="N191" s="21"/>
      <c r="O191" s="98"/>
      <c r="P191" s="22"/>
      <c r="Q191" s="97"/>
      <c r="R191" s="19"/>
      <c r="S191" s="97"/>
      <c r="T191" s="22"/>
      <c r="U191" s="97"/>
      <c r="V191" s="19"/>
      <c r="W191" s="98"/>
      <c r="X191" s="22"/>
      <c r="Y191" s="101"/>
      <c r="Z191" s="24"/>
      <c r="AA191" s="36"/>
      <c r="AB191" s="8"/>
      <c r="AC191" s="36"/>
      <c r="AD191" s="8"/>
      <c r="AE191" s="36"/>
      <c r="AF191" s="8"/>
      <c r="AG191" s="36"/>
      <c r="AH191" s="8"/>
      <c r="AI191" s="36"/>
      <c r="AJ191" s="8"/>
      <c r="AK191" s="36"/>
      <c r="AL191" s="8"/>
      <c r="AM191" s="36"/>
      <c r="AN191" s="8"/>
      <c r="AO191" s="36"/>
      <c r="AR191" s="3"/>
    </row>
    <row r="192" spans="1:44" x14ac:dyDescent="0.25">
      <c r="A192" s="63" t="s">
        <v>83</v>
      </c>
      <c r="B192" s="19">
        <v>0</v>
      </c>
      <c r="C192" s="97">
        <f>B192/B$213</f>
        <v>0</v>
      </c>
      <c r="D192" s="19">
        <v>0</v>
      </c>
      <c r="E192" s="97">
        <f>D192/D$213</f>
        <v>0</v>
      </c>
      <c r="F192" s="19">
        <v>0</v>
      </c>
      <c r="G192" s="97">
        <f>F192/F$213</f>
        <v>0</v>
      </c>
      <c r="H192" s="19">
        <v>0</v>
      </c>
      <c r="I192" s="97">
        <f>H192/H$213</f>
        <v>0</v>
      </c>
      <c r="J192" s="19">
        <v>0</v>
      </c>
      <c r="K192" s="97">
        <f>J192/J$213</f>
        <v>0</v>
      </c>
      <c r="L192" s="19">
        <v>0</v>
      </c>
      <c r="M192" s="98">
        <f>L192/L$213</f>
        <v>0</v>
      </c>
      <c r="N192" s="21">
        <v>0</v>
      </c>
      <c r="O192" s="98">
        <f>N192/N$213</f>
        <v>0</v>
      </c>
      <c r="P192" s="22">
        <v>1</v>
      </c>
      <c r="Q192" s="97">
        <f>P192/P$213</f>
        <v>2.6666666666666666E-3</v>
      </c>
      <c r="R192" s="19">
        <v>0</v>
      </c>
      <c r="S192" s="97">
        <f>R192/R$213</f>
        <v>0</v>
      </c>
      <c r="T192" s="22">
        <v>0</v>
      </c>
      <c r="U192" s="97">
        <f>T192/T$213</f>
        <v>0</v>
      </c>
      <c r="V192" s="19">
        <v>0</v>
      </c>
      <c r="W192" s="98">
        <f>V192/V$213</f>
        <v>0</v>
      </c>
      <c r="X192" s="22">
        <v>0</v>
      </c>
      <c r="Y192" s="101">
        <f>X192/X$213</f>
        <v>0</v>
      </c>
      <c r="Z192" s="24">
        <v>0</v>
      </c>
      <c r="AA192" s="101">
        <f>Z192/Z$213</f>
        <v>0</v>
      </c>
      <c r="AB192" s="24">
        <v>0</v>
      </c>
      <c r="AC192" s="101">
        <f>AB192/AB213</f>
        <v>0</v>
      </c>
      <c r="AD192" s="24">
        <v>0</v>
      </c>
      <c r="AE192" s="101">
        <f>AD192/AD213</f>
        <v>0</v>
      </c>
      <c r="AF192" s="24">
        <v>0</v>
      </c>
      <c r="AG192" s="101">
        <f>AF192/AF213</f>
        <v>0</v>
      </c>
      <c r="AH192" s="24">
        <v>0</v>
      </c>
      <c r="AI192" s="101">
        <f>AH192/AH213</f>
        <v>0</v>
      </c>
      <c r="AJ192" s="24">
        <v>0</v>
      </c>
      <c r="AK192" s="101">
        <f>AJ192/AJ213</f>
        <v>0</v>
      </c>
      <c r="AL192" s="24">
        <v>0</v>
      </c>
      <c r="AM192" s="101">
        <f>AL192/AL213</f>
        <v>0</v>
      </c>
      <c r="AN192" s="24">
        <v>0</v>
      </c>
      <c r="AO192" s="101">
        <f>AN192/AN213</f>
        <v>0</v>
      </c>
      <c r="AP192">
        <v>0</v>
      </c>
      <c r="AR192" s="3"/>
    </row>
    <row r="193" spans="1:44" ht="15.75" customHeight="1" thickBot="1" x14ac:dyDescent="0.3">
      <c r="A193" s="113"/>
      <c r="B193" s="136"/>
      <c r="C193" s="137"/>
      <c r="D193" s="136"/>
      <c r="E193" s="137"/>
      <c r="F193" s="136"/>
      <c r="G193" s="137"/>
      <c r="H193" s="136"/>
      <c r="I193" s="137"/>
      <c r="J193" s="136"/>
      <c r="K193" s="137"/>
      <c r="L193" s="136"/>
      <c r="M193" s="138"/>
      <c r="N193" s="139"/>
      <c r="O193" s="138"/>
      <c r="P193" s="140"/>
      <c r="Q193" s="137"/>
      <c r="R193" s="136"/>
      <c r="S193" s="137"/>
      <c r="T193" s="140"/>
      <c r="U193" s="137"/>
      <c r="V193" s="136"/>
      <c r="W193" s="138"/>
      <c r="X193" s="140"/>
      <c r="Y193" s="141"/>
      <c r="Z193" s="142"/>
      <c r="AA193" s="141"/>
      <c r="AB193" s="24"/>
      <c r="AC193" s="101"/>
      <c r="AD193" s="24"/>
      <c r="AE193" s="101"/>
      <c r="AF193" s="24"/>
      <c r="AG193" s="101"/>
      <c r="AH193" s="24"/>
      <c r="AI193" s="101"/>
      <c r="AJ193" s="24"/>
      <c r="AK193" s="101"/>
      <c r="AL193" s="24"/>
      <c r="AM193" s="101"/>
      <c r="AN193" s="24"/>
      <c r="AO193" s="101"/>
      <c r="AR193" s="3"/>
    </row>
    <row r="194" spans="1:44" ht="15.75" customHeight="1" thickTop="1" x14ac:dyDescent="0.25">
      <c r="A194" s="63"/>
      <c r="B194" s="19"/>
      <c r="C194" s="97"/>
      <c r="D194" s="19"/>
      <c r="E194" s="97"/>
      <c r="F194" s="19"/>
      <c r="G194" s="97"/>
      <c r="H194" s="19"/>
      <c r="I194" s="97"/>
      <c r="J194" s="19"/>
      <c r="K194" s="97"/>
      <c r="L194" s="19"/>
      <c r="M194" s="98"/>
      <c r="N194" s="21"/>
      <c r="O194" s="98"/>
      <c r="P194" s="22"/>
      <c r="Q194" s="97"/>
      <c r="R194" s="19"/>
      <c r="S194" s="97"/>
      <c r="T194" s="22"/>
      <c r="U194" s="97"/>
      <c r="V194" s="19"/>
      <c r="W194" s="98"/>
      <c r="X194" s="22"/>
      <c r="Y194" s="101"/>
      <c r="Z194" s="24"/>
      <c r="AA194" s="101"/>
      <c r="AB194" s="143"/>
      <c r="AC194" s="144"/>
      <c r="AD194" s="143"/>
      <c r="AE194" s="144"/>
      <c r="AF194" s="143"/>
      <c r="AG194" s="144"/>
      <c r="AH194" s="143"/>
      <c r="AI194" s="144"/>
      <c r="AJ194" s="143"/>
      <c r="AK194" s="144"/>
      <c r="AL194" s="143"/>
      <c r="AM194" s="144"/>
      <c r="AN194" s="143"/>
      <c r="AO194" s="144"/>
      <c r="AR194" s="3"/>
    </row>
    <row r="195" spans="1:44" x14ac:dyDescent="0.25">
      <c r="A195" s="145" t="s">
        <v>204</v>
      </c>
      <c r="B195" s="105"/>
      <c r="C195" s="106"/>
      <c r="D195" s="105"/>
      <c r="E195" s="106"/>
      <c r="F195" s="105"/>
      <c r="G195" s="106"/>
      <c r="H195" s="105"/>
      <c r="I195" s="106"/>
      <c r="J195" s="105"/>
      <c r="K195" s="106"/>
      <c r="L195" s="105"/>
      <c r="M195" s="107"/>
      <c r="N195" s="108"/>
      <c r="O195" s="107"/>
      <c r="P195" s="109"/>
      <c r="Q195" s="106"/>
      <c r="R195" s="105"/>
      <c r="S195" s="106"/>
      <c r="T195" s="109"/>
      <c r="U195" s="106"/>
      <c r="V195" s="105"/>
      <c r="W195" s="107"/>
      <c r="X195" s="109"/>
      <c r="Y195" s="110"/>
      <c r="Z195" s="111"/>
      <c r="AA195" s="110"/>
      <c r="AB195" s="112"/>
      <c r="AC195" s="110"/>
      <c r="AD195" s="112"/>
      <c r="AE195" s="110"/>
      <c r="AF195" s="112"/>
      <c r="AG195" s="110"/>
      <c r="AH195" s="112"/>
      <c r="AI195" s="110"/>
      <c r="AJ195" s="112"/>
      <c r="AK195" s="110"/>
      <c r="AL195" s="112"/>
      <c r="AM195" s="110"/>
      <c r="AN195" s="112"/>
      <c r="AO195" s="110"/>
      <c r="AR195" s="3"/>
    </row>
    <row r="196" spans="1:44" x14ac:dyDescent="0.25">
      <c r="A196" s="145" t="s">
        <v>205</v>
      </c>
      <c r="B196" s="105">
        <v>4</v>
      </c>
      <c r="C196" s="106">
        <f>B196/B$213</f>
        <v>1.2658227848101266E-2</v>
      </c>
      <c r="D196" s="105">
        <v>2</v>
      </c>
      <c r="E196" s="106">
        <f>D196/D$213</f>
        <v>5.235602094240838E-3</v>
      </c>
      <c r="F196" s="105">
        <v>9</v>
      </c>
      <c r="G196" s="106">
        <f>F196/F$213</f>
        <v>2.4258760107816711E-2</v>
      </c>
      <c r="H196" s="105">
        <v>4</v>
      </c>
      <c r="I196" s="106">
        <f>H196/H$213</f>
        <v>1.098901098901099E-2</v>
      </c>
      <c r="J196" s="105">
        <v>3</v>
      </c>
      <c r="K196" s="106">
        <f>J196/J$213</f>
        <v>8.5714285714285719E-3</v>
      </c>
      <c r="L196" s="105">
        <v>3</v>
      </c>
      <c r="M196" s="107">
        <f>L196/L$213</f>
        <v>7.8947368421052634E-3</v>
      </c>
      <c r="N196" s="108">
        <v>4</v>
      </c>
      <c r="O196" s="107">
        <f>N196/N$213</f>
        <v>1.1695906432748537E-2</v>
      </c>
      <c r="P196" s="109">
        <v>3</v>
      </c>
      <c r="Q196" s="106">
        <f>P196/P$213</f>
        <v>8.0000000000000002E-3</v>
      </c>
      <c r="R196" s="105">
        <v>1</v>
      </c>
      <c r="S196" s="106">
        <f>R196/R$213</f>
        <v>2.6246719160104987E-3</v>
      </c>
      <c r="T196" s="109">
        <v>5</v>
      </c>
      <c r="U196" s="106">
        <f>T196/T$213</f>
        <v>1.2886597938144329E-2</v>
      </c>
      <c r="V196" s="105">
        <v>3</v>
      </c>
      <c r="W196" s="107">
        <f>V196/V$213</f>
        <v>8.241758241758242E-3</v>
      </c>
      <c r="X196" s="109">
        <v>4</v>
      </c>
      <c r="Y196" s="110">
        <f>X196/X$213</f>
        <v>1.0610079575596816E-2</v>
      </c>
      <c r="Z196" s="146">
        <v>6</v>
      </c>
      <c r="AA196" s="147">
        <f>Z196/Z$213</f>
        <v>1.276595744680851E-2</v>
      </c>
      <c r="AB196" s="146">
        <v>6</v>
      </c>
      <c r="AC196" s="147">
        <f>AB196/AB$213</f>
        <v>1.6574585635359115E-2</v>
      </c>
      <c r="AD196" s="146">
        <v>0</v>
      </c>
      <c r="AE196" s="147">
        <f>AD196/AD$213</f>
        <v>0</v>
      </c>
      <c r="AF196" s="146">
        <v>0</v>
      </c>
      <c r="AG196" s="147">
        <f>AF196/AF$213</f>
        <v>0</v>
      </c>
      <c r="AH196" s="112">
        <v>6</v>
      </c>
      <c r="AI196" s="147">
        <f>AH196/AH213</f>
        <v>1.6759776536312849E-2</v>
      </c>
      <c r="AJ196" s="112"/>
      <c r="AK196" s="147">
        <f>AJ196/AJ213</f>
        <v>0</v>
      </c>
      <c r="AL196" s="112"/>
      <c r="AM196" s="147">
        <f>AL196/AL213</f>
        <v>0</v>
      </c>
      <c r="AN196" s="112">
        <v>7</v>
      </c>
      <c r="AO196" s="147">
        <f>AN196/AN213</f>
        <v>2.2435897435897436E-2</v>
      </c>
      <c r="AP196">
        <v>5</v>
      </c>
      <c r="AR196" s="3"/>
    </row>
    <row r="197" spans="1:44" x14ac:dyDescent="0.25">
      <c r="A197" s="145" t="s">
        <v>206</v>
      </c>
      <c r="B197" s="105"/>
      <c r="C197" s="106"/>
      <c r="D197" s="105"/>
      <c r="E197" s="106"/>
      <c r="F197" s="105"/>
      <c r="G197" s="106"/>
      <c r="H197" s="105"/>
      <c r="I197" s="106"/>
      <c r="J197" s="105"/>
      <c r="K197" s="106"/>
      <c r="L197" s="105"/>
      <c r="M197" s="107"/>
      <c r="N197" s="108"/>
      <c r="O197" s="107"/>
      <c r="P197" s="109"/>
      <c r="Q197" s="106"/>
      <c r="R197" s="105"/>
      <c r="S197" s="106"/>
      <c r="T197" s="109"/>
      <c r="U197" s="106"/>
      <c r="V197" s="105"/>
      <c r="W197" s="107"/>
      <c r="X197" s="109"/>
      <c r="Y197" s="110"/>
      <c r="Z197" s="146"/>
      <c r="AA197" s="147"/>
      <c r="AB197" s="146"/>
      <c r="AC197" s="147"/>
      <c r="AD197" s="146">
        <v>5</v>
      </c>
      <c r="AE197" s="147"/>
      <c r="AF197" s="146">
        <v>5</v>
      </c>
      <c r="AG197" s="147"/>
      <c r="AH197" s="146">
        <v>0</v>
      </c>
      <c r="AI197" s="147">
        <f>AH197/AH213</f>
        <v>0</v>
      </c>
      <c r="AJ197" s="146">
        <v>0</v>
      </c>
      <c r="AK197" s="147">
        <f>AJ197/AJ213</f>
        <v>0</v>
      </c>
      <c r="AL197" s="146">
        <v>0</v>
      </c>
      <c r="AM197" s="147">
        <f>AL197/AL213</f>
        <v>0</v>
      </c>
      <c r="AN197" s="146">
        <v>0</v>
      </c>
      <c r="AO197" s="147">
        <f>AN197/AN213</f>
        <v>0</v>
      </c>
      <c r="AP197">
        <v>0</v>
      </c>
      <c r="AR197" s="3"/>
    </row>
    <row r="198" spans="1:44" x14ac:dyDescent="0.25">
      <c r="A198" s="145" t="s">
        <v>973</v>
      </c>
      <c r="B198" s="105"/>
      <c r="C198" s="106"/>
      <c r="D198" s="105"/>
      <c r="E198" s="106"/>
      <c r="F198" s="105"/>
      <c r="G198" s="106"/>
      <c r="H198" s="105"/>
      <c r="I198" s="106"/>
      <c r="J198" s="105"/>
      <c r="K198" s="106"/>
      <c r="L198" s="105"/>
      <c r="M198" s="107"/>
      <c r="N198" s="108"/>
      <c r="O198" s="107"/>
      <c r="P198" s="109"/>
      <c r="Q198" s="106"/>
      <c r="R198" s="105"/>
      <c r="S198" s="106"/>
      <c r="T198" s="109"/>
      <c r="U198" s="106"/>
      <c r="V198" s="105"/>
      <c r="W198" s="107"/>
      <c r="X198" s="109"/>
      <c r="Y198" s="110"/>
      <c r="Z198" s="146"/>
      <c r="AA198" s="147"/>
      <c r="AB198" s="146"/>
      <c r="AC198" s="147"/>
      <c r="AD198" s="146">
        <v>18</v>
      </c>
      <c r="AE198" s="147">
        <f>AD198/AD$213</f>
        <v>4.5226130653266333E-2</v>
      </c>
      <c r="AF198" s="146">
        <v>18</v>
      </c>
      <c r="AG198" s="147">
        <f>AF198/AF$213</f>
        <v>4.9586776859504134E-2</v>
      </c>
      <c r="AH198" s="146">
        <v>0</v>
      </c>
      <c r="AI198" s="147" t="e">
        <f>AH198/AH359</f>
        <v>#DIV/0!</v>
      </c>
      <c r="AJ198" s="146">
        <v>0</v>
      </c>
      <c r="AK198" s="147" t="e">
        <f>AJ198/AJ359</f>
        <v>#DIV/0!</v>
      </c>
      <c r="AL198" s="146">
        <v>0</v>
      </c>
      <c r="AM198" s="147" t="e">
        <f>AL198/AL359</f>
        <v>#DIV/0!</v>
      </c>
      <c r="AN198" s="146">
        <v>0</v>
      </c>
      <c r="AO198" s="147" t="e">
        <f>AN198/AN359</f>
        <v>#DIV/0!</v>
      </c>
      <c r="AP198" s="525">
        <v>0</v>
      </c>
      <c r="AR198" s="3"/>
    </row>
    <row r="199" spans="1:44" x14ac:dyDescent="0.25">
      <c r="A199" s="148" t="s">
        <v>208</v>
      </c>
      <c r="B199" s="105"/>
      <c r="C199" s="106"/>
      <c r="D199" s="105"/>
      <c r="E199" s="106"/>
      <c r="F199" s="105"/>
      <c r="G199" s="106"/>
      <c r="H199" s="105"/>
      <c r="I199" s="106"/>
      <c r="J199" s="105"/>
      <c r="K199" s="106"/>
      <c r="L199" s="105"/>
      <c r="M199" s="107"/>
      <c r="N199" s="108"/>
      <c r="O199" s="107"/>
      <c r="P199" s="109"/>
      <c r="Q199" s="106"/>
      <c r="R199" s="105"/>
      <c r="S199" s="106"/>
      <c r="T199" s="109"/>
      <c r="U199" s="106"/>
      <c r="V199" s="105"/>
      <c r="W199" s="107"/>
      <c r="X199" s="109"/>
      <c r="Y199" s="110"/>
      <c r="Z199" s="149"/>
      <c r="AA199" s="150"/>
      <c r="AB199" s="149"/>
      <c r="AC199" s="150"/>
      <c r="AD199" s="149"/>
      <c r="AE199" s="150"/>
      <c r="AF199" s="149"/>
      <c r="AG199" s="150"/>
      <c r="AH199" s="149">
        <v>14</v>
      </c>
      <c r="AI199" s="150">
        <f>AH199/AH213</f>
        <v>3.9106145251396648E-2</v>
      </c>
      <c r="AJ199" s="149"/>
      <c r="AK199" s="150">
        <f>AJ199/AJ213</f>
        <v>0</v>
      </c>
      <c r="AL199" s="149"/>
      <c r="AM199" s="150">
        <f>AL199/AL213</f>
        <v>0</v>
      </c>
      <c r="AN199" s="149">
        <v>11</v>
      </c>
      <c r="AO199" s="150">
        <f>AN199/AN213</f>
        <v>3.5256410256410256E-2</v>
      </c>
      <c r="AP199">
        <v>11</v>
      </c>
      <c r="AR199" s="3"/>
    </row>
    <row r="200" spans="1:44" x14ac:dyDescent="0.25">
      <c r="A200" s="104" t="s">
        <v>89</v>
      </c>
      <c r="B200" s="105"/>
      <c r="C200" s="106"/>
      <c r="D200" s="105"/>
      <c r="E200" s="106"/>
      <c r="F200" s="105"/>
      <c r="G200" s="106"/>
      <c r="H200" s="105"/>
      <c r="I200" s="106"/>
      <c r="J200" s="105"/>
      <c r="K200" s="106"/>
      <c r="L200" s="105"/>
      <c r="M200" s="107"/>
      <c r="N200" s="108"/>
      <c r="O200" s="107"/>
      <c r="P200" s="109"/>
      <c r="Q200" s="106"/>
      <c r="R200" s="105"/>
      <c r="S200" s="106"/>
      <c r="T200" s="109"/>
      <c r="U200" s="106"/>
      <c r="V200" s="105"/>
      <c r="W200" s="107"/>
      <c r="X200" s="109"/>
      <c r="Y200" s="110"/>
      <c r="Z200" s="111"/>
      <c r="AA200" s="110"/>
      <c r="AB200" s="111"/>
      <c r="AC200" s="110"/>
      <c r="AD200" s="111"/>
      <c r="AE200" s="110"/>
      <c r="AF200" s="111"/>
      <c r="AG200" s="110"/>
      <c r="AH200" s="111">
        <f>SUM(AH196:AH199)</f>
        <v>20</v>
      </c>
      <c r="AI200" s="110">
        <f>AH200/AH213</f>
        <v>5.5865921787709494E-2</v>
      </c>
      <c r="AJ200" s="111">
        <f>SUM(AJ196:AJ199)</f>
        <v>0</v>
      </c>
      <c r="AK200" s="110">
        <f>AJ200/AJ213</f>
        <v>0</v>
      </c>
      <c r="AL200" s="111">
        <f>SUM(AL196:AL199)</f>
        <v>0</v>
      </c>
      <c r="AM200" s="110">
        <f>AL200/AL213</f>
        <v>0</v>
      </c>
      <c r="AN200" s="111">
        <f>SUM(AN196:AN199)</f>
        <v>18</v>
      </c>
      <c r="AO200" s="110">
        <f>AN200/AN213</f>
        <v>5.7692307692307696E-2</v>
      </c>
      <c r="AP200">
        <v>16</v>
      </c>
      <c r="AR200" s="3"/>
    </row>
    <row r="201" spans="1:44" x14ac:dyDescent="0.25">
      <c r="A201" s="63"/>
      <c r="B201" s="19"/>
      <c r="C201" s="97"/>
      <c r="D201" s="19"/>
      <c r="E201" s="97"/>
      <c r="F201" s="19"/>
      <c r="G201" s="97"/>
      <c r="H201" s="19"/>
      <c r="I201" s="97"/>
      <c r="J201" s="19"/>
      <c r="K201" s="97"/>
      <c r="L201" s="19"/>
      <c r="M201" s="98"/>
      <c r="N201" s="21"/>
      <c r="O201" s="98"/>
      <c r="P201" s="22"/>
      <c r="Q201" s="97"/>
      <c r="R201" s="19"/>
      <c r="S201" s="97"/>
      <c r="T201" s="22"/>
      <c r="U201" s="97"/>
      <c r="V201" s="19"/>
      <c r="W201" s="98"/>
      <c r="X201" s="22"/>
      <c r="Y201" s="101"/>
      <c r="Z201" s="24"/>
      <c r="AA201" s="101"/>
      <c r="AB201" s="24"/>
      <c r="AC201" s="101"/>
      <c r="AD201" s="24"/>
      <c r="AE201" s="101"/>
      <c r="AF201" s="24"/>
      <c r="AG201" s="101"/>
      <c r="AH201" s="24"/>
      <c r="AI201" s="101"/>
      <c r="AJ201" s="24"/>
      <c r="AK201" s="101"/>
      <c r="AL201" s="24"/>
      <c r="AM201" s="101"/>
      <c r="AN201" s="24"/>
      <c r="AO201" s="101"/>
      <c r="AR201" s="3"/>
    </row>
    <row r="202" spans="1:44" x14ac:dyDescent="0.25">
      <c r="A202" s="63" t="s">
        <v>91</v>
      </c>
      <c r="B202" s="19">
        <v>0</v>
      </c>
      <c r="C202" s="97">
        <f>B202/B$213</f>
        <v>0</v>
      </c>
      <c r="D202" s="19">
        <v>0</v>
      </c>
      <c r="E202" s="97">
        <f>D202/D$213</f>
        <v>0</v>
      </c>
      <c r="F202" s="19">
        <v>0</v>
      </c>
      <c r="G202" s="97">
        <f>F202/F$213</f>
        <v>0</v>
      </c>
      <c r="H202" s="19">
        <v>0</v>
      </c>
      <c r="I202" s="97">
        <f>H202/H$213</f>
        <v>0</v>
      </c>
      <c r="J202" s="19">
        <v>0</v>
      </c>
      <c r="K202" s="97">
        <f>J202/J$213</f>
        <v>0</v>
      </c>
      <c r="L202" s="19">
        <v>0</v>
      </c>
      <c r="M202" s="98">
        <f>L202/L$213</f>
        <v>0</v>
      </c>
      <c r="N202" s="21">
        <v>0</v>
      </c>
      <c r="O202" s="98">
        <f>N202/N$213</f>
        <v>0</v>
      </c>
      <c r="P202" s="22">
        <v>3</v>
      </c>
      <c r="Q202" s="97">
        <f>P202/P$213</f>
        <v>8.0000000000000002E-3</v>
      </c>
      <c r="R202" s="19">
        <v>3</v>
      </c>
      <c r="S202" s="97">
        <f>R202/R$213</f>
        <v>7.874015748031496E-3</v>
      </c>
      <c r="T202" s="22">
        <v>2</v>
      </c>
      <c r="U202" s="97">
        <f>T202/T$213</f>
        <v>5.1546391752577319E-3</v>
      </c>
      <c r="V202" s="19">
        <v>1</v>
      </c>
      <c r="W202" s="98">
        <f>V202/V$213</f>
        <v>2.7472527472527475E-3</v>
      </c>
      <c r="X202" s="22">
        <v>6</v>
      </c>
      <c r="Y202" s="101">
        <f>X202/X$213</f>
        <v>1.5915119363395226E-2</v>
      </c>
      <c r="Z202" s="24">
        <v>2</v>
      </c>
      <c r="AA202" s="101">
        <f>Z202/Z$213</f>
        <v>4.2553191489361703E-3</v>
      </c>
      <c r="AB202" s="24">
        <v>6</v>
      </c>
      <c r="AC202" s="101">
        <f>AB202/AB213</f>
        <v>1.6574585635359115E-2</v>
      </c>
      <c r="AD202" s="24">
        <v>6</v>
      </c>
      <c r="AE202" s="101">
        <f>AD202/AD213</f>
        <v>1.507537688442211E-2</v>
      </c>
      <c r="AF202" s="24">
        <v>5</v>
      </c>
      <c r="AG202" s="101">
        <f>AF202/AF213</f>
        <v>1.3774104683195593E-2</v>
      </c>
      <c r="AH202" s="24">
        <v>4</v>
      </c>
      <c r="AI202" s="101">
        <f>AH202/AH213</f>
        <v>1.11731843575419E-2</v>
      </c>
      <c r="AJ202" s="24"/>
      <c r="AK202" s="101">
        <f>AJ202/AJ213</f>
        <v>0</v>
      </c>
      <c r="AL202" s="24"/>
      <c r="AM202" s="101">
        <f>AL202/AL213</f>
        <v>0</v>
      </c>
      <c r="AN202" s="24">
        <v>5</v>
      </c>
      <c r="AO202" s="101">
        <f>AN202/AN213</f>
        <v>1.6025641025641024E-2</v>
      </c>
      <c r="AP202">
        <v>5</v>
      </c>
      <c r="AR202" s="3"/>
    </row>
    <row r="203" spans="1:44" x14ac:dyDescent="0.25">
      <c r="A203" s="26"/>
      <c r="B203" s="19"/>
      <c r="C203" s="97"/>
      <c r="D203" s="19"/>
      <c r="E203" s="97"/>
      <c r="F203" s="19"/>
      <c r="G203" s="97"/>
      <c r="H203" s="19"/>
      <c r="I203" s="97"/>
      <c r="J203" s="19"/>
      <c r="K203" s="97"/>
      <c r="L203" s="19"/>
      <c r="M203" s="98"/>
      <c r="N203" s="21"/>
      <c r="O203" s="98"/>
      <c r="P203" s="22"/>
      <c r="Q203" s="97"/>
      <c r="R203" s="19"/>
      <c r="S203" s="97"/>
      <c r="T203" s="22"/>
      <c r="U203" s="97"/>
      <c r="V203" s="19"/>
      <c r="W203" s="98"/>
      <c r="X203" s="22"/>
      <c r="Y203" s="101"/>
      <c r="Z203" s="24"/>
      <c r="AA203" s="101"/>
      <c r="AB203" s="24"/>
      <c r="AC203" s="101"/>
      <c r="AD203" s="24"/>
      <c r="AE203" s="101"/>
      <c r="AF203" s="24"/>
      <c r="AG203" s="101"/>
      <c r="AH203" s="24"/>
      <c r="AI203" s="101"/>
      <c r="AJ203" s="24"/>
      <c r="AK203" s="101"/>
      <c r="AL203" s="24"/>
      <c r="AM203" s="101"/>
      <c r="AN203" s="24"/>
      <c r="AO203" s="101"/>
      <c r="AR203" s="3"/>
    </row>
    <row r="204" spans="1:44" x14ac:dyDescent="0.25">
      <c r="A204" s="63" t="s">
        <v>93</v>
      </c>
      <c r="B204" s="19">
        <v>2</v>
      </c>
      <c r="C204" s="97">
        <f>B204/B$213</f>
        <v>6.3291139240506328E-3</v>
      </c>
      <c r="D204" s="19">
        <v>6</v>
      </c>
      <c r="E204" s="97">
        <f>D204/D$213</f>
        <v>1.5706806282722512E-2</v>
      </c>
      <c r="F204" s="19">
        <v>3</v>
      </c>
      <c r="G204" s="97">
        <f>F204/F$213</f>
        <v>8.0862533692722376E-3</v>
      </c>
      <c r="H204" s="19">
        <v>2</v>
      </c>
      <c r="I204" s="97">
        <f>H204/H$213</f>
        <v>5.4945054945054949E-3</v>
      </c>
      <c r="J204" s="19">
        <v>1</v>
      </c>
      <c r="K204" s="97">
        <f>J204/J$213</f>
        <v>2.8571428571428571E-3</v>
      </c>
      <c r="L204" s="19">
        <v>2</v>
      </c>
      <c r="M204" s="98">
        <f>L204/L$213</f>
        <v>5.263157894736842E-3</v>
      </c>
      <c r="N204" s="21">
        <v>3</v>
      </c>
      <c r="O204" s="98">
        <f>N204/N$213</f>
        <v>8.771929824561403E-3</v>
      </c>
      <c r="P204" s="22">
        <v>6</v>
      </c>
      <c r="Q204" s="97">
        <f>P204/P$213</f>
        <v>1.6E-2</v>
      </c>
      <c r="R204" s="19">
        <v>2</v>
      </c>
      <c r="S204" s="97">
        <f>R204/R$213</f>
        <v>5.2493438320209973E-3</v>
      </c>
      <c r="T204" s="22">
        <v>0</v>
      </c>
      <c r="U204" s="97">
        <f>T204/T$213</f>
        <v>0</v>
      </c>
      <c r="V204" s="19">
        <v>3</v>
      </c>
      <c r="W204" s="98">
        <f>V204/V$213</f>
        <v>8.241758241758242E-3</v>
      </c>
      <c r="X204" s="22">
        <v>3</v>
      </c>
      <c r="Y204" s="101">
        <f>X204/X$213</f>
        <v>7.9575596816976128E-3</v>
      </c>
      <c r="Z204" s="24">
        <v>0</v>
      </c>
      <c r="AA204" s="101">
        <f>Z204/Z$213</f>
        <v>0</v>
      </c>
      <c r="AB204" s="24">
        <v>4</v>
      </c>
      <c r="AC204" s="101">
        <f>AB204/AB213</f>
        <v>1.1049723756906077E-2</v>
      </c>
      <c r="AD204" s="24">
        <v>8</v>
      </c>
      <c r="AE204" s="101">
        <f>AD204/AD213</f>
        <v>2.0100502512562814E-2</v>
      </c>
      <c r="AF204" s="24">
        <v>14</v>
      </c>
      <c r="AG204" s="101">
        <f>AF204/AF213</f>
        <v>3.8567493112947659E-2</v>
      </c>
      <c r="AH204" s="24">
        <v>4</v>
      </c>
      <c r="AI204" s="101">
        <f>AH204/AH213</f>
        <v>1.11731843575419E-2</v>
      </c>
      <c r="AJ204" s="24"/>
      <c r="AK204" s="101">
        <f>AJ204/AJ213</f>
        <v>0</v>
      </c>
      <c r="AL204" s="24"/>
      <c r="AM204" s="101">
        <f>AL204/AL213</f>
        <v>0</v>
      </c>
      <c r="AN204" s="24">
        <v>1</v>
      </c>
      <c r="AO204" s="101">
        <f>AN204/AN213</f>
        <v>3.205128205128205E-3</v>
      </c>
      <c r="AP204">
        <v>5</v>
      </c>
      <c r="AR204" s="3"/>
    </row>
    <row r="205" spans="1:44" x14ac:dyDescent="0.25">
      <c r="A205" s="26"/>
      <c r="B205" s="19"/>
      <c r="C205" s="97"/>
      <c r="D205" s="19"/>
      <c r="E205" s="97"/>
      <c r="F205" s="19"/>
      <c r="G205" s="97"/>
      <c r="H205" s="19"/>
      <c r="I205" s="97"/>
      <c r="J205" s="19"/>
      <c r="K205" s="97"/>
      <c r="L205" s="19"/>
      <c r="M205" s="98"/>
      <c r="N205" s="21"/>
      <c r="O205" s="98"/>
      <c r="P205" s="22"/>
      <c r="Q205" s="97"/>
      <c r="R205" s="19"/>
      <c r="S205" s="97"/>
      <c r="T205" s="22"/>
      <c r="U205" s="97"/>
      <c r="V205" s="19"/>
      <c r="W205" s="98"/>
      <c r="X205" s="22"/>
      <c r="Y205" s="101"/>
      <c r="Z205" s="24"/>
      <c r="AA205" s="101"/>
      <c r="AB205" s="24"/>
      <c r="AC205" s="101"/>
      <c r="AD205" s="24"/>
      <c r="AE205" s="101"/>
      <c r="AF205" s="24"/>
      <c r="AG205" s="101"/>
      <c r="AH205" s="24"/>
      <c r="AI205" s="101"/>
      <c r="AJ205" s="24"/>
      <c r="AK205" s="101"/>
      <c r="AL205" s="24"/>
      <c r="AM205" s="101"/>
      <c r="AN205" s="24"/>
      <c r="AO205" s="101"/>
      <c r="AR205" s="3"/>
    </row>
    <row r="206" spans="1:44" x14ac:dyDescent="0.25">
      <c r="A206" s="63" t="s">
        <v>95</v>
      </c>
      <c r="B206" s="19">
        <v>0</v>
      </c>
      <c r="C206" s="97">
        <f>B206/B$213</f>
        <v>0</v>
      </c>
      <c r="D206" s="19">
        <v>0</v>
      </c>
      <c r="E206" s="97">
        <f>D206/D$213</f>
        <v>0</v>
      </c>
      <c r="F206" s="19">
        <v>0</v>
      </c>
      <c r="G206" s="97">
        <f>F206/F$213</f>
        <v>0</v>
      </c>
      <c r="H206" s="19">
        <v>0</v>
      </c>
      <c r="I206" s="97">
        <f>H206/H$213</f>
        <v>0</v>
      </c>
      <c r="J206" s="19">
        <v>0</v>
      </c>
      <c r="K206" s="97">
        <f>J206/J$213</f>
        <v>0</v>
      </c>
      <c r="L206" s="19">
        <v>0</v>
      </c>
      <c r="M206" s="98">
        <f>L206/L$213</f>
        <v>0</v>
      </c>
      <c r="N206" s="21">
        <v>0</v>
      </c>
      <c r="O206" s="98">
        <f>N206/N$213</f>
        <v>0</v>
      </c>
      <c r="P206" s="22">
        <v>0</v>
      </c>
      <c r="Q206" s="97">
        <f>P206/P$213</f>
        <v>0</v>
      </c>
      <c r="R206" s="19">
        <v>0</v>
      </c>
      <c r="S206" s="97">
        <f>R206/R$213</f>
        <v>0</v>
      </c>
      <c r="T206" s="22">
        <v>0</v>
      </c>
      <c r="U206" s="97">
        <f>T206/T$213</f>
        <v>0</v>
      </c>
      <c r="V206" s="19">
        <v>0</v>
      </c>
      <c r="W206" s="98">
        <f>V206/V$213</f>
        <v>0</v>
      </c>
      <c r="X206" s="22">
        <v>0</v>
      </c>
      <c r="Y206" s="101">
        <f>X206/X$213</f>
        <v>0</v>
      </c>
      <c r="Z206" s="24">
        <v>0</v>
      </c>
      <c r="AA206" s="101">
        <f>Z206/Z$213</f>
        <v>0</v>
      </c>
      <c r="AB206" s="24">
        <v>0</v>
      </c>
      <c r="AC206" s="101">
        <f>AB206/AB213</f>
        <v>0</v>
      </c>
      <c r="AD206" s="24">
        <v>0</v>
      </c>
      <c r="AE206" s="101">
        <f>AD206/AD213</f>
        <v>0</v>
      </c>
      <c r="AF206" s="24">
        <v>0</v>
      </c>
      <c r="AG206" s="101">
        <f>AF206/AF213</f>
        <v>0</v>
      </c>
      <c r="AH206" s="24">
        <v>0</v>
      </c>
      <c r="AI206" s="101">
        <f>AH206/AH213</f>
        <v>0</v>
      </c>
      <c r="AJ206" s="24">
        <v>0</v>
      </c>
      <c r="AK206" s="101">
        <f>AJ206/AJ213</f>
        <v>0</v>
      </c>
      <c r="AL206" s="24">
        <v>0</v>
      </c>
      <c r="AM206" s="101">
        <f>AL206/AL213</f>
        <v>0</v>
      </c>
      <c r="AN206" s="24">
        <v>0</v>
      </c>
      <c r="AO206" s="101">
        <f>AN206/AN213</f>
        <v>0</v>
      </c>
      <c r="AP206">
        <v>0</v>
      </c>
      <c r="AR206" s="3"/>
    </row>
    <row r="207" spans="1:44" x14ac:dyDescent="0.25">
      <c r="A207" s="26"/>
      <c r="B207" s="19"/>
      <c r="C207" s="97"/>
      <c r="D207" s="19"/>
      <c r="E207" s="97"/>
      <c r="F207" s="19"/>
      <c r="G207" s="97"/>
      <c r="H207" s="19"/>
      <c r="I207" s="97"/>
      <c r="J207" s="19"/>
      <c r="K207" s="97"/>
      <c r="L207" s="19"/>
      <c r="M207" s="98"/>
      <c r="N207" s="21"/>
      <c r="O207" s="98"/>
      <c r="P207" s="22"/>
      <c r="Q207" s="97"/>
      <c r="R207" s="19"/>
      <c r="S207" s="97"/>
      <c r="T207" s="22"/>
      <c r="U207" s="97"/>
      <c r="V207" s="19"/>
      <c r="W207" s="98"/>
      <c r="X207" s="22"/>
      <c r="Y207" s="101"/>
      <c r="Z207" s="24"/>
      <c r="AA207" s="101"/>
      <c r="AB207" s="24"/>
      <c r="AC207" s="101"/>
      <c r="AD207" s="24"/>
      <c r="AE207" s="101"/>
      <c r="AF207" s="24"/>
      <c r="AG207" s="101"/>
      <c r="AH207" s="24"/>
      <c r="AI207" s="101"/>
      <c r="AJ207" s="24"/>
      <c r="AK207" s="101"/>
      <c r="AL207" s="24"/>
      <c r="AM207" s="101"/>
      <c r="AN207" s="24"/>
      <c r="AO207" s="101"/>
      <c r="AR207" s="3"/>
    </row>
    <row r="208" spans="1:44" x14ac:dyDescent="0.25">
      <c r="A208" s="63" t="s">
        <v>209</v>
      </c>
      <c r="B208" s="19">
        <v>2</v>
      </c>
      <c r="C208" s="97">
        <f>B208/B$213</f>
        <v>6.3291139240506328E-3</v>
      </c>
      <c r="D208" s="19">
        <v>1</v>
      </c>
      <c r="E208" s="97">
        <f>D208/D$213</f>
        <v>2.617801047120419E-3</v>
      </c>
      <c r="F208" s="19">
        <v>1</v>
      </c>
      <c r="G208" s="97">
        <f>F208/F$213</f>
        <v>2.6954177897574125E-3</v>
      </c>
      <c r="H208" s="19">
        <v>1</v>
      </c>
      <c r="I208" s="97">
        <f>H208/H$213</f>
        <v>2.7472527472527475E-3</v>
      </c>
      <c r="J208" s="19">
        <v>2</v>
      </c>
      <c r="K208" s="97">
        <f>J208/J$213</f>
        <v>5.7142857142857143E-3</v>
      </c>
      <c r="L208" s="19">
        <v>1</v>
      </c>
      <c r="M208" s="98">
        <f>L208/L$213</f>
        <v>2.631578947368421E-3</v>
      </c>
      <c r="N208" s="21">
        <v>2</v>
      </c>
      <c r="O208" s="98">
        <f>N208/N$213</f>
        <v>5.8479532163742687E-3</v>
      </c>
      <c r="P208" s="22">
        <v>0</v>
      </c>
      <c r="Q208" s="97">
        <f>P208/P$213</f>
        <v>0</v>
      </c>
      <c r="R208" s="19">
        <v>0</v>
      </c>
      <c r="S208" s="97">
        <f>R208/R$213</f>
        <v>0</v>
      </c>
      <c r="T208" s="22">
        <v>2</v>
      </c>
      <c r="U208" s="97">
        <f>T208/T$213</f>
        <v>5.1546391752577319E-3</v>
      </c>
      <c r="V208" s="19">
        <v>0</v>
      </c>
      <c r="W208" s="98">
        <f>V208/V$213</f>
        <v>0</v>
      </c>
      <c r="X208" s="22">
        <v>0</v>
      </c>
      <c r="Y208" s="101">
        <f>X208/X$213</f>
        <v>0</v>
      </c>
      <c r="Z208" s="24">
        <v>3</v>
      </c>
      <c r="AA208" s="101">
        <f>Z208/Z$213</f>
        <v>6.382978723404255E-3</v>
      </c>
      <c r="AB208" s="24">
        <v>0</v>
      </c>
      <c r="AC208" s="101">
        <f>AB208/AB213</f>
        <v>0</v>
      </c>
      <c r="AD208" s="24">
        <v>0</v>
      </c>
      <c r="AE208" s="101">
        <f>AD208/AD213</f>
        <v>0</v>
      </c>
      <c r="AF208" s="24">
        <v>0</v>
      </c>
      <c r="AG208" s="101">
        <f>AF208/AF213</f>
        <v>0</v>
      </c>
      <c r="AH208" s="24">
        <v>0</v>
      </c>
      <c r="AI208" s="101">
        <f>AH208/207</f>
        <v>0</v>
      </c>
      <c r="AJ208" s="24">
        <v>0</v>
      </c>
      <c r="AK208" s="101">
        <f>AJ208/207</f>
        <v>0</v>
      </c>
      <c r="AL208" s="24">
        <v>0</v>
      </c>
      <c r="AM208" s="101">
        <f>AL208/207</f>
        <v>0</v>
      </c>
      <c r="AN208" s="24">
        <v>0</v>
      </c>
      <c r="AO208" s="101">
        <f>AN208/207</f>
        <v>0</v>
      </c>
      <c r="AP208">
        <v>10</v>
      </c>
      <c r="AR208" s="3"/>
    </row>
    <row r="209" spans="1:44" ht="15.75" customHeight="1" thickBot="1" x14ac:dyDescent="0.3">
      <c r="A209" s="71"/>
      <c r="B209" s="136"/>
      <c r="C209" s="151"/>
      <c r="D209" s="136"/>
      <c r="E209" s="151"/>
      <c r="F209" s="136"/>
      <c r="G209" s="151"/>
      <c r="H209" s="136"/>
      <c r="I209" s="151"/>
      <c r="J209" s="136"/>
      <c r="K209" s="151"/>
      <c r="L209" s="136"/>
      <c r="M209" s="136"/>
      <c r="N209" s="139"/>
      <c r="O209" s="136"/>
      <c r="P209" s="140"/>
      <c r="Q209" s="151"/>
      <c r="R209" s="136"/>
      <c r="S209" s="151"/>
      <c r="T209" s="140"/>
      <c r="U209" s="151"/>
      <c r="V209" s="136"/>
      <c r="W209" s="136"/>
      <c r="X209" s="140"/>
      <c r="Y209" s="152"/>
      <c r="Z209" s="142"/>
      <c r="AA209" s="152"/>
      <c r="AB209" s="24"/>
      <c r="AC209" s="23"/>
      <c r="AD209" s="24"/>
      <c r="AE209" s="23"/>
      <c r="AF209" s="24"/>
      <c r="AG209" s="23"/>
      <c r="AH209" s="24"/>
      <c r="AI209" s="23"/>
      <c r="AJ209" s="24"/>
      <c r="AK209" s="23"/>
      <c r="AL209" s="24"/>
      <c r="AM209" s="23"/>
      <c r="AN209" s="24"/>
      <c r="AO209" s="23"/>
      <c r="AR209" s="3"/>
    </row>
    <row r="210" spans="1:44" ht="15.75" customHeight="1" thickTop="1" x14ac:dyDescent="0.25">
      <c r="A210" s="26"/>
      <c r="B210" s="19"/>
      <c r="C210" s="20"/>
      <c r="D210" s="19"/>
      <c r="E210" s="20"/>
      <c r="F210" s="19"/>
      <c r="G210" s="20"/>
      <c r="H210" s="19"/>
      <c r="I210" s="20"/>
      <c r="J210" s="19"/>
      <c r="K210" s="20"/>
      <c r="L210" s="19"/>
      <c r="M210" s="19"/>
      <c r="N210" s="21"/>
      <c r="O210" s="19"/>
      <c r="P210" s="22"/>
      <c r="Q210" s="20"/>
      <c r="R210" s="19"/>
      <c r="S210" s="20"/>
      <c r="T210" s="22"/>
      <c r="U210" s="20"/>
      <c r="V210" s="19"/>
      <c r="W210" s="19"/>
      <c r="X210" s="22"/>
      <c r="Y210" s="23"/>
      <c r="Z210" s="24"/>
      <c r="AA210" s="23"/>
      <c r="AB210" s="143"/>
      <c r="AC210" s="25"/>
      <c r="AD210" s="143"/>
      <c r="AE210" s="25"/>
      <c r="AF210" s="143"/>
      <c r="AG210" s="25"/>
      <c r="AH210" s="143"/>
      <c r="AI210" s="25"/>
      <c r="AJ210" s="143"/>
      <c r="AK210" s="25"/>
      <c r="AL210" s="143"/>
      <c r="AM210" s="25"/>
      <c r="AN210" s="143"/>
      <c r="AO210" s="25"/>
      <c r="AR210" s="3"/>
    </row>
    <row r="211" spans="1:44" x14ac:dyDescent="0.25">
      <c r="A211" s="63" t="s">
        <v>103</v>
      </c>
      <c r="B211" s="19">
        <v>20</v>
      </c>
      <c r="C211" s="97">
        <f>B211/B$213</f>
        <v>6.3291139240506333E-2</v>
      </c>
      <c r="D211" s="19">
        <v>56</v>
      </c>
      <c r="E211" s="97">
        <f>D211/D$213</f>
        <v>0.14659685863874344</v>
      </c>
      <c r="F211" s="19">
        <v>49</v>
      </c>
      <c r="G211" s="97">
        <f>F211/F$213</f>
        <v>0.13207547169811321</v>
      </c>
      <c r="H211" s="19">
        <v>35</v>
      </c>
      <c r="I211" s="97">
        <f>H211/H$213</f>
        <v>9.6153846153846159E-2</v>
      </c>
      <c r="J211" s="19">
        <v>25</v>
      </c>
      <c r="K211" s="97">
        <f>J211/J$213</f>
        <v>7.1428571428571425E-2</v>
      </c>
      <c r="L211" s="19">
        <v>51</v>
      </c>
      <c r="M211" s="98">
        <f>L211/L$213</f>
        <v>0.13421052631578947</v>
      </c>
      <c r="N211" s="21">
        <v>34</v>
      </c>
      <c r="O211" s="98">
        <f>N211/N$213</f>
        <v>9.9415204678362568E-2</v>
      </c>
      <c r="P211" s="22">
        <v>45</v>
      </c>
      <c r="Q211" s="97">
        <f>P211/P$213</f>
        <v>0.12</v>
      </c>
      <c r="R211" s="19">
        <f>38</f>
        <v>38</v>
      </c>
      <c r="S211" s="97">
        <f>R211/R$213</f>
        <v>9.9737532808398949E-2</v>
      </c>
      <c r="T211" s="22">
        <v>44</v>
      </c>
      <c r="U211" s="97">
        <f>T211/T$213</f>
        <v>0.1134020618556701</v>
      </c>
      <c r="V211" s="19">
        <v>61</v>
      </c>
      <c r="W211" s="98">
        <f>V211/V$213</f>
        <v>0.16758241758241757</v>
      </c>
      <c r="X211" s="22">
        <v>57</v>
      </c>
      <c r="Y211" s="101">
        <f>X211/X$213</f>
        <v>0.15119363395225463</v>
      </c>
      <c r="Z211" s="24">
        <v>51</v>
      </c>
      <c r="AA211" s="101">
        <f>Z211/Z$213</f>
        <v>0.10851063829787234</v>
      </c>
      <c r="AB211" s="24">
        <v>58</v>
      </c>
      <c r="AC211" s="101">
        <f>AB211/AB213</f>
        <v>0.16022099447513813</v>
      </c>
      <c r="AD211" s="24">
        <v>75</v>
      </c>
      <c r="AE211" s="101">
        <f>AD211/AD213</f>
        <v>0.18844221105527639</v>
      </c>
      <c r="AF211" s="24">
        <v>60</v>
      </c>
      <c r="AG211" s="101">
        <f>AF211/AF213</f>
        <v>0.16528925619834711</v>
      </c>
      <c r="AH211" s="24">
        <v>54</v>
      </c>
      <c r="AI211" s="101">
        <f>AH211/AH213</f>
        <v>0.15083798882681565</v>
      </c>
      <c r="AJ211" s="24"/>
      <c r="AK211" s="101">
        <f>AJ211/AJ213</f>
        <v>0</v>
      </c>
      <c r="AL211" s="24"/>
      <c r="AM211" s="101">
        <f>AL211/AL213</f>
        <v>0</v>
      </c>
      <c r="AN211" s="24">
        <v>32</v>
      </c>
      <c r="AO211" s="101">
        <f>AN211/AN213</f>
        <v>0.10256410256410256</v>
      </c>
      <c r="AP211">
        <v>54</v>
      </c>
      <c r="AR211" s="3"/>
    </row>
    <row r="212" spans="1:44" ht="15.75" customHeight="1" thickBot="1" x14ac:dyDescent="0.3">
      <c r="A212" s="71"/>
      <c r="B212" s="136"/>
      <c r="C212" s="151"/>
      <c r="D212" s="136"/>
      <c r="E212" s="151"/>
      <c r="F212" s="136"/>
      <c r="G212" s="151"/>
      <c r="H212" s="136"/>
      <c r="I212" s="151"/>
      <c r="J212" s="136"/>
      <c r="K212" s="151"/>
      <c r="L212" s="136"/>
      <c r="M212" s="136"/>
      <c r="N212" s="139"/>
      <c r="O212" s="136"/>
      <c r="P212" s="140"/>
      <c r="Q212" s="151"/>
      <c r="R212" s="136"/>
      <c r="S212" s="151"/>
      <c r="T212" s="140"/>
      <c r="U212" s="151"/>
      <c r="V212" s="136"/>
      <c r="W212" s="136"/>
      <c r="X212" s="140"/>
      <c r="Y212" s="152"/>
      <c r="Z212" s="24"/>
      <c r="AA212" s="23"/>
      <c r="AB212" s="24"/>
      <c r="AC212" s="23"/>
      <c r="AD212" s="24"/>
      <c r="AE212" s="23"/>
      <c r="AF212" s="24"/>
      <c r="AG212" s="23"/>
      <c r="AH212" s="24"/>
      <c r="AI212" s="23"/>
      <c r="AJ212" s="24"/>
      <c r="AK212" s="23"/>
      <c r="AL212" s="24"/>
      <c r="AM212" s="23"/>
      <c r="AN212" s="24"/>
      <c r="AO212" s="23"/>
      <c r="AR212" s="3"/>
    </row>
    <row r="213" spans="1:44" ht="16.5" customHeight="1" thickTop="1" thickBot="1" x14ac:dyDescent="0.3">
      <c r="A213" s="153" t="s">
        <v>106</v>
      </c>
      <c r="B213" s="154">
        <f>B62+B71+B77+B84+B86+B88+B92+B95+B97+B100+B113+B131+B144+B146+B153+B155+B161+B166+B168+B176+SUM(B184:B211)+B82+B137</f>
        <v>316</v>
      </c>
      <c r="C213" s="155">
        <f>B213/B$213</f>
        <v>1</v>
      </c>
      <c r="D213" s="154">
        <f>D62+D71+D77+D84+D86+D88+D92+D95+D97+D100+D113+D131+D144+D146+D153+D155+D161+D166+D168+D176+SUM(D184:D211)+D82+D137</f>
        <v>382</v>
      </c>
      <c r="E213" s="155">
        <f>D213/D$213</f>
        <v>1</v>
      </c>
      <c r="F213" s="154">
        <f>SUM(F211,F176:F208,F168,F166,F161,F153:F155,F144:F146,F131:F137,F113,F100,F98,F92,F88,F86,F84,F82,F77,F71,F62)</f>
        <v>371</v>
      </c>
      <c r="G213" s="155">
        <f>F213/F$213</f>
        <v>1</v>
      </c>
      <c r="H213" s="154">
        <f>SUM(H211,H176:H208,H168,H166,H161,H153:H155,H144:H146,H131:H137,H113,H100,H98,H92,H88,H86,H84,H82,H77,H71,H62)</f>
        <v>364</v>
      </c>
      <c r="I213" s="155">
        <f>H213/H$213</f>
        <v>1</v>
      </c>
      <c r="J213" s="154">
        <f>SUM(J211,J176:J208,J168,J166,J161,J153:J155,J144:J146,J131:J137,J113,J100,J98,J92,J88,J86,J84,J82,J77,J71,J62)</f>
        <v>350</v>
      </c>
      <c r="K213" s="155">
        <f>J213/J$213</f>
        <v>1</v>
      </c>
      <c r="L213" s="154">
        <f>SUM(L211,L176:L208,L168,L166,L161,L153:L155,L144:L146,L131:L137,L113,L100,L98,L92,L88,L86,L84,L82,L77,L71,L62)</f>
        <v>380</v>
      </c>
      <c r="M213" s="156">
        <f>L213/L$213</f>
        <v>1</v>
      </c>
      <c r="N213" s="157">
        <f>SUM(N211,N176:N208,N168,N166,N161,N153:N155,N144:N146,N131:N137,N113,N100,N98,N92,N88,N86,N84,N82,N77,N71,N62)</f>
        <v>342</v>
      </c>
      <c r="O213" s="156">
        <f>N213/N$213</f>
        <v>1</v>
      </c>
      <c r="P213" s="158">
        <f>SUM(P211,P176:P208,P168,P166,P161,P153:P155,P144:P146,P131:P137,P113,P100,P98,P92,P88,P86,P84,P82,P77,P71,P62)</f>
        <v>375</v>
      </c>
      <c r="Q213" s="155">
        <f>P213/P$213</f>
        <v>1</v>
      </c>
      <c r="R213" s="154">
        <f>SUM(R211,R176:R208,R168,R166,R161,R153:R155,R144:R146,R131,R137,R113,R100,R98,R92,R88,R86,R84,R82,R77,R71,R62)</f>
        <v>381</v>
      </c>
      <c r="S213" s="155">
        <f>R213/R$213</f>
        <v>1</v>
      </c>
      <c r="T213" s="154">
        <f>SUM(T211,T176:T208,T168,T166,T161,T153:T155,T144:T146,T131,T137,T113,T100,T98,T92,T88,T86,T84,T82,T77,T71,T62)</f>
        <v>388</v>
      </c>
      <c r="U213" s="155">
        <f>T213/T$213</f>
        <v>1</v>
      </c>
      <c r="V213" s="154">
        <f>SUM(V211,V176:V208,V168,V166,V161,V153:V155,V144:V146,V131,V137,V113,V100,V98,V92,V88,V86,V84,V82,V77,V71,V62)</f>
        <v>364</v>
      </c>
      <c r="W213" s="156">
        <f>V213/V$213</f>
        <v>1</v>
      </c>
      <c r="X213" s="158">
        <f>SUM(X211,X176:X208,X168,X166,X161,X153:X155,X144:X146,X131,X137,X113,X100,X98,X92,X88,X86,X84,X82,X77,X71,X62)</f>
        <v>377</v>
      </c>
      <c r="Y213" s="159">
        <f>X213/X$213</f>
        <v>1</v>
      </c>
      <c r="Z213" s="160">
        <f>Z77+Z82+Z84+Z86+Z88+Z92+Z98+Z100+Z113+Z131+Z137+Z144+Z146+Z153+Z155+Z161+Z166+Z168+Z176+Z182+Z184+Z188+Z190+Z192+Z196+Z202+Z204+Z206+Z208+Z211+Z199</f>
        <v>470</v>
      </c>
      <c r="AA213" s="161">
        <f>Z213/Z$213</f>
        <v>1</v>
      </c>
      <c r="AB213" s="160">
        <f>SUM(AB211+AB208+AB206+AB204+AB202+AB199+AB196+AB192+AB190+AB188+AB184+AB182+AB176+AB168+AB166+AB161+AB155+AB153+AB146+AB144+AB137+AB131+AB113+AB100+AB98+AB92+AB88+AB86+AB84+AB82+AB77)</f>
        <v>362</v>
      </c>
      <c r="AC213" s="161">
        <f>AB213/AB213</f>
        <v>1</v>
      </c>
      <c r="AD213" s="160">
        <f>SUM(AD211,AD208,AD206,AD204,AD202,AD200,AD192,AD190,AD188,AD184,AD182,AD176,AD168,AD166,AD161,AD155,AD153,AD146,AD144,AD137,AD131,AD113,AD100,AD98,AD92,AD88,AD86,AD84,AD82,AD77)</f>
        <v>398</v>
      </c>
      <c r="AE213" s="161">
        <f>AD213/AD213</f>
        <v>1</v>
      </c>
      <c r="AF213" s="160">
        <f>SUM(AF211,AF208,AF206,AF204,AF202,AF200,AF192,AF190,AF188,AF184,AF182,AF176,AF168,AF166,AF161,AF155,AF153,AF146,AF144,AF137,AF131,AF113,AF100,AF98,AF92,AF88,AF86,AF84,AF82,AF77)</f>
        <v>363</v>
      </c>
      <c r="AG213" s="161">
        <f>AF213/AF213</f>
        <v>1</v>
      </c>
      <c r="AH213" s="162">
        <f>AH52</f>
        <v>358</v>
      </c>
      <c r="AI213" s="161">
        <f>SUM(AI211+AI208+AI206+AI204+AI202+AI200+AI192+AI190+AI188+AI184+AI182+AI176+AI168+AI166+AI161+AI155+AI153+AI146+AI144+AI137+AI131+AI113+AI100+AI98+AI92+AI88+AI86+AI84+AI82+AI77)</f>
        <v>1.1005586592178771</v>
      </c>
      <c r="AJ213" s="162">
        <f>AJ52</f>
        <v>352</v>
      </c>
      <c r="AK213" s="161">
        <f>SUM(AK211+AK208+AK206+AK204+AK202+AK200+AK192+AK190+AK188+AK184+AK182+AK176+AK168+AK166+AK161+AK155+AK153+AK146+AK144+AK137+AK131+AK113+AK100+AK98+AK92+AK88+AK86+AK84+AK82+AK77)</f>
        <v>0</v>
      </c>
      <c r="AL213" s="162">
        <f>AL52</f>
        <v>385</v>
      </c>
      <c r="AM213" s="161">
        <f>SUM(AM211+AM208+AM206+AM204+AM202+AM200+AM192+AM190+AM188+AM184+AM182+AM176+AM168+AM166+AM161+AM155+AM153+AM146+AM144+AM137+AM131+AM113+AM100+AM98+AM92+AM88+AM86+AM84+AM82+AM77)</f>
        <v>0</v>
      </c>
      <c r="AN213" s="162">
        <f>AN52</f>
        <v>312</v>
      </c>
      <c r="AO213" s="161">
        <f>SUM(AO211+AO208+AO206+AO204+AO202+AO200+AO192+AO190+AO188+AO184+AO182+AO176+AO168+AO166+AO161+AO155+AO153+AO146+AO144+AO137+AO131+AO113+AO100+AO98+AO92+AO88+AO86+AO84+AO82+AO77)</f>
        <v>1.1057692307692306</v>
      </c>
      <c r="AR213" s="3"/>
    </row>
    <row r="214" spans="1:4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c r="AA214" s="1"/>
      <c r="AB214" s="2"/>
      <c r="AC214" s="1"/>
      <c r="AD214" s="2"/>
      <c r="AE214" s="1"/>
      <c r="AF214" s="2"/>
      <c r="AG214" s="1"/>
      <c r="AH214" s="3"/>
      <c r="AI214" s="1"/>
      <c r="AJ214" s="3"/>
      <c r="AK214" s="1"/>
      <c r="AR214" s="3"/>
    </row>
    <row r="215" spans="1:44" x14ac:dyDescent="0.25">
      <c r="A215" s="761" t="s">
        <v>210</v>
      </c>
      <c r="B215" s="762"/>
      <c r="C215" s="762"/>
      <c r="D215" s="762"/>
      <c r="E215" s="762"/>
      <c r="F215" s="762"/>
      <c r="G215" s="762"/>
      <c r="H215" s="762"/>
      <c r="I215" s="762"/>
      <c r="J215" s="762"/>
      <c r="K215" s="762"/>
      <c r="L215" s="762"/>
      <c r="M215" s="762"/>
      <c r="N215" s="762"/>
      <c r="O215" s="762"/>
      <c r="P215" s="762"/>
      <c r="Q215" s="762"/>
      <c r="R215" s="762"/>
      <c r="S215" s="762"/>
      <c r="T215" s="762"/>
      <c r="U215" s="762"/>
      <c r="V215" s="762"/>
      <c r="W215" s="762"/>
      <c r="X215" s="762"/>
      <c r="Y215" s="762"/>
      <c r="Z215" s="762"/>
      <c r="AA215" s="762"/>
      <c r="AB215" s="762"/>
      <c r="AC215" s="762"/>
      <c r="AD215" s="762"/>
      <c r="AE215" s="762"/>
      <c r="AF215" s="1"/>
      <c r="AG215" s="3"/>
      <c r="AH215" s="3"/>
      <c r="AI215" s="1"/>
      <c r="AJ215" s="3"/>
      <c r="AK215" s="1"/>
      <c r="AR215" s="3"/>
    </row>
    <row r="216" spans="1:44" ht="87" customHeight="1" x14ac:dyDescent="0.25">
      <c r="A216" s="762"/>
      <c r="B216" s="762"/>
      <c r="C216" s="762"/>
      <c r="D216" s="762"/>
      <c r="E216" s="762"/>
      <c r="F216" s="762"/>
      <c r="G216" s="762"/>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62"/>
      <c r="AF216" s="1"/>
      <c r="AG216" s="3"/>
      <c r="AH216" s="3"/>
      <c r="AI216" s="1"/>
      <c r="AJ216" s="3"/>
      <c r="AK216" s="1"/>
      <c r="AR216" s="3"/>
    </row>
    <row r="217" spans="1:4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c r="AA217" s="1"/>
      <c r="AB217" s="2"/>
      <c r="AC217" s="1"/>
      <c r="AD217" s="2"/>
      <c r="AE217" s="1"/>
      <c r="AF217" s="2"/>
      <c r="AG217" s="1"/>
      <c r="AH217" s="3"/>
      <c r="AI217" s="1"/>
      <c r="AJ217" s="3"/>
      <c r="AK217" s="1"/>
      <c r="AR217" s="3"/>
    </row>
    <row r="218" spans="1:44" x14ac:dyDescent="0.25">
      <c r="A218" s="163" t="s">
        <v>211</v>
      </c>
      <c r="B218" s="1"/>
      <c r="C218" s="1"/>
      <c r="D218" s="1"/>
      <c r="E218" s="1"/>
      <c r="F218" s="1"/>
      <c r="G218" s="1"/>
      <c r="H218" s="1"/>
      <c r="I218" s="1"/>
      <c r="J218" s="1"/>
      <c r="K218" s="1"/>
      <c r="L218" s="1"/>
      <c r="M218" s="1"/>
      <c r="N218" s="1"/>
      <c r="O218" s="1"/>
      <c r="P218" s="1"/>
      <c r="Q218" s="1"/>
      <c r="R218" s="1"/>
      <c r="S218" s="1"/>
      <c r="T218" s="1"/>
      <c r="U218" s="1"/>
      <c r="V218" s="1"/>
      <c r="W218" s="1"/>
      <c r="X218" s="1"/>
      <c r="Y218" s="1"/>
      <c r="Z218" s="2"/>
      <c r="AA218" s="1"/>
      <c r="AB218" s="2"/>
      <c r="AC218" s="1"/>
      <c r="AD218" s="2"/>
      <c r="AE218" s="1"/>
      <c r="AF218" s="2"/>
      <c r="AG218" s="1"/>
      <c r="AH218" s="3"/>
      <c r="AI218" s="1"/>
      <c r="AJ218" s="3"/>
      <c r="AK218" s="1"/>
      <c r="AR218" s="3"/>
    </row>
    <row r="219" spans="1:4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c r="AA219" s="1"/>
      <c r="AB219" s="2"/>
      <c r="AC219" s="1"/>
      <c r="AD219" s="2"/>
      <c r="AE219" s="1"/>
      <c r="AF219" s="2"/>
      <c r="AG219" s="1"/>
      <c r="AH219" s="3"/>
      <c r="AI219" s="1"/>
      <c r="AJ219" s="3"/>
      <c r="AK219" s="1"/>
      <c r="AR219" s="3"/>
    </row>
    <row r="220" spans="1:4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c r="AA220" s="1"/>
      <c r="AB220" s="2"/>
      <c r="AC220" s="1"/>
      <c r="AD220" s="2"/>
      <c r="AE220" s="1"/>
      <c r="AF220" s="2"/>
      <c r="AG220" s="1"/>
      <c r="AH220" s="3"/>
      <c r="AI220" s="1"/>
      <c r="AJ220" s="3"/>
      <c r="AK220" s="1"/>
      <c r="AR220" s="3"/>
    </row>
    <row r="221" spans="1:4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2"/>
      <c r="AA221" s="1"/>
      <c r="AB221" s="2"/>
      <c r="AC221" s="1"/>
      <c r="AD221" s="2"/>
      <c r="AE221" s="1"/>
      <c r="AF221" s="2"/>
      <c r="AG221" s="1"/>
      <c r="AH221" s="3"/>
      <c r="AI221" s="1"/>
      <c r="AJ221" s="3"/>
      <c r="AK221" s="1"/>
      <c r="AR221" s="3"/>
    </row>
    <row r="222" spans="1:4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2"/>
      <c r="AA222" s="1"/>
      <c r="AB222" s="2"/>
      <c r="AC222" s="1"/>
      <c r="AD222" s="2"/>
      <c r="AE222" s="1"/>
      <c r="AF222" s="2"/>
      <c r="AG222" s="1"/>
      <c r="AH222" s="3"/>
      <c r="AI222" s="1"/>
      <c r="AJ222" s="3"/>
      <c r="AK222" s="1"/>
      <c r="AR222" s="3"/>
    </row>
    <row r="223" spans="1:4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2"/>
      <c r="AA223" s="1"/>
      <c r="AB223" s="2"/>
      <c r="AC223" s="1"/>
      <c r="AD223" s="2"/>
      <c r="AE223" s="1"/>
      <c r="AF223" s="2"/>
      <c r="AG223" s="1"/>
      <c r="AH223" s="3"/>
      <c r="AI223" s="1"/>
      <c r="AJ223" s="3"/>
      <c r="AK223" s="1"/>
      <c r="AR223" s="3"/>
    </row>
    <row r="224" spans="1:4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2"/>
      <c r="AA224" s="1"/>
      <c r="AB224" s="2"/>
      <c r="AC224" s="1"/>
      <c r="AD224" s="2"/>
      <c r="AE224" s="1"/>
      <c r="AF224" s="2"/>
      <c r="AG224" s="1"/>
      <c r="AH224" s="3"/>
      <c r="AI224" s="1"/>
      <c r="AJ224" s="3"/>
      <c r="AK224" s="1"/>
      <c r="AR224" s="3"/>
    </row>
    <row r="225" spans="1:4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2"/>
      <c r="AA225" s="1"/>
      <c r="AB225" s="2"/>
      <c r="AC225" s="1"/>
      <c r="AD225" s="2"/>
      <c r="AE225" s="1"/>
      <c r="AF225" s="2"/>
      <c r="AG225" s="1"/>
      <c r="AH225" s="3"/>
      <c r="AI225" s="1"/>
      <c r="AJ225" s="3"/>
      <c r="AK225" s="1"/>
      <c r="AR225" s="3"/>
    </row>
    <row r="226" spans="1:4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2"/>
      <c r="AA226" s="1"/>
      <c r="AB226" s="2"/>
      <c r="AC226" s="1"/>
      <c r="AD226" s="2"/>
      <c r="AE226" s="1"/>
      <c r="AF226" s="2"/>
      <c r="AG226" s="1"/>
      <c r="AH226" s="3"/>
      <c r="AI226" s="1"/>
      <c r="AJ226" s="3"/>
      <c r="AK226" s="1"/>
      <c r="AR226" s="3"/>
    </row>
    <row r="227" spans="1:4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2"/>
      <c r="AA227" s="1"/>
      <c r="AB227" s="2"/>
      <c r="AC227" s="1"/>
      <c r="AD227" s="2"/>
      <c r="AE227" s="1"/>
      <c r="AF227" s="2"/>
      <c r="AG227" s="1"/>
      <c r="AH227" s="3"/>
      <c r="AI227" s="1"/>
      <c r="AJ227" s="3"/>
      <c r="AK227" s="1"/>
      <c r="AR227" s="3"/>
    </row>
    <row r="228" spans="1:4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2"/>
      <c r="AA228" s="1"/>
      <c r="AB228" s="2"/>
      <c r="AC228" s="1"/>
      <c r="AD228" s="2"/>
      <c r="AE228" s="1"/>
      <c r="AF228" s="2"/>
      <c r="AG228" s="1"/>
      <c r="AH228" s="3"/>
      <c r="AI228" s="1"/>
      <c r="AJ228" s="3"/>
      <c r="AK228" s="1"/>
      <c r="AR228" s="3"/>
    </row>
    <row r="229" spans="1:4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2"/>
      <c r="AA229" s="1"/>
      <c r="AB229" s="2"/>
      <c r="AC229" s="1"/>
      <c r="AD229" s="2"/>
      <c r="AE229" s="1"/>
      <c r="AF229" s="2"/>
      <c r="AG229" s="1"/>
      <c r="AH229" s="3"/>
      <c r="AI229" s="1"/>
      <c r="AJ229" s="3"/>
      <c r="AK229" s="1"/>
      <c r="AR229" s="3"/>
    </row>
    <row r="230" spans="1:4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2"/>
      <c r="AA230" s="1"/>
      <c r="AB230" s="2"/>
      <c r="AC230" s="1"/>
      <c r="AD230" s="2"/>
      <c r="AE230" s="1"/>
      <c r="AF230" s="2"/>
      <c r="AG230" s="1"/>
      <c r="AH230" s="3"/>
      <c r="AI230" s="1"/>
      <c r="AJ230" s="3"/>
      <c r="AK230" s="1"/>
      <c r="AR230" s="3"/>
    </row>
    <row r="231" spans="1:4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2"/>
      <c r="AA231" s="1"/>
      <c r="AB231" s="2"/>
      <c r="AC231" s="1"/>
      <c r="AD231" s="2"/>
      <c r="AE231" s="1"/>
      <c r="AF231" s="2"/>
      <c r="AG231" s="1"/>
      <c r="AH231" s="3"/>
      <c r="AI231" s="1"/>
      <c r="AJ231" s="3"/>
      <c r="AK231" s="1"/>
      <c r="AR231" s="3"/>
    </row>
    <row r="232" spans="1:4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2"/>
      <c r="AA232" s="1"/>
      <c r="AB232" s="2"/>
      <c r="AC232" s="1"/>
      <c r="AD232" s="2"/>
      <c r="AE232" s="1"/>
      <c r="AF232" s="2"/>
      <c r="AG232" s="1"/>
      <c r="AH232" s="3"/>
      <c r="AI232" s="1"/>
      <c r="AJ232" s="3"/>
      <c r="AK232" s="1"/>
      <c r="AR232" s="3"/>
    </row>
    <row r="233" spans="1:4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2"/>
      <c r="AA233" s="1"/>
      <c r="AB233" s="2"/>
      <c r="AC233" s="1"/>
      <c r="AD233" s="2"/>
      <c r="AE233" s="1"/>
      <c r="AF233" s="2"/>
      <c r="AG233" s="1"/>
      <c r="AH233" s="3"/>
      <c r="AI233" s="1"/>
      <c r="AJ233" s="3"/>
      <c r="AK233" s="1"/>
      <c r="AR233" s="3"/>
    </row>
    <row r="234" spans="1:4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2"/>
      <c r="AA234" s="1"/>
      <c r="AB234" s="2"/>
      <c r="AC234" s="1"/>
      <c r="AD234" s="2"/>
      <c r="AE234" s="1"/>
      <c r="AF234" s="2"/>
      <c r="AG234" s="1"/>
      <c r="AH234" s="3"/>
      <c r="AI234" s="1"/>
      <c r="AJ234" s="3"/>
      <c r="AK234" s="1"/>
      <c r="AR234" s="3"/>
    </row>
    <row r="235" spans="1:4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2"/>
      <c r="AA235" s="1"/>
      <c r="AB235" s="2"/>
      <c r="AC235" s="1"/>
      <c r="AD235" s="2"/>
      <c r="AE235" s="1"/>
      <c r="AF235" s="2"/>
      <c r="AG235" s="1"/>
      <c r="AH235" s="3"/>
      <c r="AI235" s="1"/>
      <c r="AJ235" s="3"/>
      <c r="AK235" s="1"/>
      <c r="AR235" s="3"/>
    </row>
    <row r="236" spans="1:4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2"/>
      <c r="AA236" s="1"/>
      <c r="AB236" s="2"/>
      <c r="AC236" s="1"/>
      <c r="AD236" s="2"/>
      <c r="AE236" s="1"/>
      <c r="AF236" s="2"/>
      <c r="AG236" s="1"/>
      <c r="AH236" s="3"/>
      <c r="AI236" s="1"/>
      <c r="AJ236" s="3"/>
      <c r="AK236" s="1"/>
      <c r="AR236" s="3"/>
    </row>
    <row r="237" spans="1:4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2"/>
      <c r="AA237" s="1"/>
      <c r="AB237" s="2"/>
      <c r="AC237" s="1"/>
      <c r="AD237" s="2"/>
      <c r="AE237" s="1"/>
      <c r="AF237" s="2"/>
      <c r="AG237" s="1"/>
      <c r="AH237" s="3"/>
      <c r="AI237" s="1"/>
      <c r="AJ237" s="3"/>
      <c r="AK237" s="1"/>
      <c r="AR237" s="3"/>
    </row>
    <row r="238" spans="1:4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2"/>
      <c r="AA238" s="1"/>
      <c r="AB238" s="2"/>
      <c r="AC238" s="1"/>
      <c r="AD238" s="2"/>
      <c r="AE238" s="1"/>
      <c r="AF238" s="2"/>
      <c r="AG238" s="1"/>
      <c r="AH238" s="3"/>
      <c r="AI238" s="1"/>
      <c r="AJ238" s="3"/>
      <c r="AK238" s="1"/>
      <c r="AR238" s="3"/>
    </row>
    <row r="239" spans="1:4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2"/>
      <c r="AA239" s="1"/>
      <c r="AB239" s="2"/>
      <c r="AC239" s="1"/>
      <c r="AD239" s="2"/>
      <c r="AE239" s="1"/>
      <c r="AF239" s="2"/>
      <c r="AG239" s="1"/>
      <c r="AH239" s="3"/>
      <c r="AI239" s="1"/>
      <c r="AJ239" s="3"/>
      <c r="AK239" s="1"/>
      <c r="AR239" s="3"/>
    </row>
    <row r="240" spans="1:4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2"/>
      <c r="AA240" s="1"/>
      <c r="AB240" s="2"/>
      <c r="AC240" s="1"/>
      <c r="AD240" s="2"/>
      <c r="AE240" s="1"/>
      <c r="AF240" s="2"/>
      <c r="AG240" s="1"/>
      <c r="AH240" s="3"/>
      <c r="AI240" s="1"/>
      <c r="AJ240" s="3"/>
      <c r="AK240" s="1"/>
      <c r="AR240" s="3"/>
    </row>
    <row r="241" spans="1:4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2"/>
      <c r="AA241" s="1"/>
      <c r="AB241" s="2"/>
      <c r="AC241" s="1"/>
      <c r="AD241" s="2"/>
      <c r="AE241" s="1"/>
      <c r="AF241" s="2"/>
      <c r="AG241" s="1"/>
      <c r="AH241" s="3"/>
      <c r="AI241" s="1"/>
      <c r="AJ241" s="3"/>
      <c r="AK241" s="1"/>
      <c r="AR241" s="3"/>
    </row>
    <row r="242" spans="1:4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2"/>
      <c r="AA242" s="1"/>
      <c r="AB242" s="2"/>
      <c r="AC242" s="1"/>
      <c r="AD242" s="2"/>
      <c r="AE242" s="1"/>
      <c r="AF242" s="2"/>
      <c r="AG242" s="1"/>
      <c r="AH242" s="3"/>
      <c r="AI242" s="1"/>
      <c r="AJ242" s="3"/>
      <c r="AK242" s="1"/>
      <c r="AR242" s="3"/>
    </row>
    <row r="243" spans="1:4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2"/>
      <c r="AA243" s="1"/>
      <c r="AB243" s="2"/>
      <c r="AC243" s="1"/>
      <c r="AD243" s="2"/>
      <c r="AE243" s="1"/>
      <c r="AF243" s="2"/>
      <c r="AG243" s="1"/>
      <c r="AH243" s="3"/>
      <c r="AI243" s="1"/>
      <c r="AJ243" s="3"/>
      <c r="AK243" s="1"/>
      <c r="AR243" s="3"/>
    </row>
    <row r="244" spans="1:4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2"/>
      <c r="AA244" s="1"/>
      <c r="AB244" s="2"/>
      <c r="AC244" s="1"/>
      <c r="AD244" s="2"/>
      <c r="AE244" s="1"/>
      <c r="AF244" s="2"/>
      <c r="AG244" s="1"/>
      <c r="AH244" s="3"/>
      <c r="AI244" s="1"/>
      <c r="AJ244" s="3"/>
      <c r="AK244" s="1"/>
      <c r="AR244" s="3"/>
    </row>
    <row r="245" spans="1:4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2"/>
      <c r="AA245" s="1"/>
      <c r="AB245" s="2"/>
      <c r="AC245" s="1"/>
      <c r="AD245" s="2"/>
      <c r="AE245" s="1"/>
      <c r="AF245" s="2"/>
      <c r="AG245" s="1"/>
      <c r="AH245" s="3"/>
      <c r="AI245" s="1"/>
      <c r="AJ245" s="3"/>
      <c r="AK245" s="1"/>
      <c r="AR245" s="3"/>
    </row>
    <row r="246" spans="1:4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2"/>
      <c r="AA246" s="1"/>
      <c r="AB246" s="2"/>
      <c r="AC246" s="1"/>
      <c r="AD246" s="2"/>
      <c r="AE246" s="1"/>
      <c r="AF246" s="2"/>
      <c r="AG246" s="1"/>
      <c r="AH246" s="3"/>
      <c r="AI246" s="1"/>
      <c r="AJ246" s="3"/>
      <c r="AK246" s="1"/>
      <c r="AR246" s="3"/>
    </row>
    <row r="247" spans="1:4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2"/>
      <c r="AA247" s="1"/>
      <c r="AB247" s="2"/>
      <c r="AC247" s="1"/>
      <c r="AD247" s="2"/>
      <c r="AE247" s="1"/>
      <c r="AF247" s="2"/>
      <c r="AG247" s="1"/>
      <c r="AH247" s="3"/>
      <c r="AI247" s="1"/>
      <c r="AJ247" s="3"/>
      <c r="AK247" s="1"/>
      <c r="AR247" s="3"/>
    </row>
    <row r="248" spans="1:4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2"/>
      <c r="AA248" s="1"/>
      <c r="AB248" s="2"/>
      <c r="AC248" s="1"/>
      <c r="AD248" s="2"/>
      <c r="AE248" s="1"/>
      <c r="AF248" s="2"/>
      <c r="AG248" s="1"/>
      <c r="AH248" s="3"/>
      <c r="AI248" s="1"/>
      <c r="AJ248" s="3"/>
      <c r="AK248" s="1"/>
      <c r="AR248" s="3"/>
    </row>
    <row r="249" spans="1:4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2"/>
      <c r="AA249" s="1"/>
      <c r="AB249" s="2"/>
      <c r="AC249" s="1"/>
      <c r="AD249" s="2"/>
      <c r="AE249" s="1"/>
      <c r="AF249" s="2"/>
      <c r="AG249" s="1"/>
      <c r="AH249" s="3"/>
      <c r="AI249" s="1"/>
      <c r="AJ249" s="3"/>
      <c r="AK249" s="1"/>
      <c r="AR249" s="3"/>
    </row>
    <row r="250" spans="1:4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2"/>
      <c r="AA250" s="1"/>
      <c r="AB250" s="2"/>
      <c r="AC250" s="1"/>
      <c r="AD250" s="2"/>
      <c r="AE250" s="1"/>
      <c r="AF250" s="2"/>
      <c r="AG250" s="1"/>
      <c r="AH250" s="3"/>
      <c r="AI250" s="1"/>
      <c r="AJ250" s="3"/>
      <c r="AK250" s="1"/>
      <c r="AR250" s="3"/>
    </row>
    <row r="251" spans="1:4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2"/>
      <c r="AA251" s="1"/>
      <c r="AB251" s="2"/>
      <c r="AC251" s="1"/>
      <c r="AD251" s="2"/>
      <c r="AE251" s="1"/>
      <c r="AF251" s="2"/>
      <c r="AG251" s="1"/>
      <c r="AH251" s="3"/>
      <c r="AI251" s="1"/>
      <c r="AJ251" s="3"/>
      <c r="AK251" s="1"/>
      <c r="AR251" s="3"/>
    </row>
    <row r="252" spans="1:4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2"/>
      <c r="AA252" s="1"/>
      <c r="AB252" s="2"/>
      <c r="AC252" s="1"/>
      <c r="AD252" s="2"/>
      <c r="AE252" s="1"/>
      <c r="AF252" s="2"/>
      <c r="AG252" s="1"/>
      <c r="AH252" s="3"/>
      <c r="AI252" s="1"/>
      <c r="AJ252" s="3"/>
      <c r="AK252" s="1"/>
      <c r="AR252" s="3"/>
    </row>
    <row r="253" spans="1:4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2"/>
      <c r="AA253" s="1"/>
      <c r="AB253" s="2"/>
      <c r="AC253" s="1"/>
      <c r="AD253" s="2"/>
      <c r="AE253" s="1"/>
      <c r="AF253" s="2"/>
      <c r="AG253" s="1"/>
      <c r="AH253" s="3"/>
      <c r="AI253" s="1"/>
      <c r="AJ253" s="3"/>
      <c r="AK253" s="1"/>
      <c r="AR253" s="3"/>
    </row>
    <row r="254" spans="1:4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2"/>
      <c r="AA254" s="1"/>
      <c r="AB254" s="2"/>
      <c r="AC254" s="1"/>
      <c r="AD254" s="2"/>
      <c r="AE254" s="1"/>
      <c r="AF254" s="2"/>
      <c r="AG254" s="1"/>
      <c r="AH254" s="3"/>
      <c r="AI254" s="1"/>
      <c r="AJ254" s="3"/>
      <c r="AK254" s="1"/>
      <c r="AR254" s="3"/>
    </row>
    <row r="255" spans="1:4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2"/>
      <c r="AA255" s="1"/>
      <c r="AB255" s="2"/>
      <c r="AC255" s="1"/>
      <c r="AD255" s="2"/>
      <c r="AE255" s="1"/>
      <c r="AF255" s="2"/>
      <c r="AG255" s="1"/>
      <c r="AH255" s="3"/>
      <c r="AI255" s="1"/>
      <c r="AJ255" s="3"/>
      <c r="AK255" s="1"/>
      <c r="AR255" s="3"/>
    </row>
    <row r="256" spans="1:4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2"/>
      <c r="AA256" s="1"/>
      <c r="AB256" s="2"/>
      <c r="AC256" s="1"/>
      <c r="AD256" s="2"/>
      <c r="AE256" s="1"/>
      <c r="AF256" s="2"/>
      <c r="AG256" s="1"/>
      <c r="AH256" s="3"/>
      <c r="AI256" s="1"/>
      <c r="AJ256" s="3"/>
      <c r="AK256" s="1"/>
      <c r="AR256" s="3"/>
    </row>
    <row r="257" spans="1:4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2"/>
      <c r="AA257" s="1"/>
      <c r="AB257" s="2"/>
      <c r="AC257" s="1"/>
      <c r="AD257" s="2"/>
      <c r="AE257" s="1"/>
      <c r="AF257" s="2"/>
      <c r="AG257" s="1"/>
      <c r="AH257" s="3"/>
      <c r="AI257" s="1"/>
      <c r="AJ257" s="3"/>
      <c r="AK257" s="1"/>
      <c r="AR257" s="3"/>
    </row>
    <row r="258" spans="1:4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2"/>
      <c r="AA258" s="1"/>
      <c r="AB258" s="2"/>
      <c r="AC258" s="1"/>
      <c r="AD258" s="2"/>
      <c r="AE258" s="1"/>
      <c r="AF258" s="2"/>
      <c r="AG258" s="1"/>
      <c r="AH258" s="3"/>
      <c r="AI258" s="1"/>
      <c r="AJ258" s="3"/>
      <c r="AK258" s="1"/>
      <c r="AR258" s="3"/>
    </row>
    <row r="259" spans="1:4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2"/>
      <c r="AA259" s="1"/>
      <c r="AB259" s="2"/>
      <c r="AC259" s="1"/>
      <c r="AD259" s="2"/>
      <c r="AE259" s="1"/>
      <c r="AF259" s="2"/>
      <c r="AG259" s="1"/>
      <c r="AH259" s="3"/>
      <c r="AI259" s="1"/>
      <c r="AJ259" s="3"/>
      <c r="AK259" s="1"/>
      <c r="AR259" s="3"/>
    </row>
    <row r="260" spans="1:4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2"/>
      <c r="AA260" s="1"/>
      <c r="AB260" s="2"/>
      <c r="AC260" s="1"/>
      <c r="AD260" s="2"/>
      <c r="AE260" s="1"/>
      <c r="AF260" s="2"/>
      <c r="AG260" s="1"/>
      <c r="AH260" s="3"/>
      <c r="AI260" s="1"/>
      <c r="AJ260" s="3"/>
      <c r="AK260" s="1"/>
      <c r="AR260" s="3"/>
    </row>
    <row r="261" spans="1:4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2"/>
      <c r="AA261" s="1"/>
      <c r="AB261" s="2"/>
      <c r="AC261" s="1"/>
      <c r="AD261" s="2"/>
      <c r="AE261" s="1"/>
      <c r="AF261" s="2"/>
      <c r="AG261" s="1"/>
      <c r="AH261" s="3"/>
      <c r="AI261" s="1"/>
      <c r="AJ261" s="3"/>
      <c r="AK261" s="1"/>
      <c r="AR261" s="3"/>
    </row>
    <row r="262" spans="1:4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2"/>
      <c r="AA262" s="1"/>
      <c r="AB262" s="2"/>
      <c r="AC262" s="1"/>
      <c r="AD262" s="2"/>
      <c r="AE262" s="1"/>
      <c r="AF262" s="2"/>
      <c r="AG262" s="1"/>
      <c r="AH262" s="3"/>
      <c r="AI262" s="1"/>
      <c r="AJ262" s="3"/>
      <c r="AK262" s="1"/>
      <c r="AR262" s="3"/>
    </row>
    <row r="263" spans="1:4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2"/>
      <c r="AA263" s="1"/>
      <c r="AB263" s="2"/>
      <c r="AC263" s="1"/>
      <c r="AD263" s="2"/>
      <c r="AE263" s="1"/>
      <c r="AF263" s="2"/>
      <c r="AG263" s="1"/>
      <c r="AH263" s="3"/>
      <c r="AI263" s="1"/>
      <c r="AJ263" s="3"/>
      <c r="AK263" s="1"/>
      <c r="AR263" s="3"/>
    </row>
    <row r="264" spans="1:4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2"/>
      <c r="AA264" s="1"/>
      <c r="AB264" s="2"/>
      <c r="AC264" s="1"/>
      <c r="AD264" s="2"/>
      <c r="AE264" s="1"/>
      <c r="AF264" s="2"/>
      <c r="AG264" s="1"/>
      <c r="AH264" s="3"/>
      <c r="AI264" s="1"/>
      <c r="AJ264" s="3"/>
      <c r="AK264" s="1"/>
      <c r="AR264" s="3"/>
    </row>
    <row r="265" spans="1:4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2"/>
      <c r="AA265" s="1"/>
      <c r="AB265" s="2"/>
      <c r="AC265" s="1"/>
      <c r="AD265" s="2"/>
      <c r="AE265" s="1"/>
      <c r="AF265" s="2"/>
      <c r="AG265" s="1"/>
      <c r="AH265" s="3"/>
      <c r="AI265" s="1"/>
      <c r="AJ265" s="3"/>
      <c r="AK265" s="1"/>
      <c r="AR265" s="3"/>
    </row>
    <row r="266" spans="1:4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2"/>
      <c r="AA266" s="1"/>
      <c r="AB266" s="2"/>
      <c r="AC266" s="1"/>
      <c r="AD266" s="2"/>
      <c r="AE266" s="1"/>
      <c r="AF266" s="2"/>
      <c r="AG266" s="1"/>
      <c r="AH266" s="3"/>
      <c r="AI266" s="1"/>
      <c r="AJ266" s="3"/>
      <c r="AK266" s="1"/>
      <c r="AR266" s="3"/>
    </row>
    <row r="267" spans="1:4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2"/>
      <c r="AA267" s="1"/>
      <c r="AB267" s="2"/>
      <c r="AC267" s="1"/>
      <c r="AD267" s="2"/>
      <c r="AE267" s="1"/>
      <c r="AF267" s="2"/>
      <c r="AG267" s="1"/>
      <c r="AH267" s="3"/>
      <c r="AI267" s="1"/>
      <c r="AJ267" s="3"/>
      <c r="AK267" s="1"/>
      <c r="AR267" s="3"/>
    </row>
    <row r="268" spans="1:4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2"/>
      <c r="AA268" s="1"/>
      <c r="AB268" s="2"/>
      <c r="AC268" s="1"/>
      <c r="AD268" s="2"/>
      <c r="AE268" s="1"/>
      <c r="AF268" s="2"/>
      <c r="AG268" s="1"/>
      <c r="AH268" s="3"/>
      <c r="AI268" s="1"/>
      <c r="AJ268" s="3"/>
      <c r="AK268" s="1"/>
      <c r="AR268" s="3"/>
    </row>
    <row r="269" spans="1:4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1"/>
      <c r="AB269" s="2"/>
      <c r="AC269" s="1"/>
      <c r="AD269" s="2"/>
      <c r="AE269" s="1"/>
      <c r="AF269" s="2"/>
      <c r="AG269" s="1"/>
      <c r="AH269" s="3"/>
      <c r="AI269" s="1"/>
      <c r="AJ269" s="3"/>
      <c r="AK269" s="1"/>
      <c r="AR269" s="3"/>
    </row>
    <row r="270" spans="1:4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2"/>
      <c r="AA270" s="1"/>
      <c r="AB270" s="2"/>
      <c r="AC270" s="1"/>
      <c r="AD270" s="2"/>
      <c r="AE270" s="1"/>
      <c r="AF270" s="2"/>
      <c r="AG270" s="1"/>
      <c r="AH270" s="3"/>
      <c r="AI270" s="1"/>
      <c r="AJ270" s="3"/>
      <c r="AK270" s="1"/>
      <c r="AR270" s="3"/>
    </row>
    <row r="271" spans="1:4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2"/>
      <c r="AA271" s="1"/>
      <c r="AB271" s="2"/>
      <c r="AC271" s="1"/>
      <c r="AD271" s="2"/>
      <c r="AE271" s="1"/>
      <c r="AF271" s="2"/>
      <c r="AG271" s="1"/>
      <c r="AH271" s="3"/>
      <c r="AI271" s="1"/>
      <c r="AJ271" s="3"/>
      <c r="AK271" s="1"/>
      <c r="AR271" s="3"/>
    </row>
    <row r="272" spans="1:4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2"/>
      <c r="AA272" s="1"/>
      <c r="AB272" s="2"/>
      <c r="AC272" s="1"/>
      <c r="AD272" s="2"/>
      <c r="AE272" s="1"/>
      <c r="AF272" s="2"/>
      <c r="AG272" s="1"/>
      <c r="AH272" s="3"/>
      <c r="AI272" s="1"/>
      <c r="AJ272" s="3"/>
      <c r="AK272" s="1"/>
      <c r="AR272" s="3"/>
    </row>
    <row r="273" spans="1:4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2"/>
      <c r="AA273" s="1"/>
      <c r="AB273" s="2"/>
      <c r="AC273" s="1"/>
      <c r="AD273" s="2"/>
      <c r="AE273" s="1"/>
      <c r="AF273" s="2"/>
      <c r="AG273" s="1"/>
      <c r="AH273" s="3"/>
      <c r="AI273" s="1"/>
      <c r="AJ273" s="3"/>
      <c r="AK273" s="1"/>
      <c r="AR273" s="3"/>
    </row>
    <row r="274" spans="1:4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2"/>
      <c r="AA274" s="1"/>
      <c r="AB274" s="2"/>
      <c r="AC274" s="1"/>
      <c r="AD274" s="2"/>
      <c r="AE274" s="1"/>
      <c r="AF274" s="2"/>
      <c r="AG274" s="1"/>
      <c r="AH274" s="3"/>
      <c r="AI274" s="1"/>
      <c r="AJ274" s="3"/>
      <c r="AK274" s="1"/>
      <c r="AR274" s="3"/>
    </row>
    <row r="275" spans="1:4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2"/>
      <c r="AA275" s="1"/>
      <c r="AB275" s="2"/>
      <c r="AC275" s="1"/>
      <c r="AD275" s="2"/>
      <c r="AE275" s="1"/>
      <c r="AF275" s="2"/>
      <c r="AG275" s="1"/>
      <c r="AH275" s="3"/>
      <c r="AI275" s="1"/>
      <c r="AJ275" s="3"/>
      <c r="AK275" s="1"/>
      <c r="AR275" s="3"/>
    </row>
    <row r="276" spans="1:4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2"/>
      <c r="AA276" s="1"/>
      <c r="AB276" s="2"/>
      <c r="AC276" s="1"/>
      <c r="AD276" s="2"/>
      <c r="AE276" s="1"/>
      <c r="AF276" s="2"/>
      <c r="AG276" s="1"/>
      <c r="AH276" s="3"/>
      <c r="AI276" s="1"/>
      <c r="AJ276" s="3"/>
      <c r="AK276" s="1"/>
      <c r="AR276" s="3"/>
    </row>
    <row r="277" spans="1:4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2"/>
      <c r="AA277" s="1"/>
      <c r="AB277" s="2"/>
      <c r="AC277" s="1"/>
      <c r="AD277" s="2"/>
      <c r="AE277" s="1"/>
      <c r="AF277" s="2"/>
      <c r="AG277" s="1"/>
      <c r="AH277" s="3"/>
      <c r="AI277" s="1"/>
      <c r="AJ277" s="3"/>
      <c r="AK277" s="1"/>
      <c r="AR277" s="3"/>
    </row>
    <row r="278" spans="1:4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2"/>
      <c r="AA278" s="1"/>
      <c r="AB278" s="2"/>
      <c r="AC278" s="1"/>
      <c r="AD278" s="2"/>
      <c r="AE278" s="1"/>
      <c r="AF278" s="2"/>
      <c r="AG278" s="1"/>
      <c r="AH278" s="3"/>
      <c r="AI278" s="1"/>
      <c r="AJ278" s="3"/>
      <c r="AK278" s="1"/>
      <c r="AR278" s="3"/>
    </row>
    <row r="279" spans="1:4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2"/>
      <c r="AA279" s="1"/>
      <c r="AB279" s="2"/>
      <c r="AC279" s="1"/>
      <c r="AD279" s="2"/>
      <c r="AE279" s="1"/>
      <c r="AF279" s="2"/>
      <c r="AG279" s="1"/>
      <c r="AH279" s="3"/>
      <c r="AI279" s="1"/>
      <c r="AJ279" s="3"/>
      <c r="AK279" s="1"/>
      <c r="AR279" s="3"/>
    </row>
    <row r="280" spans="1:4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2"/>
      <c r="AA280" s="1"/>
      <c r="AB280" s="2"/>
      <c r="AC280" s="1"/>
      <c r="AD280" s="2"/>
      <c r="AE280" s="1"/>
      <c r="AF280" s="2"/>
      <c r="AG280" s="1"/>
      <c r="AH280" s="3"/>
      <c r="AI280" s="1"/>
      <c r="AJ280" s="3"/>
      <c r="AK280" s="1"/>
      <c r="AR280" s="3"/>
    </row>
    <row r="281" spans="1:4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2"/>
      <c r="AA281" s="1"/>
      <c r="AB281" s="2"/>
      <c r="AC281" s="1"/>
      <c r="AD281" s="2"/>
      <c r="AE281" s="1"/>
      <c r="AF281" s="2"/>
      <c r="AG281" s="1"/>
      <c r="AH281" s="3"/>
      <c r="AI281" s="1"/>
      <c r="AJ281" s="3"/>
      <c r="AK281" s="1"/>
      <c r="AR281" s="3"/>
    </row>
    <row r="282" spans="1:4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2"/>
      <c r="AA282" s="1"/>
      <c r="AB282" s="2"/>
      <c r="AC282" s="1"/>
      <c r="AD282" s="2"/>
      <c r="AE282" s="1"/>
      <c r="AF282" s="2"/>
      <c r="AG282" s="1"/>
      <c r="AH282" s="3"/>
      <c r="AI282" s="1"/>
      <c r="AJ282" s="3"/>
      <c r="AK282" s="1"/>
      <c r="AR282" s="3"/>
    </row>
    <row r="283" spans="1:4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2"/>
      <c r="AA283" s="1"/>
      <c r="AB283" s="2"/>
      <c r="AC283" s="1"/>
      <c r="AD283" s="2"/>
      <c r="AE283" s="1"/>
      <c r="AF283" s="2"/>
      <c r="AG283" s="1"/>
      <c r="AH283" s="3"/>
      <c r="AI283" s="1"/>
      <c r="AJ283" s="3"/>
      <c r="AK283" s="1"/>
      <c r="AR283" s="3"/>
    </row>
    <row r="284" spans="1:4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2"/>
      <c r="AA284" s="1"/>
      <c r="AB284" s="2"/>
      <c r="AC284" s="1"/>
      <c r="AD284" s="2"/>
      <c r="AE284" s="1"/>
      <c r="AF284" s="2"/>
      <c r="AG284" s="1"/>
      <c r="AH284" s="3"/>
      <c r="AI284" s="1"/>
      <c r="AJ284" s="3"/>
      <c r="AK284" s="1"/>
      <c r="AR284" s="3"/>
    </row>
    <row r="285" spans="1:4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2"/>
      <c r="AA285" s="1"/>
      <c r="AB285" s="2"/>
      <c r="AC285" s="1"/>
      <c r="AD285" s="2"/>
      <c r="AE285" s="1"/>
      <c r="AF285" s="2"/>
      <c r="AG285" s="1"/>
      <c r="AH285" s="3"/>
      <c r="AI285" s="1"/>
      <c r="AJ285" s="3"/>
      <c r="AK285" s="1"/>
      <c r="AR285" s="3"/>
    </row>
    <row r="286" spans="1:4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2"/>
      <c r="AA286" s="1"/>
      <c r="AB286" s="2"/>
      <c r="AC286" s="1"/>
      <c r="AD286" s="2"/>
      <c r="AE286" s="1"/>
      <c r="AF286" s="2"/>
      <c r="AG286" s="1"/>
      <c r="AH286" s="3"/>
      <c r="AI286" s="1"/>
      <c r="AJ286" s="3"/>
      <c r="AK286" s="1"/>
      <c r="AR286" s="3"/>
    </row>
    <row r="287" spans="1:4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2"/>
      <c r="AA287" s="1"/>
      <c r="AB287" s="2"/>
      <c r="AC287" s="1"/>
      <c r="AD287" s="2"/>
      <c r="AE287" s="1"/>
      <c r="AF287" s="2"/>
      <c r="AG287" s="1"/>
      <c r="AH287" s="3"/>
      <c r="AI287" s="1"/>
      <c r="AJ287" s="3"/>
      <c r="AK287" s="1"/>
      <c r="AR287" s="3"/>
    </row>
    <row r="288" spans="1:4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2"/>
      <c r="AA288" s="1"/>
      <c r="AB288" s="2"/>
      <c r="AC288" s="1"/>
      <c r="AD288" s="2"/>
      <c r="AE288" s="1"/>
      <c r="AF288" s="2"/>
      <c r="AG288" s="1"/>
      <c r="AH288" s="3"/>
      <c r="AI288" s="1"/>
      <c r="AJ288" s="3"/>
      <c r="AK288" s="1"/>
      <c r="AR288" s="3"/>
    </row>
    <row r="289" spans="1:4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2"/>
      <c r="AA289" s="1"/>
      <c r="AB289" s="2"/>
      <c r="AC289" s="1"/>
      <c r="AD289" s="2"/>
      <c r="AE289" s="1"/>
      <c r="AF289" s="2"/>
      <c r="AG289" s="1"/>
      <c r="AH289" s="3"/>
      <c r="AI289" s="1"/>
      <c r="AJ289" s="3"/>
      <c r="AK289" s="1"/>
      <c r="AR289" s="3"/>
    </row>
    <row r="290" spans="1:4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2"/>
      <c r="AA290" s="1"/>
      <c r="AB290" s="2"/>
      <c r="AC290" s="1"/>
      <c r="AD290" s="2"/>
      <c r="AE290" s="1"/>
      <c r="AF290" s="2"/>
      <c r="AG290" s="1"/>
      <c r="AH290" s="3"/>
      <c r="AI290" s="1"/>
      <c r="AJ290" s="3"/>
      <c r="AK290" s="1"/>
      <c r="AR290" s="3"/>
    </row>
    <row r="291" spans="1:4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2"/>
      <c r="AA291" s="1"/>
      <c r="AB291" s="2"/>
      <c r="AC291" s="1"/>
      <c r="AD291" s="2"/>
      <c r="AE291" s="1"/>
      <c r="AF291" s="2"/>
      <c r="AG291" s="1"/>
      <c r="AH291" s="3"/>
      <c r="AI291" s="1"/>
      <c r="AJ291" s="3"/>
      <c r="AK291" s="1"/>
      <c r="AR291" s="3"/>
    </row>
    <row r="292" spans="1:4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2"/>
      <c r="AA292" s="1"/>
      <c r="AB292" s="2"/>
      <c r="AC292" s="1"/>
      <c r="AD292" s="2"/>
      <c r="AE292" s="1"/>
      <c r="AF292" s="2"/>
      <c r="AG292" s="1"/>
      <c r="AH292" s="3"/>
      <c r="AI292" s="1"/>
      <c r="AJ292" s="3"/>
      <c r="AK292" s="1"/>
      <c r="AR292" s="3"/>
    </row>
    <row r="293" spans="1:4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2"/>
      <c r="AA293" s="1"/>
      <c r="AB293" s="2"/>
      <c r="AC293" s="1"/>
      <c r="AD293" s="2"/>
      <c r="AE293" s="1"/>
      <c r="AF293" s="2"/>
      <c r="AG293" s="1"/>
      <c r="AH293" s="3"/>
      <c r="AI293" s="1"/>
      <c r="AJ293" s="3"/>
      <c r="AK293" s="1"/>
      <c r="AR293" s="3"/>
    </row>
    <row r="294" spans="1:4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2"/>
      <c r="AA294" s="1"/>
      <c r="AB294" s="2"/>
      <c r="AC294" s="1"/>
      <c r="AD294" s="2"/>
      <c r="AE294" s="1"/>
      <c r="AF294" s="2"/>
      <c r="AG294" s="1"/>
      <c r="AH294" s="3"/>
      <c r="AI294" s="1"/>
      <c r="AJ294" s="3"/>
      <c r="AK294" s="1"/>
      <c r="AR294" s="3"/>
    </row>
    <row r="295" spans="1:4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2"/>
      <c r="AA295" s="1"/>
      <c r="AB295" s="2"/>
      <c r="AC295" s="1"/>
      <c r="AD295" s="2"/>
      <c r="AE295" s="1"/>
      <c r="AF295" s="2"/>
      <c r="AG295" s="1"/>
      <c r="AH295" s="3"/>
      <c r="AI295" s="1"/>
      <c r="AJ295" s="3"/>
      <c r="AK295" s="1"/>
      <c r="AR295" s="3"/>
    </row>
    <row r="296" spans="1:4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2"/>
      <c r="AA296" s="1"/>
      <c r="AB296" s="2"/>
      <c r="AC296" s="1"/>
      <c r="AD296" s="2"/>
      <c r="AE296" s="1"/>
      <c r="AF296" s="2"/>
      <c r="AG296" s="1"/>
      <c r="AH296" s="3"/>
      <c r="AI296" s="1"/>
      <c r="AJ296" s="3"/>
      <c r="AK296" s="1"/>
      <c r="AR296" s="3"/>
    </row>
    <row r="297" spans="1:4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2"/>
      <c r="AA297" s="1"/>
      <c r="AB297" s="2"/>
      <c r="AC297" s="1"/>
      <c r="AD297" s="2"/>
      <c r="AE297" s="1"/>
      <c r="AF297" s="2"/>
      <c r="AG297" s="1"/>
      <c r="AH297" s="3"/>
      <c r="AI297" s="1"/>
      <c r="AJ297" s="3"/>
      <c r="AK297" s="1"/>
      <c r="AR297" s="3"/>
    </row>
    <row r="298" spans="1:4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2"/>
      <c r="AA298" s="1"/>
      <c r="AB298" s="2"/>
      <c r="AC298" s="1"/>
      <c r="AD298" s="2"/>
      <c r="AE298" s="1"/>
      <c r="AF298" s="2"/>
      <c r="AG298" s="1"/>
      <c r="AH298" s="3"/>
      <c r="AI298" s="1"/>
      <c r="AJ298" s="3"/>
      <c r="AK298" s="1"/>
      <c r="AR298" s="3"/>
    </row>
    <row r="299" spans="1:4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2"/>
      <c r="AA299" s="1"/>
      <c r="AB299" s="2"/>
      <c r="AC299" s="1"/>
      <c r="AD299" s="2"/>
      <c r="AE299" s="1"/>
      <c r="AF299" s="2"/>
      <c r="AG299" s="1"/>
      <c r="AH299" s="3"/>
      <c r="AI299" s="1"/>
      <c r="AJ299" s="3"/>
      <c r="AK299" s="1"/>
      <c r="AR299" s="3"/>
    </row>
    <row r="300" spans="1:4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2"/>
      <c r="AA300" s="1"/>
      <c r="AB300" s="2"/>
      <c r="AC300" s="1"/>
      <c r="AD300" s="2"/>
      <c r="AE300" s="1"/>
      <c r="AF300" s="2"/>
      <c r="AG300" s="1"/>
      <c r="AH300" s="3"/>
      <c r="AI300" s="1"/>
      <c r="AJ300" s="3"/>
      <c r="AK300" s="1"/>
      <c r="AR300" s="3"/>
    </row>
    <row r="301" spans="1:4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2"/>
      <c r="AA301" s="1"/>
      <c r="AB301" s="2"/>
      <c r="AC301" s="1"/>
      <c r="AD301" s="2"/>
      <c r="AE301" s="1"/>
      <c r="AF301" s="2"/>
      <c r="AG301" s="1"/>
      <c r="AH301" s="3"/>
      <c r="AI301" s="1"/>
      <c r="AJ301" s="3"/>
      <c r="AK301" s="1"/>
      <c r="AR301" s="3"/>
    </row>
    <row r="302" spans="1:4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2"/>
      <c r="AA302" s="1"/>
      <c r="AB302" s="2"/>
      <c r="AC302" s="1"/>
      <c r="AD302" s="2"/>
      <c r="AE302" s="1"/>
      <c r="AF302" s="2"/>
      <c r="AG302" s="1"/>
      <c r="AH302" s="3"/>
      <c r="AI302" s="1"/>
      <c r="AJ302" s="3"/>
      <c r="AK302" s="1"/>
      <c r="AR302" s="3"/>
    </row>
    <row r="303" spans="1:4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2"/>
      <c r="AA303" s="1"/>
      <c r="AB303" s="2"/>
      <c r="AC303" s="1"/>
      <c r="AD303" s="2"/>
      <c r="AE303" s="1"/>
      <c r="AF303" s="2"/>
      <c r="AG303" s="1"/>
      <c r="AH303" s="3"/>
      <c r="AI303" s="1"/>
      <c r="AJ303" s="3"/>
      <c r="AK303" s="1"/>
      <c r="AR303" s="3"/>
    </row>
    <row r="304" spans="1:4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2"/>
      <c r="AA304" s="1"/>
      <c r="AB304" s="2"/>
      <c r="AC304" s="1"/>
      <c r="AD304" s="2"/>
      <c r="AE304" s="1"/>
      <c r="AF304" s="2"/>
      <c r="AG304" s="1"/>
      <c r="AH304" s="3"/>
      <c r="AI304" s="1"/>
      <c r="AJ304" s="3"/>
      <c r="AK304" s="1"/>
      <c r="AR304" s="3"/>
    </row>
    <row r="305" spans="1:4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2"/>
      <c r="AA305" s="1"/>
      <c r="AB305" s="2"/>
      <c r="AC305" s="1"/>
      <c r="AD305" s="2"/>
      <c r="AE305" s="1"/>
      <c r="AF305" s="2"/>
      <c r="AG305" s="1"/>
      <c r="AH305" s="3"/>
      <c r="AI305" s="1"/>
      <c r="AJ305" s="3"/>
      <c r="AK305" s="1"/>
      <c r="AR305" s="3"/>
    </row>
    <row r="306" spans="1:4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2"/>
      <c r="AA306" s="1"/>
      <c r="AB306" s="2"/>
      <c r="AC306" s="1"/>
      <c r="AD306" s="2"/>
      <c r="AE306" s="1"/>
      <c r="AF306" s="2"/>
      <c r="AG306" s="1"/>
      <c r="AH306" s="3"/>
      <c r="AI306" s="1"/>
      <c r="AJ306" s="3"/>
      <c r="AK306" s="1"/>
      <c r="AR306" s="3"/>
    </row>
    <row r="307" spans="1:4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2"/>
      <c r="AA307" s="1"/>
      <c r="AB307" s="2"/>
      <c r="AC307" s="1"/>
      <c r="AD307" s="2"/>
      <c r="AE307" s="1"/>
      <c r="AF307" s="2"/>
      <c r="AG307" s="1"/>
      <c r="AH307" s="3"/>
      <c r="AI307" s="1"/>
      <c r="AJ307" s="3"/>
      <c r="AK307" s="1"/>
      <c r="AR307" s="3"/>
    </row>
    <row r="308" spans="1:4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2"/>
      <c r="AA308" s="1"/>
      <c r="AB308" s="2"/>
      <c r="AC308" s="1"/>
      <c r="AD308" s="2"/>
      <c r="AE308" s="1"/>
      <c r="AF308" s="2"/>
      <c r="AG308" s="1"/>
      <c r="AH308" s="3"/>
      <c r="AI308" s="1"/>
      <c r="AJ308" s="3"/>
      <c r="AK308" s="1"/>
      <c r="AR308" s="3"/>
    </row>
    <row r="309" spans="1:4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2"/>
      <c r="AA309" s="1"/>
      <c r="AB309" s="2"/>
      <c r="AC309" s="1"/>
      <c r="AD309" s="2"/>
      <c r="AE309" s="1"/>
      <c r="AF309" s="2"/>
      <c r="AG309" s="1"/>
      <c r="AH309" s="3"/>
      <c r="AI309" s="1"/>
      <c r="AJ309" s="3"/>
      <c r="AK309" s="1"/>
      <c r="AR309" s="3"/>
    </row>
    <row r="310" spans="1:4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2"/>
      <c r="AA310" s="1"/>
      <c r="AB310" s="2"/>
      <c r="AC310" s="1"/>
      <c r="AD310" s="2"/>
      <c r="AE310" s="1"/>
      <c r="AF310" s="2"/>
      <c r="AG310" s="1"/>
      <c r="AH310" s="3"/>
      <c r="AI310" s="1"/>
      <c r="AJ310" s="3"/>
      <c r="AK310" s="1"/>
      <c r="AR310" s="3"/>
    </row>
    <row r="311" spans="1:4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2"/>
      <c r="AA311" s="1"/>
      <c r="AB311" s="2"/>
      <c r="AC311" s="1"/>
      <c r="AD311" s="2"/>
      <c r="AE311" s="1"/>
      <c r="AF311" s="2"/>
      <c r="AG311" s="1"/>
      <c r="AH311" s="3"/>
      <c r="AI311" s="1"/>
      <c r="AJ311" s="3"/>
      <c r="AK311" s="1"/>
      <c r="AR311" s="3"/>
    </row>
    <row r="312" spans="1:4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2"/>
      <c r="AA312" s="1"/>
      <c r="AB312" s="2"/>
      <c r="AC312" s="1"/>
      <c r="AD312" s="2"/>
      <c r="AE312" s="1"/>
      <c r="AF312" s="2"/>
      <c r="AG312" s="1"/>
      <c r="AH312" s="3"/>
      <c r="AI312" s="1"/>
      <c r="AJ312" s="3"/>
      <c r="AK312" s="1"/>
      <c r="AR312" s="3"/>
    </row>
    <row r="313" spans="1:4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2"/>
      <c r="AA313" s="1"/>
      <c r="AB313" s="2"/>
      <c r="AC313" s="1"/>
      <c r="AD313" s="2"/>
      <c r="AE313" s="1"/>
      <c r="AF313" s="2"/>
      <c r="AG313" s="1"/>
      <c r="AH313" s="3"/>
      <c r="AI313" s="1"/>
      <c r="AJ313" s="3"/>
      <c r="AK313" s="1"/>
      <c r="AR313" s="3"/>
    </row>
    <row r="314" spans="1:4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2"/>
      <c r="AA314" s="1"/>
      <c r="AB314" s="2"/>
      <c r="AC314" s="1"/>
      <c r="AD314" s="2"/>
      <c r="AE314" s="1"/>
      <c r="AF314" s="2"/>
      <c r="AG314" s="1"/>
      <c r="AH314" s="3"/>
      <c r="AI314" s="1"/>
      <c r="AJ314" s="3"/>
      <c r="AK314" s="1"/>
      <c r="AR314" s="3"/>
    </row>
    <row r="315" spans="1:4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2"/>
      <c r="AA315" s="1"/>
      <c r="AB315" s="2"/>
      <c r="AC315" s="1"/>
      <c r="AD315" s="2"/>
      <c r="AE315" s="1"/>
      <c r="AF315" s="2"/>
      <c r="AG315" s="1"/>
      <c r="AH315" s="3"/>
      <c r="AI315" s="1"/>
      <c r="AJ315" s="3"/>
      <c r="AK315" s="1"/>
      <c r="AR315" s="3"/>
    </row>
    <row r="316" spans="1:4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2"/>
      <c r="AA316" s="1"/>
      <c r="AB316" s="2"/>
      <c r="AC316" s="1"/>
      <c r="AD316" s="2"/>
      <c r="AE316" s="1"/>
      <c r="AF316" s="2"/>
      <c r="AG316" s="1"/>
      <c r="AH316" s="3"/>
      <c r="AI316" s="1"/>
      <c r="AJ316" s="3"/>
      <c r="AK316" s="1"/>
      <c r="AR316" s="3"/>
    </row>
    <row r="317" spans="1:4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2"/>
      <c r="AA317" s="1"/>
      <c r="AB317" s="2"/>
      <c r="AC317" s="1"/>
      <c r="AD317" s="2"/>
      <c r="AE317" s="1"/>
      <c r="AF317" s="2"/>
      <c r="AG317" s="1"/>
      <c r="AH317" s="3"/>
      <c r="AI317" s="1"/>
      <c r="AJ317" s="3"/>
      <c r="AK317" s="1"/>
      <c r="AR317" s="3"/>
    </row>
    <row r="318" spans="1:4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2"/>
      <c r="AA318" s="1"/>
      <c r="AB318" s="2"/>
      <c r="AC318" s="1"/>
      <c r="AD318" s="2"/>
      <c r="AE318" s="1"/>
      <c r="AF318" s="2"/>
      <c r="AG318" s="1"/>
      <c r="AH318" s="3"/>
      <c r="AI318" s="1"/>
      <c r="AJ318" s="3"/>
      <c r="AK318" s="1"/>
      <c r="AR318" s="3"/>
    </row>
    <row r="319" spans="1:4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2"/>
      <c r="AA319" s="1"/>
      <c r="AB319" s="2"/>
      <c r="AC319" s="1"/>
      <c r="AD319" s="2"/>
      <c r="AE319" s="1"/>
      <c r="AF319" s="2"/>
      <c r="AG319" s="1"/>
      <c r="AH319" s="3"/>
      <c r="AI319" s="1"/>
      <c r="AJ319" s="3"/>
      <c r="AK319" s="1"/>
      <c r="AR319" s="3"/>
    </row>
    <row r="320" spans="1:4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2"/>
      <c r="AA320" s="1"/>
      <c r="AB320" s="2"/>
      <c r="AC320" s="1"/>
      <c r="AD320" s="2"/>
      <c r="AE320" s="1"/>
      <c r="AF320" s="2"/>
      <c r="AG320" s="1"/>
      <c r="AH320" s="3"/>
      <c r="AI320" s="1"/>
      <c r="AJ320" s="3"/>
      <c r="AK320" s="1"/>
      <c r="AR320" s="3"/>
    </row>
    <row r="321" spans="1:4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2"/>
      <c r="AA321" s="1"/>
      <c r="AB321" s="2"/>
      <c r="AC321" s="1"/>
      <c r="AD321" s="2"/>
      <c r="AE321" s="1"/>
      <c r="AF321" s="2"/>
      <c r="AG321" s="1"/>
      <c r="AH321" s="3"/>
      <c r="AI321" s="1"/>
      <c r="AJ321" s="3"/>
      <c r="AK321" s="1"/>
      <c r="AR321" s="3"/>
    </row>
    <row r="322" spans="1:4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2"/>
      <c r="AA322" s="1"/>
      <c r="AB322" s="2"/>
      <c r="AC322" s="1"/>
      <c r="AD322" s="2"/>
      <c r="AE322" s="1"/>
      <c r="AF322" s="2"/>
      <c r="AG322" s="1"/>
      <c r="AH322" s="3"/>
      <c r="AI322" s="1"/>
      <c r="AJ322" s="3"/>
      <c r="AK322" s="1"/>
      <c r="AR322" s="3"/>
    </row>
    <row r="323" spans="1:4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2"/>
      <c r="AA323" s="1"/>
      <c r="AB323" s="2"/>
      <c r="AC323" s="1"/>
      <c r="AD323" s="2"/>
      <c r="AE323" s="1"/>
      <c r="AF323" s="2"/>
      <c r="AG323" s="1"/>
      <c r="AH323" s="3"/>
      <c r="AI323" s="1"/>
      <c r="AJ323" s="3"/>
      <c r="AK323" s="1"/>
      <c r="AR323" s="3"/>
    </row>
    <row r="324" spans="1:4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2"/>
      <c r="AA324" s="1"/>
      <c r="AB324" s="2"/>
      <c r="AC324" s="1"/>
      <c r="AD324" s="2"/>
      <c r="AE324" s="1"/>
      <c r="AF324" s="2"/>
      <c r="AG324" s="1"/>
      <c r="AH324" s="3"/>
      <c r="AI324" s="1"/>
      <c r="AJ324" s="3"/>
      <c r="AK324" s="1"/>
      <c r="AR324" s="3"/>
    </row>
    <row r="325" spans="1:4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2"/>
      <c r="AA325" s="1"/>
      <c r="AB325" s="2"/>
      <c r="AC325" s="1"/>
      <c r="AD325" s="2"/>
      <c r="AE325" s="1"/>
      <c r="AF325" s="2"/>
      <c r="AG325" s="1"/>
      <c r="AH325" s="3"/>
      <c r="AI325" s="1"/>
      <c r="AJ325" s="3"/>
      <c r="AK325" s="1"/>
      <c r="AR325" s="3"/>
    </row>
    <row r="326" spans="1:4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2"/>
      <c r="AA326" s="1"/>
      <c r="AB326" s="2"/>
      <c r="AC326" s="1"/>
      <c r="AD326" s="2"/>
      <c r="AE326" s="1"/>
      <c r="AF326" s="2"/>
      <c r="AG326" s="1"/>
      <c r="AH326" s="3"/>
      <c r="AI326" s="1"/>
      <c r="AJ326" s="3"/>
      <c r="AK326" s="1"/>
      <c r="AR326" s="3"/>
    </row>
    <row r="327" spans="1:4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2"/>
      <c r="AA327" s="1"/>
      <c r="AB327" s="2"/>
      <c r="AC327" s="1"/>
      <c r="AD327" s="2"/>
      <c r="AE327" s="1"/>
      <c r="AF327" s="2"/>
      <c r="AG327" s="1"/>
      <c r="AH327" s="3"/>
      <c r="AI327" s="1"/>
      <c r="AJ327" s="3"/>
      <c r="AK327" s="1"/>
      <c r="AR327" s="3"/>
    </row>
    <row r="328" spans="1:4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2"/>
      <c r="AA328" s="1"/>
      <c r="AB328" s="2"/>
      <c r="AC328" s="1"/>
      <c r="AD328" s="2"/>
      <c r="AE328" s="1"/>
      <c r="AF328" s="2"/>
      <c r="AG328" s="1"/>
      <c r="AH328" s="3"/>
      <c r="AI328" s="1"/>
      <c r="AJ328" s="3"/>
      <c r="AK328" s="1"/>
      <c r="AR328" s="3"/>
    </row>
    <row r="329" spans="1:4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2"/>
      <c r="AA329" s="1"/>
      <c r="AB329" s="2"/>
      <c r="AC329" s="1"/>
      <c r="AD329" s="2"/>
      <c r="AE329" s="1"/>
      <c r="AF329" s="2"/>
      <c r="AG329" s="1"/>
      <c r="AH329" s="3"/>
      <c r="AI329" s="1"/>
      <c r="AJ329" s="3"/>
      <c r="AK329" s="1"/>
      <c r="AR329" s="3"/>
    </row>
    <row r="330" spans="1:4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2"/>
      <c r="AA330" s="1"/>
      <c r="AB330" s="2"/>
      <c r="AC330" s="1"/>
      <c r="AD330" s="2"/>
      <c r="AE330" s="1"/>
      <c r="AF330" s="2"/>
      <c r="AG330" s="1"/>
      <c r="AH330" s="3"/>
      <c r="AI330" s="1"/>
      <c r="AJ330" s="3"/>
      <c r="AK330" s="1"/>
      <c r="AR330" s="3"/>
    </row>
    <row r="331" spans="1:4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2"/>
      <c r="AA331" s="1"/>
      <c r="AB331" s="2"/>
      <c r="AC331" s="1"/>
      <c r="AD331" s="2"/>
      <c r="AE331" s="1"/>
      <c r="AF331" s="2"/>
      <c r="AG331" s="1"/>
      <c r="AH331" s="3"/>
      <c r="AI331" s="1"/>
      <c r="AJ331" s="3"/>
      <c r="AK331" s="1"/>
      <c r="AR331" s="3"/>
    </row>
    <row r="332" spans="1:4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2"/>
      <c r="AA332" s="1"/>
      <c r="AB332" s="2"/>
      <c r="AC332" s="1"/>
      <c r="AD332" s="2"/>
      <c r="AE332" s="1"/>
      <c r="AF332" s="2"/>
      <c r="AG332" s="1"/>
      <c r="AH332" s="3"/>
      <c r="AI332" s="1"/>
      <c r="AJ332" s="3"/>
      <c r="AK332" s="1"/>
      <c r="AR332" s="3"/>
    </row>
    <row r="333" spans="1:4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2"/>
      <c r="AA333" s="1"/>
      <c r="AB333" s="2"/>
      <c r="AC333" s="1"/>
      <c r="AD333" s="2"/>
      <c r="AE333" s="1"/>
      <c r="AF333" s="2"/>
      <c r="AG333" s="1"/>
      <c r="AH333" s="3"/>
      <c r="AI333" s="1"/>
      <c r="AJ333" s="3"/>
      <c r="AK333" s="1"/>
      <c r="AR333" s="3"/>
    </row>
    <row r="334" spans="1:4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2"/>
      <c r="AA334" s="1"/>
      <c r="AB334" s="2"/>
      <c r="AC334" s="1"/>
      <c r="AD334" s="2"/>
      <c r="AE334" s="1"/>
      <c r="AF334" s="2"/>
      <c r="AG334" s="1"/>
      <c r="AH334" s="3"/>
      <c r="AI334" s="1"/>
      <c r="AJ334" s="3"/>
      <c r="AK334" s="1"/>
      <c r="AR334" s="3"/>
    </row>
    <row r="335" spans="1:4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2"/>
      <c r="AA335" s="1"/>
      <c r="AB335" s="2"/>
      <c r="AC335" s="1"/>
      <c r="AD335" s="2"/>
      <c r="AE335" s="1"/>
      <c r="AF335" s="2"/>
      <c r="AG335" s="1"/>
      <c r="AH335" s="3"/>
      <c r="AI335" s="1"/>
      <c r="AJ335" s="3"/>
      <c r="AK335" s="1"/>
      <c r="AR335" s="3"/>
    </row>
    <row r="336" spans="1:4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2"/>
      <c r="AA336" s="1"/>
      <c r="AB336" s="2"/>
      <c r="AC336" s="1"/>
      <c r="AD336" s="2"/>
      <c r="AE336" s="1"/>
      <c r="AF336" s="2"/>
      <c r="AG336" s="1"/>
      <c r="AH336" s="3"/>
      <c r="AI336" s="1"/>
      <c r="AJ336" s="3"/>
      <c r="AK336" s="1"/>
      <c r="AR336" s="3"/>
    </row>
    <row r="337" spans="1:4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2"/>
      <c r="AA337" s="1"/>
      <c r="AB337" s="2"/>
      <c r="AC337" s="1"/>
      <c r="AD337" s="2"/>
      <c r="AE337" s="1"/>
      <c r="AF337" s="2"/>
      <c r="AG337" s="1"/>
      <c r="AH337" s="3"/>
      <c r="AI337" s="1"/>
      <c r="AJ337" s="3"/>
      <c r="AK337" s="1"/>
      <c r="AR337" s="3"/>
    </row>
    <row r="338" spans="1:4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2"/>
      <c r="AA338" s="1"/>
      <c r="AB338" s="2"/>
      <c r="AC338" s="1"/>
      <c r="AD338" s="2"/>
      <c r="AE338" s="1"/>
      <c r="AF338" s="2"/>
      <c r="AG338" s="1"/>
      <c r="AH338" s="3"/>
      <c r="AI338" s="1"/>
      <c r="AJ338" s="3"/>
      <c r="AK338" s="1"/>
      <c r="AR338" s="3"/>
    </row>
    <row r="339" spans="1:4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2"/>
      <c r="AA339" s="1"/>
      <c r="AB339" s="2"/>
      <c r="AC339" s="1"/>
      <c r="AD339" s="2"/>
      <c r="AE339" s="1"/>
      <c r="AF339" s="2"/>
      <c r="AG339" s="1"/>
      <c r="AH339" s="3"/>
      <c r="AI339" s="1"/>
      <c r="AJ339" s="3"/>
      <c r="AK339" s="1"/>
      <c r="AR339" s="3"/>
    </row>
    <row r="340" spans="1:4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2"/>
      <c r="AA340" s="1"/>
      <c r="AB340" s="2"/>
      <c r="AC340" s="1"/>
      <c r="AD340" s="2"/>
      <c r="AE340" s="1"/>
      <c r="AF340" s="2"/>
      <c r="AG340" s="1"/>
      <c r="AH340" s="3"/>
      <c r="AI340" s="1"/>
      <c r="AJ340" s="3"/>
      <c r="AK340" s="1"/>
      <c r="AR340" s="3"/>
    </row>
    <row r="341" spans="1:4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2"/>
      <c r="AA341" s="1"/>
      <c r="AB341" s="2"/>
      <c r="AC341" s="1"/>
      <c r="AD341" s="2"/>
      <c r="AE341" s="1"/>
      <c r="AF341" s="2"/>
      <c r="AG341" s="1"/>
      <c r="AH341" s="3"/>
      <c r="AI341" s="1"/>
      <c r="AJ341" s="3"/>
      <c r="AK341" s="1"/>
      <c r="AR341" s="3"/>
    </row>
    <row r="342" spans="1:4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2"/>
      <c r="AA342" s="1"/>
      <c r="AB342" s="2"/>
      <c r="AC342" s="1"/>
      <c r="AD342" s="2"/>
      <c r="AE342" s="1"/>
      <c r="AF342" s="2"/>
      <c r="AG342" s="1"/>
      <c r="AH342" s="3"/>
      <c r="AI342" s="1"/>
      <c r="AJ342" s="3"/>
      <c r="AK342" s="1"/>
      <c r="AR342" s="3"/>
    </row>
    <row r="343" spans="1:4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2"/>
      <c r="AA343" s="1"/>
      <c r="AB343" s="2"/>
      <c r="AC343" s="1"/>
      <c r="AD343" s="2"/>
      <c r="AE343" s="1"/>
      <c r="AF343" s="2"/>
      <c r="AG343" s="1"/>
      <c r="AH343" s="3"/>
      <c r="AI343" s="1"/>
      <c r="AJ343" s="3"/>
      <c r="AK343" s="1"/>
      <c r="AR343" s="3"/>
    </row>
    <row r="344" spans="1:4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2"/>
      <c r="AA344" s="1"/>
      <c r="AB344" s="2"/>
      <c r="AC344" s="1"/>
      <c r="AD344" s="2"/>
      <c r="AE344" s="1"/>
      <c r="AF344" s="2"/>
      <c r="AG344" s="1"/>
      <c r="AH344" s="3"/>
      <c r="AI344" s="1"/>
      <c r="AJ344" s="3"/>
      <c r="AK344" s="1"/>
      <c r="AR344" s="3"/>
    </row>
    <row r="345" spans="1:4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2"/>
      <c r="AA345" s="1"/>
      <c r="AB345" s="2"/>
      <c r="AC345" s="1"/>
      <c r="AD345" s="2"/>
      <c r="AE345" s="1"/>
      <c r="AF345" s="2"/>
      <c r="AG345" s="1"/>
      <c r="AH345" s="3"/>
      <c r="AI345" s="1"/>
      <c r="AJ345" s="3"/>
      <c r="AK345" s="1"/>
      <c r="AR345" s="3"/>
    </row>
    <row r="346" spans="1:4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2"/>
      <c r="AA346" s="1"/>
      <c r="AB346" s="2"/>
      <c r="AC346" s="1"/>
      <c r="AD346" s="2"/>
      <c r="AE346" s="1"/>
      <c r="AF346" s="2"/>
      <c r="AG346" s="1"/>
      <c r="AH346" s="3"/>
      <c r="AI346" s="1"/>
      <c r="AJ346" s="3"/>
      <c r="AK346" s="1"/>
      <c r="AR346" s="3"/>
    </row>
    <row r="347" spans="1:4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2"/>
      <c r="AA347" s="1"/>
      <c r="AB347" s="2"/>
      <c r="AC347" s="1"/>
      <c r="AD347" s="2"/>
      <c r="AE347" s="1"/>
      <c r="AF347" s="2"/>
      <c r="AG347" s="1"/>
      <c r="AH347" s="3"/>
      <c r="AI347" s="1"/>
      <c r="AJ347" s="3"/>
      <c r="AK347" s="1"/>
      <c r="AR347" s="3"/>
    </row>
    <row r="348" spans="1:4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2"/>
      <c r="AA348" s="1"/>
      <c r="AB348" s="2"/>
      <c r="AC348" s="1"/>
      <c r="AD348" s="2"/>
      <c r="AE348" s="1"/>
      <c r="AF348" s="2"/>
      <c r="AG348" s="1"/>
      <c r="AH348" s="3"/>
      <c r="AI348" s="1"/>
      <c r="AJ348" s="3"/>
      <c r="AK348" s="1"/>
      <c r="AR348" s="3"/>
    </row>
    <row r="349" spans="1:4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2"/>
      <c r="AA349" s="1"/>
      <c r="AB349" s="2"/>
      <c r="AC349" s="1"/>
      <c r="AD349" s="2"/>
      <c r="AE349" s="1"/>
      <c r="AF349" s="2"/>
      <c r="AG349" s="1"/>
      <c r="AH349" s="3"/>
      <c r="AI349" s="1"/>
      <c r="AJ349" s="3"/>
      <c r="AK349" s="1"/>
      <c r="AR349" s="3"/>
    </row>
    <row r="350" spans="1:4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2"/>
      <c r="AA350" s="1"/>
      <c r="AB350" s="2"/>
      <c r="AC350" s="1"/>
      <c r="AD350" s="2"/>
      <c r="AE350" s="1"/>
      <c r="AF350" s="2"/>
      <c r="AG350" s="1"/>
      <c r="AH350" s="3"/>
      <c r="AI350" s="1"/>
      <c r="AJ350" s="3"/>
      <c r="AK350" s="1"/>
      <c r="AR350" s="3"/>
    </row>
    <row r="351" spans="1:4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2"/>
      <c r="AA351" s="1"/>
      <c r="AB351" s="2"/>
      <c r="AC351" s="1"/>
      <c r="AD351" s="2"/>
      <c r="AE351" s="1"/>
      <c r="AF351" s="2"/>
      <c r="AG351" s="1"/>
      <c r="AH351" s="3"/>
      <c r="AI351" s="1"/>
      <c r="AJ351" s="3"/>
      <c r="AK351" s="1"/>
      <c r="AR351" s="3"/>
    </row>
    <row r="352" spans="1:4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2"/>
      <c r="AA352" s="1"/>
      <c r="AB352" s="2"/>
      <c r="AC352" s="1"/>
      <c r="AD352" s="2"/>
      <c r="AE352" s="1"/>
      <c r="AF352" s="2"/>
      <c r="AG352" s="1"/>
      <c r="AH352" s="3"/>
      <c r="AI352" s="1"/>
      <c r="AJ352" s="3"/>
      <c r="AK352" s="1"/>
      <c r="AR352" s="3"/>
    </row>
    <row r="353" spans="1:4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2"/>
      <c r="AA353" s="1"/>
      <c r="AB353" s="2"/>
      <c r="AC353" s="1"/>
      <c r="AD353" s="2"/>
      <c r="AE353" s="1"/>
      <c r="AF353" s="2"/>
      <c r="AG353" s="1"/>
      <c r="AH353" s="3"/>
      <c r="AI353" s="1"/>
      <c r="AJ353" s="3"/>
      <c r="AK353" s="1"/>
      <c r="AR353" s="3"/>
    </row>
    <row r="354" spans="1:4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2"/>
      <c r="AA354" s="1"/>
      <c r="AB354" s="2"/>
      <c r="AC354" s="1"/>
      <c r="AD354" s="2"/>
      <c r="AE354" s="1"/>
      <c r="AF354" s="2"/>
      <c r="AG354" s="1"/>
      <c r="AH354" s="3"/>
      <c r="AI354" s="1"/>
      <c r="AJ354" s="3"/>
      <c r="AK354" s="1"/>
      <c r="AR354" s="3"/>
    </row>
    <row r="355" spans="1:4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2"/>
      <c r="AA355" s="1"/>
      <c r="AB355" s="2"/>
      <c r="AC355" s="1"/>
      <c r="AD355" s="2"/>
      <c r="AE355" s="1"/>
      <c r="AF355" s="2"/>
      <c r="AG355" s="1"/>
      <c r="AH355" s="3"/>
      <c r="AI355" s="1"/>
      <c r="AJ355" s="3"/>
      <c r="AK355" s="1"/>
      <c r="AR355" s="3"/>
    </row>
    <row r="356" spans="1:4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2"/>
      <c r="AA356" s="1"/>
      <c r="AB356" s="2"/>
      <c r="AC356" s="1"/>
      <c r="AD356" s="2"/>
      <c r="AE356" s="1"/>
      <c r="AF356" s="2"/>
      <c r="AG356" s="1"/>
      <c r="AH356" s="3"/>
      <c r="AI356" s="1"/>
      <c r="AJ356" s="3"/>
      <c r="AK356" s="1"/>
      <c r="AR356" s="3"/>
    </row>
    <row r="357" spans="1:4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2"/>
      <c r="AA357" s="1"/>
      <c r="AB357" s="2"/>
      <c r="AC357" s="1"/>
      <c r="AD357" s="2"/>
      <c r="AE357" s="1"/>
      <c r="AF357" s="2"/>
      <c r="AG357" s="1"/>
      <c r="AH357" s="3"/>
      <c r="AI357" s="1"/>
      <c r="AJ357" s="3"/>
      <c r="AK357" s="1"/>
      <c r="AR357" s="3"/>
    </row>
    <row r="358" spans="1:4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2"/>
      <c r="AA358" s="1"/>
      <c r="AB358" s="2"/>
      <c r="AC358" s="1"/>
      <c r="AD358" s="2"/>
      <c r="AE358" s="1"/>
      <c r="AF358" s="2"/>
      <c r="AG358" s="1"/>
      <c r="AH358" s="3"/>
      <c r="AI358" s="1"/>
      <c r="AJ358" s="3"/>
      <c r="AK358" s="1"/>
      <c r="AR358" s="3"/>
    </row>
    <row r="359" spans="1:4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2"/>
      <c r="AA359" s="1"/>
      <c r="AB359" s="2"/>
      <c r="AC359" s="1"/>
      <c r="AD359" s="2"/>
      <c r="AE359" s="1"/>
      <c r="AF359" s="2"/>
      <c r="AG359" s="1"/>
      <c r="AH359" s="3"/>
      <c r="AI359" s="1"/>
      <c r="AJ359" s="3"/>
      <c r="AK359" s="1"/>
      <c r="AR359" s="3"/>
    </row>
    <row r="360" spans="1:4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2"/>
      <c r="AA360" s="1"/>
      <c r="AB360" s="2"/>
      <c r="AC360" s="1"/>
      <c r="AD360" s="2"/>
      <c r="AE360" s="1"/>
      <c r="AF360" s="2"/>
      <c r="AG360" s="1"/>
      <c r="AH360" s="3"/>
      <c r="AI360" s="1"/>
      <c r="AJ360" s="3"/>
      <c r="AK360" s="1"/>
      <c r="AR360" s="3"/>
    </row>
    <row r="361" spans="1:4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2"/>
      <c r="AA361" s="1"/>
      <c r="AB361" s="2"/>
      <c r="AC361" s="1"/>
      <c r="AD361" s="2"/>
      <c r="AE361" s="1"/>
      <c r="AF361" s="2"/>
      <c r="AG361" s="1"/>
      <c r="AH361" s="3"/>
      <c r="AI361" s="1"/>
      <c r="AJ361" s="3"/>
      <c r="AK361" s="1"/>
      <c r="AR361" s="3"/>
    </row>
    <row r="362" spans="1:4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2"/>
      <c r="AA362" s="1"/>
      <c r="AB362" s="2"/>
      <c r="AC362" s="1"/>
      <c r="AD362" s="2"/>
      <c r="AE362" s="1"/>
      <c r="AF362" s="2"/>
      <c r="AG362" s="1"/>
      <c r="AH362" s="3"/>
      <c r="AI362" s="1"/>
      <c r="AJ362" s="3"/>
      <c r="AK362" s="1"/>
      <c r="AR362" s="3"/>
    </row>
    <row r="363" spans="1:4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2"/>
      <c r="AA363" s="1"/>
      <c r="AB363" s="2"/>
      <c r="AC363" s="1"/>
      <c r="AD363" s="2"/>
      <c r="AE363" s="1"/>
      <c r="AF363" s="2"/>
      <c r="AG363" s="1"/>
      <c r="AH363" s="3"/>
      <c r="AI363" s="1"/>
      <c r="AJ363" s="3"/>
      <c r="AK363" s="1"/>
      <c r="AR363" s="3"/>
    </row>
    <row r="364" spans="1:4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2"/>
      <c r="AA364" s="1"/>
      <c r="AB364" s="2"/>
      <c r="AC364" s="1"/>
      <c r="AD364" s="2"/>
      <c r="AE364" s="1"/>
      <c r="AF364" s="2"/>
      <c r="AG364" s="1"/>
      <c r="AH364" s="3"/>
      <c r="AI364" s="1"/>
      <c r="AJ364" s="3"/>
      <c r="AK364" s="1"/>
      <c r="AR364" s="3"/>
    </row>
    <row r="365" spans="1:4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2"/>
      <c r="AA365" s="1"/>
      <c r="AB365" s="2"/>
      <c r="AC365" s="1"/>
      <c r="AD365" s="2"/>
      <c r="AE365" s="1"/>
      <c r="AF365" s="2"/>
      <c r="AG365" s="1"/>
      <c r="AH365" s="3"/>
      <c r="AI365" s="1"/>
      <c r="AJ365" s="3"/>
      <c r="AK365" s="1"/>
      <c r="AR365" s="3"/>
    </row>
    <row r="366" spans="1:4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2"/>
      <c r="AA366" s="1"/>
      <c r="AB366" s="2"/>
      <c r="AC366" s="1"/>
      <c r="AD366" s="2"/>
      <c r="AE366" s="1"/>
      <c r="AF366" s="2"/>
      <c r="AG366" s="1"/>
      <c r="AH366" s="3"/>
      <c r="AI366" s="1"/>
      <c r="AJ366" s="3"/>
      <c r="AK366" s="1"/>
      <c r="AR366" s="3"/>
    </row>
    <row r="367" spans="1:4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2"/>
      <c r="AA367" s="1"/>
      <c r="AB367" s="2"/>
      <c r="AC367" s="1"/>
      <c r="AD367" s="2"/>
      <c r="AE367" s="1"/>
      <c r="AF367" s="2"/>
      <c r="AG367" s="1"/>
      <c r="AH367" s="3"/>
      <c r="AI367" s="1"/>
      <c r="AJ367" s="3"/>
      <c r="AK367" s="1"/>
      <c r="AR367" s="3"/>
    </row>
    <row r="368" spans="1:4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2"/>
      <c r="AA368" s="1"/>
      <c r="AB368" s="2"/>
      <c r="AC368" s="1"/>
      <c r="AD368" s="2"/>
      <c r="AE368" s="1"/>
      <c r="AF368" s="2"/>
      <c r="AG368" s="1"/>
      <c r="AH368" s="3"/>
      <c r="AI368" s="1"/>
      <c r="AJ368" s="3"/>
      <c r="AK368" s="1"/>
      <c r="AR368" s="3"/>
    </row>
    <row r="369" spans="1:4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2"/>
      <c r="AA369" s="1"/>
      <c r="AB369" s="2"/>
      <c r="AC369" s="1"/>
      <c r="AD369" s="2"/>
      <c r="AE369" s="1"/>
      <c r="AF369" s="2"/>
      <c r="AG369" s="1"/>
      <c r="AH369" s="3"/>
      <c r="AI369" s="1"/>
      <c r="AJ369" s="3"/>
      <c r="AK369" s="1"/>
      <c r="AR369" s="3"/>
    </row>
    <row r="370" spans="1:4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2"/>
      <c r="AA370" s="1"/>
      <c r="AB370" s="2"/>
      <c r="AC370" s="1"/>
      <c r="AD370" s="2"/>
      <c r="AE370" s="1"/>
      <c r="AF370" s="2"/>
      <c r="AG370" s="1"/>
      <c r="AH370" s="3"/>
      <c r="AI370" s="1"/>
      <c r="AJ370" s="3"/>
      <c r="AK370" s="1"/>
      <c r="AR370" s="3"/>
    </row>
    <row r="371" spans="1:4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2"/>
      <c r="AA371" s="1"/>
      <c r="AB371" s="2"/>
      <c r="AC371" s="1"/>
      <c r="AD371" s="2"/>
      <c r="AE371" s="1"/>
      <c r="AF371" s="2"/>
      <c r="AG371" s="1"/>
      <c r="AH371" s="3"/>
      <c r="AI371" s="1"/>
      <c r="AJ371" s="3"/>
      <c r="AK371" s="1"/>
      <c r="AR371" s="3"/>
    </row>
    <row r="372" spans="1:4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2"/>
      <c r="AA372" s="1"/>
      <c r="AB372" s="2"/>
      <c r="AC372" s="1"/>
      <c r="AD372" s="2"/>
      <c r="AE372" s="1"/>
      <c r="AF372" s="2"/>
      <c r="AG372" s="1"/>
      <c r="AH372" s="3"/>
      <c r="AI372" s="1"/>
      <c r="AJ372" s="3"/>
      <c r="AK372" s="1"/>
      <c r="AR372" s="3"/>
    </row>
    <row r="373" spans="1:4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2"/>
      <c r="AA373" s="1"/>
      <c r="AB373" s="2"/>
      <c r="AC373" s="1"/>
      <c r="AD373" s="2"/>
      <c r="AE373" s="1"/>
      <c r="AF373" s="2"/>
      <c r="AG373" s="1"/>
      <c r="AH373" s="3"/>
      <c r="AI373" s="1"/>
      <c r="AJ373" s="3"/>
      <c r="AK373" s="1"/>
      <c r="AR373" s="3"/>
    </row>
    <row r="374" spans="1:4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2"/>
      <c r="AA374" s="1"/>
      <c r="AB374" s="2"/>
      <c r="AC374" s="1"/>
      <c r="AD374" s="2"/>
      <c r="AE374" s="1"/>
      <c r="AF374" s="2"/>
      <c r="AG374" s="1"/>
      <c r="AH374" s="3"/>
      <c r="AI374" s="1"/>
      <c r="AJ374" s="3"/>
      <c r="AK374" s="1"/>
      <c r="AR374" s="3"/>
    </row>
    <row r="375" spans="1:4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2"/>
      <c r="AA375" s="1"/>
      <c r="AB375" s="2"/>
      <c r="AC375" s="1"/>
      <c r="AD375" s="2"/>
      <c r="AE375" s="1"/>
      <c r="AF375" s="2"/>
      <c r="AG375" s="1"/>
      <c r="AH375" s="3"/>
      <c r="AI375" s="1"/>
      <c r="AJ375" s="3"/>
      <c r="AK375" s="1"/>
      <c r="AR375" s="3"/>
    </row>
    <row r="376" spans="1:4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2"/>
      <c r="AA376" s="1"/>
      <c r="AB376" s="2"/>
      <c r="AC376" s="1"/>
      <c r="AD376" s="2"/>
      <c r="AE376" s="1"/>
      <c r="AF376" s="2"/>
      <c r="AG376" s="1"/>
      <c r="AH376" s="3"/>
      <c r="AI376" s="1"/>
      <c r="AJ376" s="3"/>
      <c r="AK376" s="1"/>
      <c r="AR376" s="3"/>
    </row>
    <row r="377" spans="1:4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2"/>
      <c r="AA377" s="1"/>
      <c r="AB377" s="2"/>
      <c r="AC377" s="1"/>
      <c r="AD377" s="2"/>
      <c r="AE377" s="1"/>
      <c r="AF377" s="2"/>
      <c r="AG377" s="1"/>
      <c r="AH377" s="3"/>
      <c r="AI377" s="1"/>
      <c r="AJ377" s="3"/>
      <c r="AK377" s="1"/>
      <c r="AR377" s="3"/>
    </row>
    <row r="378" spans="1:4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2"/>
      <c r="AA378" s="1"/>
      <c r="AB378" s="2"/>
      <c r="AC378" s="1"/>
      <c r="AD378" s="2"/>
      <c r="AE378" s="1"/>
      <c r="AF378" s="2"/>
      <c r="AG378" s="1"/>
      <c r="AH378" s="3"/>
      <c r="AI378" s="1"/>
      <c r="AJ378" s="3"/>
      <c r="AK378" s="1"/>
      <c r="AR378" s="3"/>
    </row>
    <row r="379" spans="1:4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2"/>
      <c r="AA379" s="1"/>
      <c r="AB379" s="2"/>
      <c r="AC379" s="1"/>
      <c r="AD379" s="2"/>
      <c r="AE379" s="1"/>
      <c r="AF379" s="2"/>
      <c r="AG379" s="1"/>
      <c r="AH379" s="3"/>
      <c r="AI379" s="1"/>
      <c r="AJ379" s="3"/>
      <c r="AK379" s="1"/>
      <c r="AR379" s="3"/>
    </row>
    <row r="380" spans="1:4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2"/>
      <c r="AA380" s="1"/>
      <c r="AB380" s="2"/>
      <c r="AC380" s="1"/>
      <c r="AD380" s="2"/>
      <c r="AE380" s="1"/>
      <c r="AF380" s="2"/>
      <c r="AG380" s="1"/>
      <c r="AH380" s="3"/>
      <c r="AI380" s="1"/>
      <c r="AJ380" s="3"/>
      <c r="AK380" s="1"/>
      <c r="AR380" s="3"/>
    </row>
    <row r="381" spans="1:4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2"/>
      <c r="AA381" s="1"/>
      <c r="AB381" s="2"/>
      <c r="AC381" s="1"/>
      <c r="AD381" s="2"/>
      <c r="AE381" s="1"/>
      <c r="AF381" s="2"/>
      <c r="AG381" s="1"/>
      <c r="AH381" s="3"/>
      <c r="AI381" s="1"/>
      <c r="AJ381" s="3"/>
      <c r="AK381" s="1"/>
      <c r="AR381" s="3"/>
    </row>
    <row r="382" spans="1:4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2"/>
      <c r="AA382" s="1"/>
      <c r="AB382" s="2"/>
      <c r="AC382" s="1"/>
      <c r="AD382" s="2"/>
      <c r="AE382" s="1"/>
      <c r="AF382" s="2"/>
      <c r="AG382" s="1"/>
      <c r="AH382" s="3"/>
      <c r="AI382" s="1"/>
      <c r="AJ382" s="3"/>
      <c r="AK382" s="1"/>
      <c r="AR382" s="3"/>
    </row>
    <row r="383" spans="1:4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2"/>
      <c r="AA383" s="1"/>
      <c r="AB383" s="2"/>
      <c r="AC383" s="1"/>
      <c r="AD383" s="2"/>
      <c r="AE383" s="1"/>
      <c r="AF383" s="2"/>
      <c r="AG383" s="1"/>
      <c r="AH383" s="3"/>
      <c r="AI383" s="1"/>
      <c r="AJ383" s="3"/>
      <c r="AK383" s="1"/>
      <c r="AR383" s="3"/>
    </row>
    <row r="384" spans="1:4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2"/>
      <c r="AA384" s="1"/>
      <c r="AB384" s="2"/>
      <c r="AC384" s="1"/>
      <c r="AD384" s="2"/>
      <c r="AE384" s="1"/>
      <c r="AF384" s="2"/>
      <c r="AG384" s="1"/>
      <c r="AH384" s="3"/>
      <c r="AI384" s="1"/>
      <c r="AJ384" s="3"/>
      <c r="AK384" s="1"/>
      <c r="AR384" s="3"/>
    </row>
    <row r="385" spans="1:4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2"/>
      <c r="AA385" s="1"/>
      <c r="AB385" s="2"/>
      <c r="AC385" s="1"/>
      <c r="AD385" s="2"/>
      <c r="AE385" s="1"/>
      <c r="AF385" s="2"/>
      <c r="AG385" s="1"/>
      <c r="AH385" s="3"/>
      <c r="AI385" s="1"/>
      <c r="AJ385" s="3"/>
      <c r="AK385" s="1"/>
      <c r="AR385" s="3"/>
    </row>
    <row r="386" spans="1:4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2"/>
      <c r="AA386" s="1"/>
      <c r="AB386" s="2"/>
      <c r="AC386" s="1"/>
      <c r="AD386" s="2"/>
      <c r="AE386" s="1"/>
      <c r="AF386" s="2"/>
      <c r="AG386" s="1"/>
      <c r="AH386" s="3"/>
      <c r="AI386" s="1"/>
      <c r="AJ386" s="3"/>
      <c r="AK386" s="1"/>
      <c r="AR386" s="3"/>
    </row>
    <row r="387" spans="1:4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2"/>
      <c r="AA387" s="1"/>
      <c r="AB387" s="2"/>
      <c r="AC387" s="1"/>
      <c r="AD387" s="2"/>
      <c r="AE387" s="1"/>
      <c r="AF387" s="2"/>
      <c r="AG387" s="1"/>
      <c r="AH387" s="3"/>
      <c r="AI387" s="1"/>
      <c r="AJ387" s="3"/>
      <c r="AK387" s="1"/>
      <c r="AR387" s="3"/>
    </row>
    <row r="388" spans="1:4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2"/>
      <c r="AA388" s="1"/>
      <c r="AB388" s="2"/>
      <c r="AC388" s="1"/>
      <c r="AD388" s="2"/>
      <c r="AE388" s="1"/>
      <c r="AF388" s="2"/>
      <c r="AG388" s="1"/>
      <c r="AH388" s="3"/>
      <c r="AI388" s="1"/>
      <c r="AJ388" s="3"/>
      <c r="AK388" s="1"/>
      <c r="AR388" s="3"/>
    </row>
    <row r="389" spans="1:4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2"/>
      <c r="AA389" s="1"/>
      <c r="AB389" s="2"/>
      <c r="AC389" s="1"/>
      <c r="AD389" s="2"/>
      <c r="AE389" s="1"/>
      <c r="AF389" s="2"/>
      <c r="AG389" s="1"/>
      <c r="AH389" s="3"/>
      <c r="AI389" s="1"/>
      <c r="AJ389" s="3"/>
      <c r="AK389" s="1"/>
      <c r="AR389" s="3"/>
    </row>
    <row r="390" spans="1:4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2"/>
      <c r="AA390" s="1"/>
      <c r="AB390" s="2"/>
      <c r="AC390" s="1"/>
      <c r="AD390" s="2"/>
      <c r="AE390" s="1"/>
      <c r="AF390" s="2"/>
      <c r="AG390" s="1"/>
      <c r="AH390" s="3"/>
      <c r="AI390" s="1"/>
      <c r="AJ390" s="3"/>
      <c r="AK390" s="1"/>
      <c r="AR390" s="3"/>
    </row>
    <row r="391" spans="1:4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2"/>
      <c r="AA391" s="1"/>
      <c r="AB391" s="2"/>
      <c r="AC391" s="1"/>
      <c r="AD391" s="2"/>
      <c r="AE391" s="1"/>
      <c r="AF391" s="2"/>
      <c r="AG391" s="1"/>
      <c r="AH391" s="3"/>
      <c r="AI391" s="1"/>
      <c r="AJ391" s="3"/>
      <c r="AK391" s="1"/>
      <c r="AR391" s="3"/>
    </row>
    <row r="392" spans="1:4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2"/>
      <c r="AA392" s="1"/>
      <c r="AB392" s="2"/>
      <c r="AC392" s="1"/>
      <c r="AD392" s="2"/>
      <c r="AE392" s="1"/>
      <c r="AF392" s="2"/>
      <c r="AG392" s="1"/>
      <c r="AH392" s="3"/>
      <c r="AI392" s="1"/>
      <c r="AJ392" s="3"/>
      <c r="AK392" s="1"/>
      <c r="AR392" s="3"/>
    </row>
    <row r="393" spans="1:4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2"/>
      <c r="AA393" s="1"/>
      <c r="AB393" s="2"/>
      <c r="AC393" s="1"/>
      <c r="AD393" s="2"/>
      <c r="AE393" s="1"/>
      <c r="AF393" s="2"/>
      <c r="AG393" s="1"/>
      <c r="AH393" s="3"/>
      <c r="AI393" s="1"/>
      <c r="AJ393" s="3"/>
      <c r="AK393" s="1"/>
      <c r="AR393" s="3"/>
    </row>
    <row r="394" spans="1:4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2"/>
      <c r="AA394" s="1"/>
      <c r="AB394" s="2"/>
      <c r="AC394" s="1"/>
      <c r="AD394" s="2"/>
      <c r="AE394" s="1"/>
      <c r="AF394" s="2"/>
      <c r="AG394" s="1"/>
      <c r="AH394" s="3"/>
      <c r="AI394" s="1"/>
      <c r="AJ394" s="3"/>
      <c r="AK394" s="1"/>
      <c r="AR394" s="3"/>
    </row>
    <row r="395" spans="1:4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2"/>
      <c r="AA395" s="1"/>
      <c r="AB395" s="2"/>
      <c r="AC395" s="1"/>
      <c r="AD395" s="2"/>
      <c r="AE395" s="1"/>
      <c r="AF395" s="2"/>
      <c r="AG395" s="1"/>
      <c r="AH395" s="3"/>
      <c r="AI395" s="1"/>
      <c r="AJ395" s="3"/>
      <c r="AK395" s="1"/>
      <c r="AR395" s="3"/>
    </row>
    <row r="396" spans="1:4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2"/>
      <c r="AA396" s="1"/>
      <c r="AB396" s="2"/>
      <c r="AC396" s="1"/>
      <c r="AD396" s="2"/>
      <c r="AE396" s="1"/>
      <c r="AF396" s="2"/>
      <c r="AG396" s="1"/>
      <c r="AH396" s="3"/>
      <c r="AI396" s="1"/>
      <c r="AJ396" s="3"/>
      <c r="AK396" s="1"/>
      <c r="AR396" s="3"/>
    </row>
    <row r="397" spans="1:4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2"/>
      <c r="AA397" s="1"/>
      <c r="AB397" s="2"/>
      <c r="AC397" s="1"/>
      <c r="AD397" s="2"/>
      <c r="AE397" s="1"/>
      <c r="AF397" s="2"/>
      <c r="AG397" s="1"/>
      <c r="AH397" s="3"/>
      <c r="AI397" s="1"/>
      <c r="AJ397" s="3"/>
      <c r="AK397" s="1"/>
      <c r="AR397" s="3"/>
    </row>
    <row r="398" spans="1:4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2"/>
      <c r="AA398" s="1"/>
      <c r="AB398" s="2"/>
      <c r="AC398" s="1"/>
      <c r="AD398" s="2"/>
      <c r="AE398" s="1"/>
      <c r="AF398" s="2"/>
      <c r="AG398" s="1"/>
      <c r="AH398" s="3"/>
      <c r="AI398" s="1"/>
      <c r="AJ398" s="3"/>
      <c r="AK398" s="1"/>
      <c r="AR398" s="3"/>
    </row>
    <row r="399" spans="1:4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2"/>
      <c r="AA399" s="1"/>
      <c r="AB399" s="2"/>
      <c r="AC399" s="1"/>
      <c r="AD399" s="2"/>
      <c r="AE399" s="1"/>
      <c r="AF399" s="2"/>
      <c r="AG399" s="1"/>
      <c r="AH399" s="3"/>
      <c r="AI399" s="1"/>
      <c r="AJ399" s="3"/>
      <c r="AK399" s="1"/>
      <c r="AR399" s="3"/>
    </row>
    <row r="400" spans="1:4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2"/>
      <c r="AA400" s="1"/>
      <c r="AB400" s="2"/>
      <c r="AC400" s="1"/>
      <c r="AD400" s="2"/>
      <c r="AE400" s="1"/>
      <c r="AF400" s="2"/>
      <c r="AG400" s="1"/>
      <c r="AH400" s="3"/>
      <c r="AI400" s="1"/>
      <c r="AJ400" s="3"/>
      <c r="AK400" s="1"/>
      <c r="AR400" s="3"/>
    </row>
    <row r="401" spans="1:4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2"/>
      <c r="AA401" s="1"/>
      <c r="AB401" s="2"/>
      <c r="AC401" s="1"/>
      <c r="AD401" s="2"/>
      <c r="AE401" s="1"/>
      <c r="AF401" s="2"/>
      <c r="AG401" s="1"/>
      <c r="AH401" s="3"/>
      <c r="AI401" s="1"/>
      <c r="AJ401" s="3"/>
      <c r="AK401" s="1"/>
      <c r="AR401" s="3"/>
    </row>
    <row r="402" spans="1:4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2"/>
      <c r="AA402" s="1"/>
      <c r="AB402" s="2"/>
      <c r="AC402" s="1"/>
      <c r="AD402" s="2"/>
      <c r="AE402" s="1"/>
      <c r="AF402" s="2"/>
      <c r="AG402" s="1"/>
      <c r="AH402" s="3"/>
      <c r="AI402" s="1"/>
      <c r="AJ402" s="3"/>
      <c r="AK402" s="1"/>
      <c r="AR402" s="3"/>
    </row>
    <row r="403" spans="1:4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2"/>
      <c r="AA403" s="1"/>
      <c r="AB403" s="2"/>
      <c r="AC403" s="1"/>
      <c r="AD403" s="2"/>
      <c r="AE403" s="1"/>
      <c r="AF403" s="2"/>
      <c r="AG403" s="1"/>
      <c r="AH403" s="3"/>
      <c r="AI403" s="1"/>
      <c r="AJ403" s="3"/>
      <c r="AK403" s="1"/>
      <c r="AR403" s="3"/>
    </row>
    <row r="404" spans="1:4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2"/>
      <c r="AA404" s="1"/>
      <c r="AB404" s="2"/>
      <c r="AC404" s="1"/>
      <c r="AD404" s="2"/>
      <c r="AE404" s="1"/>
      <c r="AF404" s="2"/>
      <c r="AG404" s="1"/>
      <c r="AH404" s="3"/>
      <c r="AI404" s="1"/>
      <c r="AJ404" s="3"/>
      <c r="AK404" s="1"/>
      <c r="AR404" s="3"/>
    </row>
    <row r="405" spans="1:4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2"/>
      <c r="AA405" s="1"/>
      <c r="AB405" s="2"/>
      <c r="AC405" s="1"/>
      <c r="AD405" s="2"/>
      <c r="AE405" s="1"/>
      <c r="AF405" s="2"/>
      <c r="AG405" s="1"/>
      <c r="AH405" s="3"/>
      <c r="AI405" s="1"/>
      <c r="AJ405" s="3"/>
      <c r="AK405" s="1"/>
      <c r="AR405" s="3"/>
    </row>
    <row r="406" spans="1:4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2"/>
      <c r="AA406" s="1"/>
      <c r="AB406" s="2"/>
      <c r="AC406" s="1"/>
      <c r="AD406" s="2"/>
      <c r="AE406" s="1"/>
      <c r="AF406" s="2"/>
      <c r="AG406" s="1"/>
      <c r="AH406" s="3"/>
      <c r="AI406" s="1"/>
      <c r="AJ406" s="3"/>
      <c r="AK406" s="1"/>
      <c r="AR406" s="3"/>
    </row>
    <row r="407" spans="1:4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2"/>
      <c r="AA407" s="1"/>
      <c r="AB407" s="2"/>
      <c r="AC407" s="1"/>
      <c r="AD407" s="2"/>
      <c r="AE407" s="1"/>
      <c r="AF407" s="2"/>
      <c r="AG407" s="1"/>
      <c r="AH407" s="3"/>
      <c r="AI407" s="1"/>
      <c r="AJ407" s="3"/>
      <c r="AK407" s="1"/>
      <c r="AR407" s="3"/>
    </row>
    <row r="408" spans="1:4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2"/>
      <c r="AA408" s="1"/>
      <c r="AB408" s="2"/>
      <c r="AC408" s="1"/>
      <c r="AD408" s="2"/>
      <c r="AE408" s="1"/>
      <c r="AF408" s="2"/>
      <c r="AG408" s="1"/>
      <c r="AH408" s="3"/>
      <c r="AI408" s="1"/>
      <c r="AJ408" s="3"/>
      <c r="AK408" s="1"/>
      <c r="AR408" s="3"/>
    </row>
    <row r="409" spans="1:4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2"/>
      <c r="AA409" s="1"/>
      <c r="AB409" s="2"/>
      <c r="AC409" s="1"/>
      <c r="AD409" s="2"/>
      <c r="AE409" s="1"/>
      <c r="AF409" s="2"/>
      <c r="AG409" s="1"/>
      <c r="AH409" s="3"/>
      <c r="AI409" s="1"/>
      <c r="AJ409" s="3"/>
      <c r="AK409" s="1"/>
      <c r="AR409" s="3"/>
    </row>
    <row r="410" spans="1:4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2"/>
      <c r="AA410" s="1"/>
      <c r="AB410" s="2"/>
      <c r="AC410" s="1"/>
      <c r="AD410" s="2"/>
      <c r="AE410" s="1"/>
      <c r="AF410" s="2"/>
      <c r="AG410" s="1"/>
      <c r="AH410" s="3"/>
      <c r="AI410" s="1"/>
      <c r="AJ410" s="3"/>
      <c r="AK410" s="1"/>
      <c r="AR410" s="3"/>
    </row>
    <row r="411" spans="1:4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2"/>
      <c r="AA411" s="1"/>
      <c r="AB411" s="2"/>
      <c r="AC411" s="1"/>
      <c r="AD411" s="2"/>
      <c r="AE411" s="1"/>
      <c r="AF411" s="2"/>
      <c r="AG411" s="1"/>
      <c r="AH411" s="3"/>
      <c r="AI411" s="1"/>
      <c r="AJ411" s="3"/>
      <c r="AK411" s="1"/>
      <c r="AR411" s="3"/>
    </row>
    <row r="412" spans="1:4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2"/>
      <c r="AA412" s="1"/>
      <c r="AB412" s="2"/>
      <c r="AC412" s="1"/>
      <c r="AD412" s="2"/>
      <c r="AE412" s="1"/>
      <c r="AF412" s="2"/>
      <c r="AG412" s="1"/>
      <c r="AH412" s="3"/>
      <c r="AI412" s="1"/>
      <c r="AJ412" s="3"/>
      <c r="AK412" s="1"/>
      <c r="AR412" s="3"/>
    </row>
    <row r="413" spans="1:4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2"/>
      <c r="AA413" s="1"/>
      <c r="AB413" s="2"/>
      <c r="AC413" s="1"/>
      <c r="AD413" s="2"/>
      <c r="AE413" s="1"/>
      <c r="AF413" s="2"/>
      <c r="AG413" s="1"/>
      <c r="AH413" s="3"/>
      <c r="AI413" s="1"/>
      <c r="AJ413" s="3"/>
      <c r="AK413" s="1"/>
      <c r="AR413" s="3"/>
    </row>
    <row r="414" spans="1:4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2"/>
      <c r="AA414" s="1"/>
      <c r="AB414" s="2"/>
      <c r="AC414" s="1"/>
      <c r="AD414" s="2"/>
      <c r="AE414" s="1"/>
      <c r="AF414" s="2"/>
      <c r="AG414" s="1"/>
      <c r="AH414" s="3"/>
      <c r="AI414" s="1"/>
      <c r="AJ414" s="3"/>
      <c r="AK414" s="1"/>
      <c r="AR414" s="3"/>
    </row>
    <row r="415" spans="1:4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2"/>
      <c r="AA415" s="1"/>
      <c r="AB415" s="2"/>
      <c r="AC415" s="1"/>
      <c r="AD415" s="2"/>
      <c r="AE415" s="1"/>
      <c r="AF415" s="2"/>
      <c r="AG415" s="1"/>
      <c r="AH415" s="3"/>
      <c r="AI415" s="1"/>
      <c r="AJ415" s="3"/>
      <c r="AK415" s="1"/>
      <c r="AR415" s="3"/>
    </row>
    <row r="416" spans="1:4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2"/>
      <c r="AA416" s="1"/>
      <c r="AB416" s="2"/>
      <c r="AC416" s="1"/>
      <c r="AD416" s="2"/>
      <c r="AE416" s="1"/>
      <c r="AF416" s="2"/>
      <c r="AG416" s="1"/>
      <c r="AH416" s="3"/>
      <c r="AI416" s="1"/>
      <c r="AJ416" s="3"/>
      <c r="AK416" s="1"/>
      <c r="AR416" s="3"/>
    </row>
    <row r="417" spans="1:4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2"/>
      <c r="AA417" s="1"/>
      <c r="AB417" s="2"/>
      <c r="AC417" s="1"/>
      <c r="AD417" s="2"/>
      <c r="AE417" s="1"/>
      <c r="AF417" s="2"/>
      <c r="AG417" s="1"/>
      <c r="AH417" s="3"/>
      <c r="AI417" s="1"/>
      <c r="AJ417" s="3"/>
      <c r="AK417" s="1"/>
      <c r="AR417" s="3"/>
    </row>
    <row r="418" spans="1:4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2"/>
      <c r="AA418" s="1"/>
      <c r="AB418" s="2"/>
      <c r="AC418" s="1"/>
      <c r="AD418" s="2"/>
      <c r="AE418" s="1"/>
      <c r="AF418" s="2"/>
      <c r="AG418" s="1"/>
      <c r="AH418" s="3"/>
      <c r="AI418" s="1"/>
      <c r="AJ418" s="3"/>
      <c r="AK418" s="1"/>
      <c r="AR418" s="3"/>
    </row>
    <row r="419" spans="1:4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2"/>
      <c r="AA419" s="1"/>
      <c r="AB419" s="2"/>
      <c r="AC419" s="1"/>
      <c r="AD419" s="2"/>
      <c r="AE419" s="1"/>
      <c r="AF419" s="2"/>
      <c r="AG419" s="1"/>
      <c r="AH419" s="3"/>
      <c r="AI419" s="1"/>
      <c r="AJ419" s="3"/>
      <c r="AK419" s="1"/>
      <c r="AR419" s="3"/>
    </row>
    <row r="420" spans="1:4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2"/>
      <c r="AA420" s="1"/>
      <c r="AB420" s="2"/>
      <c r="AC420" s="1"/>
      <c r="AD420" s="2"/>
      <c r="AE420" s="1"/>
      <c r="AF420" s="2"/>
      <c r="AG420" s="1"/>
      <c r="AH420" s="3"/>
      <c r="AI420" s="1"/>
      <c r="AJ420" s="3"/>
      <c r="AK420" s="1"/>
      <c r="AR420" s="3"/>
    </row>
    <row r="421" spans="1:4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2"/>
      <c r="AA421" s="1"/>
      <c r="AB421" s="2"/>
      <c r="AC421" s="1"/>
      <c r="AD421" s="2"/>
      <c r="AE421" s="1"/>
      <c r="AF421" s="2"/>
      <c r="AG421" s="1"/>
      <c r="AH421" s="3"/>
      <c r="AI421" s="1"/>
      <c r="AJ421" s="3"/>
      <c r="AK421" s="1"/>
      <c r="AR421" s="3"/>
    </row>
    <row r="422" spans="1:4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2"/>
      <c r="AA422" s="1"/>
      <c r="AB422" s="2"/>
      <c r="AC422" s="1"/>
      <c r="AD422" s="2"/>
      <c r="AE422" s="1"/>
      <c r="AF422" s="2"/>
      <c r="AG422" s="1"/>
      <c r="AH422" s="3"/>
      <c r="AI422" s="1"/>
      <c r="AJ422" s="3"/>
      <c r="AK422" s="1"/>
      <c r="AR422" s="3"/>
    </row>
    <row r="423" spans="1:4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2"/>
      <c r="AA423" s="1"/>
      <c r="AB423" s="2"/>
      <c r="AC423" s="1"/>
      <c r="AD423" s="2"/>
      <c r="AE423" s="1"/>
      <c r="AF423" s="2"/>
      <c r="AG423" s="1"/>
      <c r="AH423" s="3"/>
      <c r="AI423" s="1"/>
      <c r="AJ423" s="3"/>
      <c r="AK423" s="1"/>
      <c r="AR423" s="3"/>
    </row>
    <row r="424" spans="1:4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2"/>
      <c r="AA424" s="1"/>
      <c r="AB424" s="2"/>
      <c r="AC424" s="1"/>
      <c r="AD424" s="2"/>
      <c r="AE424" s="1"/>
      <c r="AF424" s="2"/>
      <c r="AG424" s="1"/>
      <c r="AH424" s="3"/>
      <c r="AI424" s="1"/>
      <c r="AJ424" s="3"/>
      <c r="AK424" s="1"/>
      <c r="AR424" s="3"/>
    </row>
    <row r="425" spans="1:4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2"/>
      <c r="AA425" s="1"/>
      <c r="AB425" s="2"/>
      <c r="AC425" s="1"/>
      <c r="AD425" s="2"/>
      <c r="AE425" s="1"/>
      <c r="AF425" s="2"/>
      <c r="AG425" s="1"/>
      <c r="AH425" s="3"/>
      <c r="AI425" s="1"/>
      <c r="AJ425" s="3"/>
      <c r="AK425" s="1"/>
      <c r="AR425" s="3"/>
    </row>
    <row r="426" spans="1:4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2"/>
      <c r="AA426" s="1"/>
      <c r="AB426" s="2"/>
      <c r="AC426" s="1"/>
      <c r="AD426" s="2"/>
      <c r="AE426" s="1"/>
      <c r="AF426" s="2"/>
      <c r="AG426" s="1"/>
      <c r="AH426" s="3"/>
      <c r="AI426" s="1"/>
      <c r="AJ426" s="3"/>
      <c r="AK426" s="1"/>
      <c r="AR426" s="3"/>
    </row>
    <row r="427" spans="1:4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2"/>
      <c r="AA427" s="1"/>
      <c r="AB427" s="2"/>
      <c r="AC427" s="1"/>
      <c r="AD427" s="2"/>
      <c r="AE427" s="1"/>
      <c r="AF427" s="2"/>
      <c r="AG427" s="1"/>
      <c r="AH427" s="3"/>
      <c r="AI427" s="1"/>
      <c r="AJ427" s="3"/>
      <c r="AK427" s="1"/>
      <c r="AR427" s="3"/>
    </row>
    <row r="428" spans="1:4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2"/>
      <c r="AA428" s="1"/>
      <c r="AB428" s="2"/>
      <c r="AC428" s="1"/>
      <c r="AD428" s="2"/>
      <c r="AE428" s="1"/>
      <c r="AF428" s="2"/>
      <c r="AG428" s="1"/>
      <c r="AH428" s="3"/>
      <c r="AI428" s="1"/>
      <c r="AJ428" s="3"/>
      <c r="AK428" s="1"/>
      <c r="AR428" s="3"/>
    </row>
    <row r="429" spans="1:4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2"/>
      <c r="AA429" s="1"/>
      <c r="AB429" s="2"/>
      <c r="AC429" s="1"/>
      <c r="AD429" s="2"/>
      <c r="AE429" s="1"/>
      <c r="AF429" s="2"/>
      <c r="AG429" s="1"/>
      <c r="AH429" s="3"/>
      <c r="AI429" s="1"/>
      <c r="AJ429" s="3"/>
      <c r="AK429" s="1"/>
      <c r="AR429" s="3"/>
    </row>
    <row r="430" spans="1:4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2"/>
      <c r="AA430" s="1"/>
      <c r="AB430" s="2"/>
      <c r="AC430" s="1"/>
      <c r="AD430" s="2"/>
      <c r="AE430" s="1"/>
      <c r="AF430" s="2"/>
      <c r="AG430" s="1"/>
      <c r="AH430" s="3"/>
      <c r="AI430" s="1"/>
      <c r="AJ430" s="3"/>
      <c r="AK430" s="1"/>
      <c r="AR430" s="3"/>
    </row>
    <row r="431" spans="1:4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2"/>
      <c r="AA431" s="1"/>
      <c r="AB431" s="2"/>
      <c r="AC431" s="1"/>
      <c r="AD431" s="2"/>
      <c r="AE431" s="1"/>
      <c r="AF431" s="2"/>
      <c r="AG431" s="1"/>
      <c r="AH431" s="3"/>
      <c r="AI431" s="1"/>
      <c r="AJ431" s="3"/>
      <c r="AK431" s="1"/>
      <c r="AR431" s="3"/>
    </row>
    <row r="432" spans="1:4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2"/>
      <c r="AA432" s="1"/>
      <c r="AB432" s="2"/>
      <c r="AC432" s="1"/>
      <c r="AD432" s="2"/>
      <c r="AE432" s="1"/>
      <c r="AF432" s="2"/>
      <c r="AG432" s="1"/>
      <c r="AH432" s="3"/>
      <c r="AI432" s="1"/>
      <c r="AJ432" s="3"/>
      <c r="AK432" s="1"/>
      <c r="AR432" s="3"/>
    </row>
    <row r="433" spans="1:4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2"/>
      <c r="AA433" s="1"/>
      <c r="AB433" s="2"/>
      <c r="AC433" s="1"/>
      <c r="AD433" s="2"/>
      <c r="AE433" s="1"/>
      <c r="AF433" s="2"/>
      <c r="AG433" s="1"/>
      <c r="AH433" s="3"/>
      <c r="AI433" s="1"/>
      <c r="AJ433" s="3"/>
      <c r="AK433" s="1"/>
      <c r="AR433" s="3"/>
    </row>
    <row r="434" spans="1:4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2"/>
      <c r="AA434" s="1"/>
      <c r="AB434" s="2"/>
      <c r="AC434" s="1"/>
      <c r="AD434" s="2"/>
      <c r="AE434" s="1"/>
      <c r="AF434" s="2"/>
      <c r="AG434" s="1"/>
      <c r="AH434" s="3"/>
      <c r="AI434" s="1"/>
      <c r="AJ434" s="3"/>
      <c r="AK434" s="1"/>
      <c r="AR434" s="3"/>
    </row>
    <row r="435" spans="1:4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2"/>
      <c r="AA435" s="1"/>
      <c r="AB435" s="2"/>
      <c r="AC435" s="1"/>
      <c r="AD435" s="2"/>
      <c r="AE435" s="1"/>
      <c r="AF435" s="2"/>
      <c r="AG435" s="1"/>
      <c r="AH435" s="3"/>
      <c r="AI435" s="1"/>
      <c r="AJ435" s="3"/>
      <c r="AK435" s="1"/>
      <c r="AR435" s="3"/>
    </row>
    <row r="436" spans="1:4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2"/>
      <c r="AA436" s="1"/>
      <c r="AB436" s="2"/>
      <c r="AC436" s="1"/>
      <c r="AD436" s="2"/>
      <c r="AE436" s="1"/>
      <c r="AF436" s="2"/>
      <c r="AG436" s="1"/>
      <c r="AH436" s="3"/>
      <c r="AI436" s="1"/>
      <c r="AJ436" s="3"/>
      <c r="AK436" s="1"/>
      <c r="AR436" s="3"/>
    </row>
    <row r="437" spans="1:4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2"/>
      <c r="AA437" s="1"/>
      <c r="AB437" s="2"/>
      <c r="AC437" s="1"/>
      <c r="AD437" s="2"/>
      <c r="AE437" s="1"/>
      <c r="AF437" s="2"/>
      <c r="AG437" s="1"/>
      <c r="AH437" s="3"/>
      <c r="AI437" s="1"/>
      <c r="AJ437" s="3"/>
      <c r="AK437" s="1"/>
      <c r="AR437" s="3"/>
    </row>
    <row r="438" spans="1:4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2"/>
      <c r="AA438" s="1"/>
      <c r="AB438" s="2"/>
      <c r="AC438" s="1"/>
      <c r="AD438" s="2"/>
      <c r="AE438" s="1"/>
      <c r="AF438" s="2"/>
      <c r="AG438" s="1"/>
      <c r="AH438" s="3"/>
      <c r="AI438" s="1"/>
      <c r="AJ438" s="3"/>
      <c r="AK438" s="1"/>
      <c r="AR438" s="3"/>
    </row>
    <row r="439" spans="1:4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2"/>
      <c r="AA439" s="1"/>
      <c r="AB439" s="2"/>
      <c r="AC439" s="1"/>
      <c r="AD439" s="2"/>
      <c r="AE439" s="1"/>
      <c r="AF439" s="2"/>
      <c r="AG439" s="1"/>
      <c r="AH439" s="3"/>
      <c r="AI439" s="1"/>
      <c r="AJ439" s="3"/>
      <c r="AK439" s="1"/>
      <c r="AR439" s="3"/>
    </row>
    <row r="440" spans="1:4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2"/>
      <c r="AA440" s="1"/>
      <c r="AB440" s="2"/>
      <c r="AC440" s="1"/>
      <c r="AD440" s="2"/>
      <c r="AE440" s="1"/>
      <c r="AF440" s="2"/>
      <c r="AG440" s="1"/>
      <c r="AH440" s="3"/>
      <c r="AI440" s="1"/>
      <c r="AJ440" s="3"/>
      <c r="AK440" s="1"/>
      <c r="AR440" s="3"/>
    </row>
    <row r="441" spans="1:4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2"/>
      <c r="AA441" s="1"/>
      <c r="AB441" s="2"/>
      <c r="AC441" s="1"/>
      <c r="AD441" s="2"/>
      <c r="AE441" s="1"/>
      <c r="AF441" s="2"/>
      <c r="AG441" s="1"/>
      <c r="AH441" s="3"/>
      <c r="AI441" s="1"/>
      <c r="AJ441" s="3"/>
      <c r="AK441" s="1"/>
      <c r="AR441" s="3"/>
    </row>
    <row r="442" spans="1:4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2"/>
      <c r="AA442" s="1"/>
      <c r="AB442" s="2"/>
      <c r="AC442" s="1"/>
      <c r="AD442" s="2"/>
      <c r="AE442" s="1"/>
      <c r="AF442" s="2"/>
      <c r="AG442" s="1"/>
      <c r="AH442" s="3"/>
      <c r="AI442" s="1"/>
      <c r="AJ442" s="3"/>
      <c r="AK442" s="1"/>
      <c r="AR442" s="3"/>
    </row>
    <row r="443" spans="1:4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2"/>
      <c r="AA443" s="1"/>
      <c r="AB443" s="2"/>
      <c r="AC443" s="1"/>
      <c r="AD443" s="2"/>
      <c r="AE443" s="1"/>
      <c r="AF443" s="2"/>
      <c r="AG443" s="1"/>
      <c r="AH443" s="3"/>
      <c r="AI443" s="1"/>
      <c r="AJ443" s="3"/>
      <c r="AK443" s="1"/>
      <c r="AR443" s="3"/>
    </row>
    <row r="444" spans="1:4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2"/>
      <c r="AA444" s="1"/>
      <c r="AB444" s="2"/>
      <c r="AC444" s="1"/>
      <c r="AD444" s="2"/>
      <c r="AE444" s="1"/>
      <c r="AF444" s="2"/>
      <c r="AG444" s="1"/>
      <c r="AH444" s="3"/>
      <c r="AI444" s="1"/>
      <c r="AJ444" s="3"/>
      <c r="AK444" s="1"/>
      <c r="AR444" s="3"/>
    </row>
    <row r="445" spans="1:4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2"/>
      <c r="AA445" s="1"/>
      <c r="AB445" s="2"/>
      <c r="AC445" s="1"/>
      <c r="AD445" s="2"/>
      <c r="AE445" s="1"/>
      <c r="AF445" s="2"/>
      <c r="AG445" s="1"/>
      <c r="AH445" s="3"/>
      <c r="AI445" s="1"/>
      <c r="AJ445" s="3"/>
      <c r="AK445" s="1"/>
      <c r="AR445" s="3"/>
    </row>
    <row r="446" spans="1:4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2"/>
      <c r="AA446" s="1"/>
      <c r="AB446" s="2"/>
      <c r="AC446" s="1"/>
      <c r="AD446" s="2"/>
      <c r="AE446" s="1"/>
      <c r="AF446" s="2"/>
      <c r="AG446" s="1"/>
      <c r="AH446" s="3"/>
      <c r="AI446" s="1"/>
      <c r="AJ446" s="3"/>
      <c r="AK446" s="1"/>
      <c r="AR446" s="3"/>
    </row>
    <row r="447" spans="1:4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2"/>
      <c r="AA447" s="1"/>
      <c r="AB447" s="2"/>
      <c r="AC447" s="1"/>
      <c r="AD447" s="2"/>
      <c r="AE447" s="1"/>
      <c r="AF447" s="2"/>
      <c r="AG447" s="1"/>
      <c r="AH447" s="3"/>
      <c r="AI447" s="1"/>
      <c r="AJ447" s="3"/>
      <c r="AK447" s="1"/>
      <c r="AR447" s="3"/>
    </row>
    <row r="448" spans="1:4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2"/>
      <c r="AA448" s="1"/>
      <c r="AB448" s="2"/>
      <c r="AC448" s="1"/>
      <c r="AD448" s="2"/>
      <c r="AE448" s="1"/>
      <c r="AF448" s="2"/>
      <c r="AG448" s="1"/>
      <c r="AH448" s="3"/>
      <c r="AI448" s="1"/>
      <c r="AJ448" s="3"/>
      <c r="AK448" s="1"/>
      <c r="AR448" s="3"/>
    </row>
    <row r="449" spans="1:4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2"/>
      <c r="AA449" s="1"/>
      <c r="AB449" s="2"/>
      <c r="AC449" s="1"/>
      <c r="AD449" s="2"/>
      <c r="AE449" s="1"/>
      <c r="AF449" s="2"/>
      <c r="AG449" s="1"/>
      <c r="AH449" s="3"/>
      <c r="AI449" s="1"/>
      <c r="AJ449" s="3"/>
      <c r="AK449" s="1"/>
      <c r="AR449" s="3"/>
    </row>
    <row r="450" spans="1:4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2"/>
      <c r="AA450" s="1"/>
      <c r="AB450" s="2"/>
      <c r="AC450" s="1"/>
      <c r="AD450" s="2"/>
      <c r="AE450" s="1"/>
      <c r="AF450" s="2"/>
      <c r="AG450" s="1"/>
      <c r="AH450" s="3"/>
      <c r="AI450" s="1"/>
      <c r="AJ450" s="3"/>
      <c r="AK450" s="1"/>
      <c r="AR450" s="3"/>
    </row>
    <row r="451" spans="1:4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2"/>
      <c r="AA451" s="1"/>
      <c r="AB451" s="2"/>
      <c r="AC451" s="1"/>
      <c r="AD451" s="2"/>
      <c r="AE451" s="1"/>
      <c r="AF451" s="2"/>
      <c r="AG451" s="1"/>
      <c r="AH451" s="3"/>
      <c r="AI451" s="1"/>
      <c r="AJ451" s="3"/>
      <c r="AK451" s="1"/>
      <c r="AR451" s="3"/>
    </row>
    <row r="452" spans="1:4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2"/>
      <c r="AA452" s="1"/>
      <c r="AB452" s="2"/>
      <c r="AC452" s="1"/>
      <c r="AD452" s="2"/>
      <c r="AE452" s="1"/>
      <c r="AF452" s="2"/>
      <c r="AG452" s="1"/>
      <c r="AH452" s="3"/>
      <c r="AI452" s="1"/>
      <c r="AJ452" s="3"/>
      <c r="AK452" s="1"/>
      <c r="AR452" s="3"/>
    </row>
    <row r="453" spans="1:4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2"/>
      <c r="AA453" s="1"/>
      <c r="AB453" s="2"/>
      <c r="AC453" s="1"/>
      <c r="AD453" s="2"/>
      <c r="AE453" s="1"/>
      <c r="AF453" s="2"/>
      <c r="AG453" s="1"/>
      <c r="AH453" s="3"/>
      <c r="AI453" s="1"/>
      <c r="AJ453" s="3"/>
      <c r="AK453" s="1"/>
      <c r="AR453" s="3"/>
    </row>
    <row r="454" spans="1:4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2"/>
      <c r="AA454" s="1"/>
      <c r="AB454" s="2"/>
      <c r="AC454" s="1"/>
      <c r="AD454" s="2"/>
      <c r="AE454" s="1"/>
      <c r="AF454" s="2"/>
      <c r="AG454" s="1"/>
      <c r="AH454" s="3"/>
      <c r="AI454" s="1"/>
      <c r="AJ454" s="3"/>
      <c r="AK454" s="1"/>
      <c r="AR454" s="3"/>
    </row>
    <row r="455" spans="1:4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2"/>
      <c r="AA455" s="1"/>
      <c r="AB455" s="2"/>
      <c r="AC455" s="1"/>
      <c r="AD455" s="2"/>
      <c r="AE455" s="1"/>
      <c r="AF455" s="2"/>
      <c r="AG455" s="1"/>
      <c r="AH455" s="3"/>
      <c r="AI455" s="1"/>
      <c r="AJ455" s="3"/>
      <c r="AK455" s="1"/>
      <c r="AR455" s="3"/>
    </row>
    <row r="456" spans="1:4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2"/>
      <c r="AA456" s="1"/>
      <c r="AB456" s="2"/>
      <c r="AC456" s="1"/>
      <c r="AD456" s="2"/>
      <c r="AE456" s="1"/>
      <c r="AF456" s="2"/>
      <c r="AG456" s="1"/>
      <c r="AH456" s="3"/>
      <c r="AI456" s="1"/>
      <c r="AJ456" s="3"/>
      <c r="AK456" s="1"/>
      <c r="AR456" s="3"/>
    </row>
    <row r="457" spans="1:4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2"/>
      <c r="AA457" s="1"/>
      <c r="AB457" s="2"/>
      <c r="AC457" s="1"/>
      <c r="AD457" s="2"/>
      <c r="AE457" s="1"/>
      <c r="AF457" s="2"/>
      <c r="AG457" s="1"/>
      <c r="AH457" s="3"/>
      <c r="AI457" s="1"/>
      <c r="AJ457" s="3"/>
      <c r="AK457" s="1"/>
      <c r="AR457" s="3"/>
    </row>
    <row r="458" spans="1:4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2"/>
      <c r="AA458" s="1"/>
      <c r="AB458" s="2"/>
      <c r="AC458" s="1"/>
      <c r="AD458" s="2"/>
      <c r="AE458" s="1"/>
      <c r="AF458" s="2"/>
      <c r="AG458" s="1"/>
      <c r="AH458" s="3"/>
      <c r="AI458" s="1"/>
      <c r="AJ458" s="3"/>
      <c r="AK458" s="1"/>
      <c r="AR458" s="3"/>
    </row>
    <row r="459" spans="1:4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2"/>
      <c r="AA459" s="1"/>
      <c r="AB459" s="2"/>
      <c r="AC459" s="1"/>
      <c r="AD459" s="2"/>
      <c r="AE459" s="1"/>
      <c r="AF459" s="2"/>
      <c r="AG459" s="1"/>
      <c r="AH459" s="3"/>
      <c r="AI459" s="1"/>
      <c r="AJ459" s="3"/>
      <c r="AK459" s="1"/>
      <c r="AR459" s="3"/>
    </row>
    <row r="460" spans="1:4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2"/>
      <c r="AA460" s="1"/>
      <c r="AB460" s="2"/>
      <c r="AC460" s="1"/>
      <c r="AD460" s="2"/>
      <c r="AE460" s="1"/>
      <c r="AF460" s="2"/>
      <c r="AG460" s="1"/>
      <c r="AH460" s="3"/>
      <c r="AI460" s="1"/>
      <c r="AJ460" s="3"/>
      <c r="AK460" s="1"/>
      <c r="AR460" s="3"/>
    </row>
    <row r="461" spans="1:4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2"/>
      <c r="AA461" s="1"/>
      <c r="AB461" s="2"/>
      <c r="AC461" s="1"/>
      <c r="AD461" s="2"/>
      <c r="AE461" s="1"/>
      <c r="AF461" s="2"/>
      <c r="AG461" s="1"/>
      <c r="AH461" s="3"/>
      <c r="AI461" s="1"/>
      <c r="AJ461" s="3"/>
      <c r="AK461" s="1"/>
      <c r="AR461" s="3"/>
    </row>
    <row r="462" spans="1:4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2"/>
      <c r="AA462" s="1"/>
      <c r="AB462" s="2"/>
      <c r="AC462" s="1"/>
      <c r="AD462" s="2"/>
      <c r="AE462" s="1"/>
      <c r="AF462" s="2"/>
      <c r="AG462" s="1"/>
      <c r="AH462" s="3"/>
      <c r="AI462" s="1"/>
      <c r="AJ462" s="3"/>
      <c r="AK462" s="1"/>
      <c r="AR462" s="3"/>
    </row>
    <row r="463" spans="1:4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2"/>
      <c r="AA463" s="1"/>
      <c r="AB463" s="2"/>
      <c r="AC463" s="1"/>
      <c r="AD463" s="2"/>
      <c r="AE463" s="1"/>
      <c r="AF463" s="2"/>
      <c r="AG463" s="1"/>
      <c r="AH463" s="3"/>
      <c r="AI463" s="1"/>
      <c r="AJ463" s="3"/>
      <c r="AK463" s="1"/>
      <c r="AR463" s="3"/>
    </row>
    <row r="464" spans="1:4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2"/>
      <c r="AA464" s="1"/>
      <c r="AB464" s="2"/>
      <c r="AC464" s="1"/>
      <c r="AD464" s="2"/>
      <c r="AE464" s="1"/>
      <c r="AF464" s="2"/>
      <c r="AG464" s="1"/>
      <c r="AH464" s="3"/>
      <c r="AI464" s="1"/>
      <c r="AJ464" s="3"/>
      <c r="AK464" s="1"/>
      <c r="AR464" s="3"/>
    </row>
    <row r="465" spans="1:4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2"/>
      <c r="AA465" s="1"/>
      <c r="AB465" s="2"/>
      <c r="AC465" s="1"/>
      <c r="AD465" s="2"/>
      <c r="AE465" s="1"/>
      <c r="AF465" s="2"/>
      <c r="AG465" s="1"/>
      <c r="AH465" s="3"/>
      <c r="AI465" s="1"/>
      <c r="AJ465" s="3"/>
      <c r="AK465" s="1"/>
      <c r="AR465" s="3"/>
    </row>
    <row r="466" spans="1:4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2"/>
      <c r="AA466" s="1"/>
      <c r="AB466" s="2"/>
      <c r="AC466" s="1"/>
      <c r="AD466" s="2"/>
      <c r="AE466" s="1"/>
      <c r="AF466" s="2"/>
      <c r="AG466" s="1"/>
      <c r="AH466" s="3"/>
      <c r="AI466" s="1"/>
      <c r="AJ466" s="3"/>
      <c r="AK466" s="1"/>
      <c r="AR466" s="3"/>
    </row>
    <row r="467" spans="1:4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2"/>
      <c r="AA467" s="1"/>
      <c r="AB467" s="2"/>
      <c r="AC467" s="1"/>
      <c r="AD467" s="2"/>
      <c r="AE467" s="1"/>
      <c r="AF467" s="2"/>
      <c r="AG467" s="1"/>
      <c r="AH467" s="3"/>
      <c r="AI467" s="1"/>
      <c r="AJ467" s="3"/>
      <c r="AK467" s="1"/>
      <c r="AR467" s="3"/>
    </row>
    <row r="468" spans="1:4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2"/>
      <c r="AA468" s="1"/>
      <c r="AB468" s="2"/>
      <c r="AC468" s="1"/>
      <c r="AD468" s="2"/>
      <c r="AE468" s="1"/>
      <c r="AF468" s="2"/>
      <c r="AG468" s="1"/>
      <c r="AH468" s="3"/>
      <c r="AI468" s="1"/>
      <c r="AJ468" s="3"/>
      <c r="AK468" s="1"/>
      <c r="AR468" s="3"/>
    </row>
    <row r="469" spans="1:4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2"/>
      <c r="AA469" s="1"/>
      <c r="AB469" s="2"/>
      <c r="AC469" s="1"/>
      <c r="AD469" s="2"/>
      <c r="AE469" s="1"/>
      <c r="AF469" s="2"/>
      <c r="AG469" s="1"/>
      <c r="AH469" s="3"/>
      <c r="AI469" s="1"/>
      <c r="AJ469" s="3"/>
      <c r="AK469" s="1"/>
      <c r="AR469" s="3"/>
    </row>
    <row r="470" spans="1:4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2"/>
      <c r="AA470" s="1"/>
      <c r="AB470" s="2"/>
      <c r="AC470" s="1"/>
      <c r="AD470" s="2"/>
      <c r="AE470" s="1"/>
      <c r="AF470" s="2"/>
      <c r="AG470" s="1"/>
      <c r="AH470" s="3"/>
      <c r="AI470" s="1"/>
      <c r="AJ470" s="3"/>
      <c r="AK470" s="1"/>
      <c r="AR470" s="3"/>
    </row>
    <row r="471" spans="1:4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2"/>
      <c r="AA471" s="1"/>
      <c r="AB471" s="2"/>
      <c r="AC471" s="1"/>
      <c r="AD471" s="2"/>
      <c r="AE471" s="1"/>
      <c r="AF471" s="2"/>
      <c r="AG471" s="1"/>
      <c r="AH471" s="3"/>
      <c r="AI471" s="1"/>
      <c r="AJ471" s="3"/>
      <c r="AK471" s="1"/>
      <c r="AR471" s="3"/>
    </row>
    <row r="472" spans="1:4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2"/>
      <c r="AA472" s="1"/>
      <c r="AB472" s="2"/>
      <c r="AC472" s="1"/>
      <c r="AD472" s="2"/>
      <c r="AE472" s="1"/>
      <c r="AF472" s="2"/>
      <c r="AG472" s="1"/>
      <c r="AH472" s="3"/>
      <c r="AI472" s="1"/>
      <c r="AJ472" s="3"/>
      <c r="AK472" s="1"/>
      <c r="AR472" s="3"/>
    </row>
    <row r="473" spans="1:4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2"/>
      <c r="AA473" s="1"/>
      <c r="AB473" s="2"/>
      <c r="AC473" s="1"/>
      <c r="AD473" s="2"/>
      <c r="AE473" s="1"/>
      <c r="AF473" s="2"/>
      <c r="AG473" s="1"/>
      <c r="AH473" s="3"/>
      <c r="AI473" s="1"/>
      <c r="AJ473" s="3"/>
      <c r="AK473" s="1"/>
      <c r="AR473" s="3"/>
    </row>
    <row r="474" spans="1:4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2"/>
      <c r="AA474" s="1"/>
      <c r="AB474" s="2"/>
      <c r="AC474" s="1"/>
      <c r="AD474" s="2"/>
      <c r="AE474" s="1"/>
      <c r="AF474" s="2"/>
      <c r="AG474" s="1"/>
      <c r="AH474" s="3"/>
      <c r="AI474" s="1"/>
      <c r="AJ474" s="3"/>
      <c r="AK474" s="1"/>
      <c r="AR474" s="3"/>
    </row>
    <row r="475" spans="1:4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2"/>
      <c r="AA475" s="1"/>
      <c r="AB475" s="2"/>
      <c r="AC475" s="1"/>
      <c r="AD475" s="2"/>
      <c r="AE475" s="1"/>
      <c r="AF475" s="2"/>
      <c r="AG475" s="1"/>
      <c r="AH475" s="3"/>
      <c r="AI475" s="1"/>
      <c r="AJ475" s="3"/>
      <c r="AK475" s="1"/>
      <c r="AR475" s="3"/>
    </row>
    <row r="476" spans="1:4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2"/>
      <c r="AA476" s="1"/>
      <c r="AB476" s="2"/>
      <c r="AC476" s="1"/>
      <c r="AD476" s="2"/>
      <c r="AE476" s="1"/>
      <c r="AF476" s="2"/>
      <c r="AG476" s="1"/>
      <c r="AH476" s="3"/>
      <c r="AI476" s="1"/>
      <c r="AJ476" s="3"/>
      <c r="AK476" s="1"/>
      <c r="AR476" s="3"/>
    </row>
    <row r="477" spans="1:4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2"/>
      <c r="AA477" s="1"/>
      <c r="AB477" s="2"/>
      <c r="AC477" s="1"/>
      <c r="AD477" s="2"/>
      <c r="AE477" s="1"/>
      <c r="AF477" s="2"/>
      <c r="AG477" s="1"/>
      <c r="AH477" s="3"/>
      <c r="AI477" s="1"/>
      <c r="AJ477" s="3"/>
      <c r="AK477" s="1"/>
      <c r="AR477" s="3"/>
    </row>
    <row r="478" spans="1:4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2"/>
      <c r="AA478" s="1"/>
      <c r="AB478" s="2"/>
      <c r="AC478" s="1"/>
      <c r="AD478" s="2"/>
      <c r="AE478" s="1"/>
      <c r="AF478" s="2"/>
      <c r="AG478" s="1"/>
      <c r="AH478" s="3"/>
      <c r="AI478" s="1"/>
      <c r="AJ478" s="3"/>
      <c r="AK478" s="1"/>
      <c r="AR478" s="3"/>
    </row>
    <row r="479" spans="1:4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2"/>
      <c r="AA479" s="1"/>
      <c r="AB479" s="2"/>
      <c r="AC479" s="1"/>
      <c r="AD479" s="2"/>
      <c r="AE479" s="1"/>
      <c r="AF479" s="2"/>
      <c r="AG479" s="1"/>
      <c r="AH479" s="3"/>
      <c r="AI479" s="1"/>
      <c r="AJ479" s="3"/>
      <c r="AK479" s="1"/>
      <c r="AR479" s="3"/>
    </row>
    <row r="480" spans="1:4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2"/>
      <c r="AA480" s="1"/>
      <c r="AB480" s="2"/>
      <c r="AC480" s="1"/>
      <c r="AD480" s="2"/>
      <c r="AE480" s="1"/>
      <c r="AF480" s="2"/>
      <c r="AG480" s="1"/>
      <c r="AH480" s="3"/>
      <c r="AI480" s="1"/>
      <c r="AJ480" s="3"/>
      <c r="AK480" s="1"/>
      <c r="AR480" s="3"/>
    </row>
    <row r="481" spans="1:4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2"/>
      <c r="AA481" s="1"/>
      <c r="AB481" s="2"/>
      <c r="AC481" s="1"/>
      <c r="AD481" s="2"/>
      <c r="AE481" s="1"/>
      <c r="AF481" s="2"/>
      <c r="AG481" s="1"/>
      <c r="AH481" s="3"/>
      <c r="AI481" s="1"/>
      <c r="AJ481" s="3"/>
      <c r="AK481" s="1"/>
      <c r="AR481" s="3"/>
    </row>
    <row r="482" spans="1:4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2"/>
      <c r="AA482" s="1"/>
      <c r="AB482" s="2"/>
      <c r="AC482" s="1"/>
      <c r="AD482" s="2"/>
      <c r="AE482" s="1"/>
      <c r="AF482" s="2"/>
      <c r="AG482" s="1"/>
      <c r="AH482" s="3"/>
      <c r="AI482" s="1"/>
      <c r="AJ482" s="3"/>
      <c r="AK482" s="1"/>
      <c r="AR482" s="3"/>
    </row>
    <row r="483" spans="1:4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2"/>
      <c r="AA483" s="1"/>
      <c r="AB483" s="2"/>
      <c r="AC483" s="1"/>
      <c r="AD483" s="2"/>
      <c r="AE483" s="1"/>
      <c r="AF483" s="2"/>
      <c r="AG483" s="1"/>
      <c r="AH483" s="3"/>
      <c r="AI483" s="1"/>
      <c r="AJ483" s="3"/>
      <c r="AK483" s="1"/>
      <c r="AR483" s="3"/>
    </row>
    <row r="484" spans="1:4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2"/>
      <c r="AA484" s="1"/>
      <c r="AB484" s="2"/>
      <c r="AC484" s="1"/>
      <c r="AD484" s="2"/>
      <c r="AE484" s="1"/>
      <c r="AF484" s="2"/>
      <c r="AG484" s="1"/>
      <c r="AH484" s="3"/>
      <c r="AI484" s="1"/>
      <c r="AJ484" s="3"/>
      <c r="AK484" s="1"/>
      <c r="AR484" s="3"/>
    </row>
    <row r="485" spans="1:4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2"/>
      <c r="AA485" s="1"/>
      <c r="AB485" s="2"/>
      <c r="AC485" s="1"/>
      <c r="AD485" s="2"/>
      <c r="AE485" s="1"/>
      <c r="AF485" s="2"/>
      <c r="AG485" s="1"/>
      <c r="AH485" s="3"/>
      <c r="AI485" s="1"/>
      <c r="AJ485" s="3"/>
      <c r="AK485" s="1"/>
      <c r="AR485" s="3"/>
    </row>
    <row r="486" spans="1:4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2"/>
      <c r="AA486" s="1"/>
      <c r="AB486" s="2"/>
      <c r="AC486" s="1"/>
      <c r="AD486" s="2"/>
      <c r="AE486" s="1"/>
      <c r="AF486" s="2"/>
      <c r="AG486" s="1"/>
      <c r="AH486" s="3"/>
      <c r="AI486" s="1"/>
      <c r="AJ486" s="3"/>
      <c r="AK486" s="1"/>
      <c r="AR486" s="3"/>
    </row>
    <row r="487" spans="1:4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2"/>
      <c r="AA487" s="1"/>
      <c r="AB487" s="2"/>
      <c r="AC487" s="1"/>
      <c r="AD487" s="2"/>
      <c r="AE487" s="1"/>
      <c r="AF487" s="2"/>
      <c r="AG487" s="1"/>
      <c r="AH487" s="3"/>
      <c r="AI487" s="1"/>
      <c r="AJ487" s="3"/>
      <c r="AK487" s="1"/>
      <c r="AR487" s="3"/>
    </row>
    <row r="488" spans="1:4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2"/>
      <c r="AA488" s="1"/>
      <c r="AB488" s="2"/>
      <c r="AC488" s="1"/>
      <c r="AD488" s="2"/>
      <c r="AE488" s="1"/>
      <c r="AF488" s="2"/>
      <c r="AG488" s="1"/>
      <c r="AH488" s="3"/>
      <c r="AI488" s="1"/>
      <c r="AJ488" s="3"/>
      <c r="AK488" s="1"/>
      <c r="AR488" s="3"/>
    </row>
    <row r="489" spans="1:4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2"/>
      <c r="AA489" s="1"/>
      <c r="AB489" s="2"/>
      <c r="AC489" s="1"/>
      <c r="AD489" s="2"/>
      <c r="AE489" s="1"/>
      <c r="AF489" s="2"/>
      <c r="AG489" s="1"/>
      <c r="AH489" s="3"/>
      <c r="AI489" s="1"/>
      <c r="AJ489" s="3"/>
      <c r="AK489" s="1"/>
      <c r="AR489" s="3"/>
    </row>
    <row r="490" spans="1:4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2"/>
      <c r="AA490" s="1"/>
      <c r="AB490" s="2"/>
      <c r="AC490" s="1"/>
      <c r="AD490" s="2"/>
      <c r="AE490" s="1"/>
      <c r="AF490" s="2"/>
      <c r="AG490" s="1"/>
      <c r="AH490" s="3"/>
      <c r="AI490" s="1"/>
      <c r="AJ490" s="3"/>
      <c r="AK490" s="1"/>
      <c r="AR490" s="3"/>
    </row>
    <row r="491" spans="1:4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2"/>
      <c r="AA491" s="1"/>
      <c r="AB491" s="2"/>
      <c r="AC491" s="1"/>
      <c r="AD491" s="2"/>
      <c r="AE491" s="1"/>
      <c r="AF491" s="2"/>
      <c r="AG491" s="1"/>
      <c r="AH491" s="3"/>
      <c r="AI491" s="1"/>
      <c r="AJ491" s="3"/>
      <c r="AK491" s="1"/>
      <c r="AR491" s="3"/>
    </row>
    <row r="492" spans="1:4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2"/>
      <c r="AA492" s="1"/>
      <c r="AB492" s="2"/>
      <c r="AC492" s="1"/>
      <c r="AD492" s="2"/>
      <c r="AE492" s="1"/>
      <c r="AF492" s="2"/>
      <c r="AG492" s="1"/>
      <c r="AH492" s="3"/>
      <c r="AI492" s="1"/>
      <c r="AJ492" s="3"/>
      <c r="AK492" s="1"/>
      <c r="AR492" s="3"/>
    </row>
    <row r="493" spans="1:4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2"/>
      <c r="AA493" s="1"/>
      <c r="AB493" s="2"/>
      <c r="AC493" s="1"/>
      <c r="AD493" s="2"/>
      <c r="AE493" s="1"/>
      <c r="AF493" s="2"/>
      <c r="AG493" s="1"/>
      <c r="AH493" s="3"/>
      <c r="AI493" s="1"/>
      <c r="AJ493" s="3"/>
      <c r="AK493" s="1"/>
      <c r="AR493" s="3"/>
    </row>
    <row r="494" spans="1:4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2"/>
      <c r="AA494" s="1"/>
      <c r="AB494" s="2"/>
      <c r="AC494" s="1"/>
      <c r="AD494" s="2"/>
      <c r="AE494" s="1"/>
      <c r="AF494" s="2"/>
      <c r="AG494" s="1"/>
      <c r="AH494" s="3"/>
      <c r="AI494" s="1"/>
      <c r="AJ494" s="3"/>
      <c r="AK494" s="1"/>
      <c r="AR494" s="3"/>
    </row>
    <row r="495" spans="1:4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2"/>
      <c r="AA495" s="1"/>
      <c r="AB495" s="2"/>
      <c r="AC495" s="1"/>
      <c r="AD495" s="2"/>
      <c r="AE495" s="1"/>
      <c r="AF495" s="2"/>
      <c r="AG495" s="1"/>
      <c r="AH495" s="3"/>
      <c r="AI495" s="1"/>
      <c r="AJ495" s="3"/>
      <c r="AK495" s="1"/>
      <c r="AR495" s="3"/>
    </row>
    <row r="496" spans="1:4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2"/>
      <c r="AA496" s="1"/>
      <c r="AB496" s="2"/>
      <c r="AC496" s="1"/>
      <c r="AD496" s="2"/>
      <c r="AE496" s="1"/>
      <c r="AF496" s="2"/>
      <c r="AG496" s="1"/>
      <c r="AH496" s="3"/>
      <c r="AI496" s="1"/>
      <c r="AJ496" s="3"/>
      <c r="AK496" s="1"/>
      <c r="AR496" s="3"/>
    </row>
    <row r="497" spans="1:4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2"/>
      <c r="AA497" s="1"/>
      <c r="AB497" s="2"/>
      <c r="AC497" s="1"/>
      <c r="AD497" s="2"/>
      <c r="AE497" s="1"/>
      <c r="AF497" s="2"/>
      <c r="AG497" s="1"/>
      <c r="AH497" s="3"/>
      <c r="AI497" s="1"/>
      <c r="AJ497" s="3"/>
      <c r="AK497" s="1"/>
      <c r="AR497" s="3"/>
    </row>
    <row r="498" spans="1:4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2"/>
      <c r="AA498" s="1"/>
      <c r="AB498" s="2"/>
      <c r="AC498" s="1"/>
      <c r="AD498" s="2"/>
      <c r="AE498" s="1"/>
      <c r="AF498" s="2"/>
      <c r="AG498" s="1"/>
      <c r="AH498" s="3"/>
      <c r="AI498" s="1"/>
      <c r="AJ498" s="3"/>
      <c r="AK498" s="1"/>
      <c r="AR498" s="3"/>
    </row>
    <row r="499" spans="1:4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2"/>
      <c r="AA499" s="1"/>
      <c r="AB499" s="2"/>
      <c r="AC499" s="1"/>
      <c r="AD499" s="2"/>
      <c r="AE499" s="1"/>
      <c r="AF499" s="2"/>
      <c r="AG499" s="1"/>
      <c r="AH499" s="3"/>
      <c r="AI499" s="1"/>
      <c r="AJ499" s="3"/>
      <c r="AK499" s="1"/>
      <c r="AR499" s="3"/>
    </row>
    <row r="500" spans="1:4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2"/>
      <c r="AA500" s="1"/>
      <c r="AB500" s="2"/>
      <c r="AC500" s="1"/>
      <c r="AD500" s="2"/>
      <c r="AE500" s="1"/>
      <c r="AF500" s="2"/>
      <c r="AG500" s="1"/>
      <c r="AH500" s="3"/>
      <c r="AI500" s="1"/>
      <c r="AJ500" s="3"/>
      <c r="AK500" s="1"/>
      <c r="AR500" s="3"/>
    </row>
    <row r="501" spans="1:4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2"/>
      <c r="AA501" s="1"/>
      <c r="AB501" s="2"/>
      <c r="AC501" s="1"/>
      <c r="AD501" s="2"/>
      <c r="AE501" s="1"/>
      <c r="AF501" s="2"/>
      <c r="AG501" s="1"/>
      <c r="AH501" s="3"/>
      <c r="AI501" s="1"/>
      <c r="AJ501" s="3"/>
      <c r="AK501" s="1"/>
      <c r="AR501" s="3"/>
    </row>
    <row r="502" spans="1:4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2"/>
      <c r="AA502" s="1"/>
      <c r="AB502" s="2"/>
      <c r="AC502" s="1"/>
      <c r="AD502" s="2"/>
      <c r="AE502" s="1"/>
      <c r="AF502" s="2"/>
      <c r="AG502" s="1"/>
      <c r="AH502" s="3"/>
      <c r="AI502" s="1"/>
      <c r="AJ502" s="3"/>
      <c r="AK502" s="1"/>
      <c r="AR502" s="3"/>
    </row>
    <row r="503" spans="1:4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2"/>
      <c r="AA503" s="1"/>
      <c r="AB503" s="2"/>
      <c r="AC503" s="1"/>
      <c r="AD503" s="2"/>
      <c r="AE503" s="1"/>
      <c r="AF503" s="2"/>
      <c r="AG503" s="1"/>
      <c r="AH503" s="3"/>
      <c r="AI503" s="1"/>
      <c r="AJ503" s="3"/>
      <c r="AK503" s="1"/>
      <c r="AR503" s="3"/>
    </row>
    <row r="504" spans="1:4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2"/>
      <c r="AA504" s="1"/>
      <c r="AB504" s="2"/>
      <c r="AC504" s="1"/>
      <c r="AD504" s="2"/>
      <c r="AE504" s="1"/>
      <c r="AF504" s="2"/>
      <c r="AG504" s="1"/>
      <c r="AH504" s="3"/>
      <c r="AI504" s="1"/>
      <c r="AJ504" s="3"/>
      <c r="AK504" s="1"/>
      <c r="AR504" s="3"/>
    </row>
    <row r="505" spans="1:4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2"/>
      <c r="AA505" s="1"/>
      <c r="AB505" s="2"/>
      <c r="AC505" s="1"/>
      <c r="AD505" s="2"/>
      <c r="AE505" s="1"/>
      <c r="AF505" s="2"/>
      <c r="AG505" s="1"/>
      <c r="AH505" s="3"/>
      <c r="AI505" s="1"/>
      <c r="AJ505" s="3"/>
      <c r="AK505" s="1"/>
      <c r="AR505" s="3"/>
    </row>
    <row r="506" spans="1:4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2"/>
      <c r="AA506" s="1"/>
      <c r="AB506" s="2"/>
      <c r="AC506" s="1"/>
      <c r="AD506" s="2"/>
      <c r="AE506" s="1"/>
      <c r="AF506" s="2"/>
      <c r="AG506" s="1"/>
      <c r="AH506" s="3"/>
      <c r="AI506" s="1"/>
      <c r="AJ506" s="3"/>
      <c r="AK506" s="1"/>
      <c r="AR506" s="3"/>
    </row>
    <row r="507" spans="1:4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2"/>
      <c r="AA507" s="1"/>
      <c r="AB507" s="2"/>
      <c r="AC507" s="1"/>
      <c r="AD507" s="2"/>
      <c r="AE507" s="1"/>
      <c r="AF507" s="2"/>
      <c r="AG507" s="1"/>
      <c r="AH507" s="3"/>
      <c r="AI507" s="1"/>
      <c r="AJ507" s="3"/>
      <c r="AK507" s="1"/>
      <c r="AR507" s="3"/>
    </row>
    <row r="508" spans="1:4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2"/>
      <c r="AA508" s="1"/>
      <c r="AB508" s="2"/>
      <c r="AC508" s="1"/>
      <c r="AD508" s="2"/>
      <c r="AE508" s="1"/>
      <c r="AF508" s="2"/>
      <c r="AG508" s="1"/>
      <c r="AH508" s="3"/>
      <c r="AI508" s="1"/>
      <c r="AJ508" s="3"/>
      <c r="AK508" s="1"/>
      <c r="AR508" s="3"/>
    </row>
    <row r="509" spans="1:4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2"/>
      <c r="AA509" s="1"/>
      <c r="AB509" s="2"/>
      <c r="AC509" s="1"/>
      <c r="AD509" s="2"/>
      <c r="AE509" s="1"/>
      <c r="AF509" s="2"/>
      <c r="AG509" s="1"/>
      <c r="AH509" s="3"/>
      <c r="AI509" s="1"/>
      <c r="AJ509" s="3"/>
      <c r="AK509" s="1"/>
      <c r="AR509" s="3"/>
    </row>
    <row r="510" spans="1:4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2"/>
      <c r="AA510" s="1"/>
      <c r="AB510" s="2"/>
      <c r="AC510" s="1"/>
      <c r="AD510" s="2"/>
      <c r="AE510" s="1"/>
      <c r="AF510" s="2"/>
      <c r="AG510" s="1"/>
      <c r="AH510" s="3"/>
      <c r="AI510" s="1"/>
      <c r="AJ510" s="3"/>
      <c r="AK510" s="1"/>
      <c r="AR510" s="3"/>
    </row>
    <row r="511" spans="1:4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2"/>
      <c r="AA511" s="1"/>
      <c r="AB511" s="2"/>
      <c r="AC511" s="1"/>
      <c r="AD511" s="2"/>
      <c r="AE511" s="1"/>
      <c r="AF511" s="2"/>
      <c r="AG511" s="1"/>
      <c r="AH511" s="3"/>
      <c r="AI511" s="1"/>
      <c r="AJ511" s="3"/>
      <c r="AK511" s="1"/>
      <c r="AR511" s="3"/>
    </row>
    <row r="512" spans="1:4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2"/>
      <c r="AA512" s="1"/>
      <c r="AB512" s="2"/>
      <c r="AC512" s="1"/>
      <c r="AD512" s="2"/>
      <c r="AE512" s="1"/>
      <c r="AF512" s="2"/>
      <c r="AG512" s="1"/>
      <c r="AH512" s="3"/>
      <c r="AI512" s="1"/>
      <c r="AJ512" s="3"/>
      <c r="AK512" s="1"/>
      <c r="AR512" s="3"/>
    </row>
    <row r="513" spans="1:4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2"/>
      <c r="AA513" s="1"/>
      <c r="AB513" s="2"/>
      <c r="AC513" s="1"/>
      <c r="AD513" s="2"/>
      <c r="AE513" s="1"/>
      <c r="AF513" s="2"/>
      <c r="AG513" s="1"/>
      <c r="AH513" s="3"/>
      <c r="AI513" s="1"/>
      <c r="AJ513" s="3"/>
      <c r="AK513" s="1"/>
      <c r="AR513" s="3"/>
    </row>
    <row r="514" spans="1:4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2"/>
      <c r="AA514" s="1"/>
      <c r="AB514" s="2"/>
      <c r="AC514" s="1"/>
      <c r="AD514" s="2"/>
      <c r="AE514" s="1"/>
      <c r="AF514" s="2"/>
      <c r="AG514" s="1"/>
      <c r="AH514" s="3"/>
      <c r="AI514" s="1"/>
      <c r="AJ514" s="3"/>
      <c r="AK514" s="1"/>
      <c r="AR514" s="3"/>
    </row>
    <row r="515" spans="1:4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2"/>
      <c r="AA515" s="1"/>
      <c r="AB515" s="2"/>
      <c r="AC515" s="1"/>
      <c r="AD515" s="2"/>
      <c r="AE515" s="1"/>
      <c r="AF515" s="2"/>
      <c r="AG515" s="1"/>
      <c r="AH515" s="3"/>
      <c r="AI515" s="1"/>
      <c r="AJ515" s="3"/>
      <c r="AK515" s="1"/>
      <c r="AR515" s="3"/>
    </row>
    <row r="516" spans="1:4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2"/>
      <c r="AA516" s="1"/>
      <c r="AB516" s="2"/>
      <c r="AC516" s="1"/>
      <c r="AD516" s="2"/>
      <c r="AE516" s="1"/>
      <c r="AF516" s="2"/>
      <c r="AG516" s="1"/>
      <c r="AH516" s="3"/>
      <c r="AI516" s="1"/>
      <c r="AJ516" s="3"/>
      <c r="AK516" s="1"/>
      <c r="AR516" s="3"/>
    </row>
    <row r="517" spans="1:4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2"/>
      <c r="AA517" s="1"/>
      <c r="AB517" s="2"/>
      <c r="AC517" s="1"/>
      <c r="AD517" s="2"/>
      <c r="AE517" s="1"/>
      <c r="AF517" s="2"/>
      <c r="AG517" s="1"/>
      <c r="AH517" s="3"/>
      <c r="AI517" s="1"/>
      <c r="AJ517" s="3"/>
      <c r="AK517" s="1"/>
      <c r="AR517" s="3"/>
    </row>
    <row r="518" spans="1:4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2"/>
      <c r="AA518" s="1"/>
      <c r="AB518" s="2"/>
      <c r="AC518" s="1"/>
      <c r="AD518" s="2"/>
      <c r="AE518" s="1"/>
      <c r="AF518" s="2"/>
      <c r="AG518" s="1"/>
      <c r="AH518" s="3"/>
      <c r="AI518" s="1"/>
      <c r="AJ518" s="3"/>
      <c r="AK518" s="1"/>
      <c r="AR518" s="3"/>
    </row>
    <row r="519" spans="1:4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2"/>
      <c r="AA519" s="1"/>
      <c r="AB519" s="2"/>
      <c r="AC519" s="1"/>
      <c r="AD519" s="2"/>
      <c r="AE519" s="1"/>
      <c r="AF519" s="2"/>
      <c r="AG519" s="1"/>
      <c r="AH519" s="3"/>
      <c r="AI519" s="1"/>
      <c r="AJ519" s="3"/>
      <c r="AK519" s="1"/>
      <c r="AR519" s="3"/>
    </row>
    <row r="520" spans="1:4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2"/>
      <c r="AA520" s="1"/>
      <c r="AB520" s="2"/>
      <c r="AC520" s="1"/>
      <c r="AD520" s="2"/>
      <c r="AE520" s="1"/>
      <c r="AF520" s="2"/>
      <c r="AG520" s="1"/>
      <c r="AH520" s="3"/>
      <c r="AI520" s="1"/>
      <c r="AJ520" s="3"/>
      <c r="AK520" s="1"/>
      <c r="AR520" s="3"/>
    </row>
    <row r="521" spans="1:4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2"/>
      <c r="AA521" s="1"/>
      <c r="AB521" s="2"/>
      <c r="AC521" s="1"/>
      <c r="AD521" s="2"/>
      <c r="AE521" s="1"/>
      <c r="AF521" s="2"/>
      <c r="AG521" s="1"/>
      <c r="AH521" s="3"/>
      <c r="AI521" s="1"/>
      <c r="AJ521" s="3"/>
      <c r="AK521" s="1"/>
      <c r="AR521" s="3"/>
    </row>
    <row r="522" spans="1:4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2"/>
      <c r="AA522" s="1"/>
      <c r="AB522" s="2"/>
      <c r="AC522" s="1"/>
      <c r="AD522" s="2"/>
      <c r="AE522" s="1"/>
      <c r="AF522" s="2"/>
      <c r="AG522" s="1"/>
      <c r="AH522" s="3"/>
      <c r="AI522" s="1"/>
      <c r="AJ522" s="3"/>
      <c r="AK522" s="1"/>
      <c r="AR522" s="3"/>
    </row>
    <row r="523" spans="1:4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2"/>
      <c r="AA523" s="1"/>
      <c r="AB523" s="2"/>
      <c r="AC523" s="1"/>
      <c r="AD523" s="2"/>
      <c r="AE523" s="1"/>
      <c r="AF523" s="2"/>
      <c r="AG523" s="1"/>
      <c r="AH523" s="3"/>
      <c r="AI523" s="1"/>
      <c r="AJ523" s="3"/>
      <c r="AK523" s="1"/>
      <c r="AR523" s="3"/>
    </row>
    <row r="524" spans="1:4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2"/>
      <c r="AA524" s="1"/>
      <c r="AB524" s="2"/>
      <c r="AC524" s="1"/>
      <c r="AD524" s="2"/>
      <c r="AE524" s="1"/>
      <c r="AF524" s="2"/>
      <c r="AG524" s="1"/>
      <c r="AH524" s="3"/>
      <c r="AI524" s="1"/>
      <c r="AJ524" s="3"/>
      <c r="AK524" s="1"/>
      <c r="AR524" s="3"/>
    </row>
    <row r="525" spans="1:4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2"/>
      <c r="AA525" s="1"/>
      <c r="AB525" s="2"/>
      <c r="AC525" s="1"/>
      <c r="AD525" s="2"/>
      <c r="AE525" s="1"/>
      <c r="AF525" s="2"/>
      <c r="AG525" s="1"/>
      <c r="AH525" s="3"/>
      <c r="AI525" s="1"/>
      <c r="AJ525" s="3"/>
      <c r="AK525" s="1"/>
      <c r="AR525" s="3"/>
    </row>
    <row r="526" spans="1:4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2"/>
      <c r="AA526" s="1"/>
      <c r="AB526" s="2"/>
      <c r="AC526" s="1"/>
      <c r="AD526" s="2"/>
      <c r="AE526" s="1"/>
      <c r="AF526" s="2"/>
      <c r="AG526" s="1"/>
      <c r="AH526" s="3"/>
      <c r="AI526" s="1"/>
      <c r="AJ526" s="3"/>
      <c r="AK526" s="1"/>
      <c r="AR526" s="3"/>
    </row>
    <row r="527" spans="1:4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2"/>
      <c r="AA527" s="1"/>
      <c r="AB527" s="2"/>
      <c r="AC527" s="1"/>
      <c r="AD527" s="2"/>
      <c r="AE527" s="1"/>
      <c r="AF527" s="2"/>
      <c r="AG527" s="1"/>
      <c r="AH527" s="3"/>
      <c r="AI527" s="1"/>
      <c r="AJ527" s="3"/>
      <c r="AK527" s="1"/>
      <c r="AR527" s="3"/>
    </row>
    <row r="528" spans="1:4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2"/>
      <c r="AA528" s="1"/>
      <c r="AB528" s="2"/>
      <c r="AC528" s="1"/>
      <c r="AD528" s="2"/>
      <c r="AE528" s="1"/>
      <c r="AF528" s="2"/>
      <c r="AG528" s="1"/>
      <c r="AH528" s="3"/>
      <c r="AI528" s="1"/>
      <c r="AJ528" s="3"/>
      <c r="AK528" s="1"/>
      <c r="AR528" s="3"/>
    </row>
    <row r="529" spans="1:4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2"/>
      <c r="AA529" s="1"/>
      <c r="AB529" s="2"/>
      <c r="AC529" s="1"/>
      <c r="AD529" s="2"/>
      <c r="AE529" s="1"/>
      <c r="AF529" s="2"/>
      <c r="AG529" s="1"/>
      <c r="AH529" s="3"/>
      <c r="AI529" s="1"/>
      <c r="AJ529" s="3"/>
      <c r="AK529" s="1"/>
      <c r="AR529" s="3"/>
    </row>
    <row r="530" spans="1:4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2"/>
      <c r="AA530" s="1"/>
      <c r="AB530" s="2"/>
      <c r="AC530" s="1"/>
      <c r="AD530" s="2"/>
      <c r="AE530" s="1"/>
      <c r="AF530" s="2"/>
      <c r="AG530" s="1"/>
      <c r="AH530" s="3"/>
      <c r="AI530" s="1"/>
      <c r="AJ530" s="3"/>
      <c r="AK530" s="1"/>
      <c r="AR530" s="3"/>
    </row>
    <row r="531" spans="1:4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2"/>
      <c r="AA531" s="1"/>
      <c r="AB531" s="2"/>
      <c r="AC531" s="1"/>
      <c r="AD531" s="2"/>
      <c r="AE531" s="1"/>
      <c r="AF531" s="2"/>
      <c r="AG531" s="1"/>
      <c r="AH531" s="3"/>
      <c r="AI531" s="1"/>
      <c r="AJ531" s="3"/>
      <c r="AK531" s="1"/>
      <c r="AR531" s="3"/>
    </row>
    <row r="532" spans="1:4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2"/>
      <c r="AA532" s="1"/>
      <c r="AB532" s="2"/>
      <c r="AC532" s="1"/>
      <c r="AD532" s="2"/>
      <c r="AE532" s="1"/>
      <c r="AF532" s="2"/>
      <c r="AG532" s="1"/>
      <c r="AH532" s="3"/>
      <c r="AI532" s="1"/>
      <c r="AJ532" s="3"/>
      <c r="AK532" s="1"/>
      <c r="AR532" s="3"/>
    </row>
    <row r="533" spans="1:4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2"/>
      <c r="AA533" s="1"/>
      <c r="AB533" s="2"/>
      <c r="AC533" s="1"/>
      <c r="AD533" s="2"/>
      <c r="AE533" s="1"/>
      <c r="AF533" s="2"/>
      <c r="AG533" s="1"/>
      <c r="AH533" s="3"/>
      <c r="AI533" s="1"/>
      <c r="AJ533" s="3"/>
      <c r="AK533" s="1"/>
      <c r="AR533" s="3"/>
    </row>
    <row r="534" spans="1:4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2"/>
      <c r="AA534" s="1"/>
      <c r="AB534" s="2"/>
      <c r="AC534" s="1"/>
      <c r="AD534" s="2"/>
      <c r="AE534" s="1"/>
      <c r="AF534" s="2"/>
      <c r="AG534" s="1"/>
      <c r="AH534" s="3"/>
      <c r="AI534" s="1"/>
      <c r="AJ534" s="3"/>
      <c r="AK534" s="1"/>
      <c r="AR534" s="3"/>
    </row>
    <row r="535" spans="1:4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2"/>
      <c r="AA535" s="1"/>
      <c r="AB535" s="2"/>
      <c r="AC535" s="1"/>
      <c r="AD535" s="2"/>
      <c r="AE535" s="1"/>
      <c r="AF535" s="2"/>
      <c r="AG535" s="1"/>
      <c r="AH535" s="3"/>
      <c r="AI535" s="1"/>
      <c r="AJ535" s="3"/>
      <c r="AK535" s="1"/>
      <c r="AR535" s="3"/>
    </row>
    <row r="536" spans="1:4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2"/>
      <c r="AA536" s="1"/>
      <c r="AB536" s="2"/>
      <c r="AC536" s="1"/>
      <c r="AD536" s="2"/>
      <c r="AE536" s="1"/>
      <c r="AF536" s="2"/>
      <c r="AG536" s="1"/>
      <c r="AH536" s="3"/>
      <c r="AI536" s="1"/>
      <c r="AJ536" s="3"/>
      <c r="AK536" s="1"/>
      <c r="AR536" s="3"/>
    </row>
    <row r="537" spans="1:4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2"/>
      <c r="AA537" s="1"/>
      <c r="AB537" s="2"/>
      <c r="AC537" s="1"/>
      <c r="AD537" s="2"/>
      <c r="AE537" s="1"/>
      <c r="AF537" s="2"/>
      <c r="AG537" s="1"/>
      <c r="AH537" s="3"/>
      <c r="AI537" s="1"/>
      <c r="AJ537" s="3"/>
      <c r="AK537" s="1"/>
      <c r="AR537" s="3"/>
    </row>
    <row r="538" spans="1:4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2"/>
      <c r="AA538" s="1"/>
      <c r="AB538" s="2"/>
      <c r="AC538" s="1"/>
      <c r="AD538" s="2"/>
      <c r="AE538" s="1"/>
      <c r="AF538" s="2"/>
      <c r="AG538" s="1"/>
      <c r="AH538" s="3"/>
      <c r="AI538" s="1"/>
      <c r="AJ538" s="3"/>
      <c r="AK538" s="1"/>
      <c r="AR538" s="3"/>
    </row>
    <row r="539" spans="1:4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2"/>
      <c r="AA539" s="1"/>
      <c r="AB539" s="2"/>
      <c r="AC539" s="1"/>
      <c r="AD539" s="2"/>
      <c r="AE539" s="1"/>
      <c r="AF539" s="2"/>
      <c r="AG539" s="1"/>
      <c r="AH539" s="3"/>
      <c r="AI539" s="1"/>
      <c r="AJ539" s="3"/>
      <c r="AK539" s="1"/>
      <c r="AR539" s="3"/>
    </row>
    <row r="540" spans="1:4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2"/>
      <c r="AA540" s="1"/>
      <c r="AB540" s="2"/>
      <c r="AC540" s="1"/>
      <c r="AD540" s="2"/>
      <c r="AE540" s="1"/>
      <c r="AF540" s="2"/>
      <c r="AG540" s="1"/>
      <c r="AH540" s="3"/>
      <c r="AI540" s="1"/>
      <c r="AJ540" s="3"/>
      <c r="AK540" s="1"/>
      <c r="AR540" s="3"/>
    </row>
    <row r="541" spans="1:4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2"/>
      <c r="AA541" s="1"/>
      <c r="AB541" s="2"/>
      <c r="AC541" s="1"/>
      <c r="AD541" s="2"/>
      <c r="AE541" s="1"/>
      <c r="AF541" s="2"/>
      <c r="AG541" s="1"/>
      <c r="AH541" s="3"/>
      <c r="AI541" s="1"/>
      <c r="AJ541" s="3"/>
      <c r="AK541" s="1"/>
      <c r="AR541" s="3"/>
    </row>
    <row r="542" spans="1:4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2"/>
      <c r="AA542" s="1"/>
      <c r="AB542" s="2"/>
      <c r="AC542" s="1"/>
      <c r="AD542" s="2"/>
      <c r="AE542" s="1"/>
      <c r="AF542" s="2"/>
      <c r="AG542" s="1"/>
      <c r="AH542" s="3"/>
      <c r="AI542" s="1"/>
      <c r="AJ542" s="3"/>
      <c r="AK542" s="1"/>
      <c r="AR542" s="3"/>
    </row>
    <row r="543" spans="1:4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2"/>
      <c r="AA543" s="1"/>
      <c r="AB543" s="2"/>
      <c r="AC543" s="1"/>
      <c r="AD543" s="2"/>
      <c r="AE543" s="1"/>
      <c r="AF543" s="2"/>
      <c r="AG543" s="1"/>
      <c r="AH543" s="3"/>
      <c r="AI543" s="1"/>
      <c r="AJ543" s="3"/>
      <c r="AK543" s="1"/>
      <c r="AR543" s="3"/>
    </row>
    <row r="544" spans="1:4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2"/>
      <c r="AA544" s="1"/>
      <c r="AB544" s="2"/>
      <c r="AC544" s="1"/>
      <c r="AD544" s="2"/>
      <c r="AE544" s="1"/>
      <c r="AF544" s="2"/>
      <c r="AG544" s="1"/>
      <c r="AH544" s="3"/>
      <c r="AI544" s="1"/>
      <c r="AJ544" s="3"/>
      <c r="AK544" s="1"/>
      <c r="AR544" s="3"/>
    </row>
    <row r="545" spans="1:4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2"/>
      <c r="AA545" s="1"/>
      <c r="AB545" s="2"/>
      <c r="AC545" s="1"/>
      <c r="AD545" s="2"/>
      <c r="AE545" s="1"/>
      <c r="AF545" s="2"/>
      <c r="AG545" s="1"/>
      <c r="AH545" s="3"/>
      <c r="AI545" s="1"/>
      <c r="AJ545" s="3"/>
      <c r="AK545" s="1"/>
      <c r="AR545" s="3"/>
    </row>
    <row r="546" spans="1:4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2"/>
      <c r="AA546" s="1"/>
      <c r="AB546" s="2"/>
      <c r="AC546" s="1"/>
      <c r="AD546" s="2"/>
      <c r="AE546" s="1"/>
      <c r="AF546" s="2"/>
      <c r="AG546" s="1"/>
      <c r="AH546" s="3"/>
      <c r="AI546" s="1"/>
      <c r="AJ546" s="3"/>
      <c r="AK546" s="1"/>
      <c r="AR546" s="3"/>
    </row>
    <row r="547" spans="1:4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2"/>
      <c r="AA547" s="1"/>
      <c r="AB547" s="2"/>
      <c r="AC547" s="1"/>
      <c r="AD547" s="2"/>
      <c r="AE547" s="1"/>
      <c r="AF547" s="2"/>
      <c r="AG547" s="1"/>
      <c r="AH547" s="3"/>
      <c r="AI547" s="1"/>
      <c r="AJ547" s="3"/>
      <c r="AK547" s="1"/>
      <c r="AR547" s="3"/>
    </row>
    <row r="548" spans="1:4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2"/>
      <c r="AA548" s="1"/>
      <c r="AB548" s="2"/>
      <c r="AC548" s="1"/>
      <c r="AD548" s="2"/>
      <c r="AE548" s="1"/>
      <c r="AF548" s="2"/>
      <c r="AG548" s="1"/>
      <c r="AH548" s="3"/>
      <c r="AI548" s="1"/>
      <c r="AJ548" s="3"/>
      <c r="AK548" s="1"/>
      <c r="AR548" s="3"/>
    </row>
    <row r="549" spans="1:4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2"/>
      <c r="AA549" s="1"/>
      <c r="AB549" s="2"/>
      <c r="AC549" s="1"/>
      <c r="AD549" s="2"/>
      <c r="AE549" s="1"/>
      <c r="AF549" s="2"/>
      <c r="AG549" s="1"/>
      <c r="AH549" s="3"/>
      <c r="AI549" s="1"/>
      <c r="AJ549" s="3"/>
      <c r="AK549" s="1"/>
      <c r="AR549" s="3"/>
    </row>
    <row r="550" spans="1:4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2"/>
      <c r="AA550" s="1"/>
      <c r="AB550" s="2"/>
      <c r="AC550" s="1"/>
      <c r="AD550" s="2"/>
      <c r="AE550" s="1"/>
      <c r="AF550" s="2"/>
      <c r="AG550" s="1"/>
      <c r="AH550" s="3"/>
      <c r="AI550" s="1"/>
      <c r="AJ550" s="3"/>
      <c r="AK550" s="1"/>
      <c r="AR550" s="3"/>
    </row>
    <row r="551" spans="1:4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2"/>
      <c r="AA551" s="1"/>
      <c r="AB551" s="2"/>
      <c r="AC551" s="1"/>
      <c r="AD551" s="2"/>
      <c r="AE551" s="1"/>
      <c r="AF551" s="2"/>
      <c r="AG551" s="1"/>
      <c r="AH551" s="3"/>
      <c r="AI551" s="1"/>
      <c r="AJ551" s="3"/>
      <c r="AK551" s="1"/>
      <c r="AR551" s="3"/>
    </row>
    <row r="552" spans="1:4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2"/>
      <c r="AA552" s="1"/>
      <c r="AB552" s="2"/>
      <c r="AC552" s="1"/>
      <c r="AD552" s="2"/>
      <c r="AE552" s="1"/>
      <c r="AF552" s="2"/>
      <c r="AG552" s="1"/>
      <c r="AH552" s="3"/>
      <c r="AI552" s="1"/>
      <c r="AJ552" s="3"/>
      <c r="AK552" s="1"/>
      <c r="AR552" s="3"/>
    </row>
    <row r="553" spans="1:4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2"/>
      <c r="AA553" s="1"/>
      <c r="AB553" s="2"/>
      <c r="AC553" s="1"/>
      <c r="AD553" s="2"/>
      <c r="AE553" s="1"/>
      <c r="AF553" s="2"/>
      <c r="AG553" s="1"/>
      <c r="AH553" s="3"/>
      <c r="AI553" s="1"/>
      <c r="AJ553" s="3"/>
      <c r="AK553" s="1"/>
      <c r="AR553" s="3"/>
    </row>
    <row r="554" spans="1:4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2"/>
      <c r="AA554" s="1"/>
      <c r="AB554" s="2"/>
      <c r="AC554" s="1"/>
      <c r="AD554" s="2"/>
      <c r="AE554" s="1"/>
      <c r="AF554" s="2"/>
      <c r="AG554" s="1"/>
      <c r="AH554" s="3"/>
      <c r="AI554" s="1"/>
      <c r="AJ554" s="3"/>
      <c r="AK554" s="1"/>
      <c r="AR554" s="3"/>
    </row>
    <row r="555" spans="1:4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2"/>
      <c r="AA555" s="1"/>
      <c r="AB555" s="2"/>
      <c r="AC555" s="1"/>
      <c r="AD555" s="2"/>
      <c r="AE555" s="1"/>
      <c r="AF555" s="2"/>
      <c r="AG555" s="1"/>
      <c r="AH555" s="3"/>
      <c r="AI555" s="1"/>
      <c r="AJ555" s="3"/>
      <c r="AK555" s="1"/>
      <c r="AR555" s="3"/>
    </row>
    <row r="556" spans="1:4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2"/>
      <c r="AA556" s="1"/>
      <c r="AB556" s="2"/>
      <c r="AC556" s="1"/>
      <c r="AD556" s="2"/>
      <c r="AE556" s="1"/>
      <c r="AF556" s="2"/>
      <c r="AG556" s="1"/>
      <c r="AH556" s="3"/>
      <c r="AI556" s="1"/>
      <c r="AJ556" s="3"/>
      <c r="AK556" s="1"/>
      <c r="AR556" s="3"/>
    </row>
    <row r="557" spans="1:4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2"/>
      <c r="AA557" s="1"/>
      <c r="AB557" s="2"/>
      <c r="AC557" s="1"/>
      <c r="AD557" s="2"/>
      <c r="AE557" s="1"/>
      <c r="AF557" s="2"/>
      <c r="AG557" s="1"/>
      <c r="AH557" s="3"/>
      <c r="AI557" s="1"/>
      <c r="AJ557" s="3"/>
      <c r="AK557" s="1"/>
      <c r="AR557" s="3"/>
    </row>
    <row r="558" spans="1:4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2"/>
      <c r="AA558" s="1"/>
      <c r="AB558" s="2"/>
      <c r="AC558" s="1"/>
      <c r="AD558" s="2"/>
      <c r="AE558" s="1"/>
      <c r="AF558" s="2"/>
      <c r="AG558" s="1"/>
      <c r="AH558" s="3"/>
      <c r="AI558" s="1"/>
      <c r="AJ558" s="3"/>
      <c r="AK558" s="1"/>
      <c r="AR558" s="3"/>
    </row>
    <row r="559" spans="1:4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2"/>
      <c r="AA559" s="1"/>
      <c r="AB559" s="2"/>
      <c r="AC559" s="1"/>
      <c r="AD559" s="2"/>
      <c r="AE559" s="1"/>
      <c r="AF559" s="2"/>
      <c r="AG559" s="1"/>
      <c r="AH559" s="3"/>
      <c r="AI559" s="1"/>
      <c r="AJ559" s="3"/>
      <c r="AK559" s="1"/>
      <c r="AR559" s="3"/>
    </row>
    <row r="560" spans="1:4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2"/>
      <c r="AA560" s="1"/>
      <c r="AB560" s="2"/>
      <c r="AC560" s="1"/>
      <c r="AD560" s="2"/>
      <c r="AE560" s="1"/>
      <c r="AF560" s="2"/>
      <c r="AG560" s="1"/>
      <c r="AH560" s="3"/>
      <c r="AI560" s="1"/>
      <c r="AJ560" s="3"/>
      <c r="AK560" s="1"/>
      <c r="AR560" s="3"/>
    </row>
    <row r="561" spans="1:4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2"/>
      <c r="AA561" s="1"/>
      <c r="AB561" s="2"/>
      <c r="AC561" s="1"/>
      <c r="AD561" s="2"/>
      <c r="AE561" s="1"/>
      <c r="AF561" s="2"/>
      <c r="AG561" s="1"/>
      <c r="AH561" s="3"/>
      <c r="AI561" s="1"/>
      <c r="AJ561" s="3"/>
      <c r="AK561" s="1"/>
      <c r="AR561" s="3"/>
    </row>
    <row r="562" spans="1:4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2"/>
      <c r="AA562" s="1"/>
      <c r="AB562" s="2"/>
      <c r="AC562" s="1"/>
      <c r="AD562" s="2"/>
      <c r="AE562" s="1"/>
      <c r="AF562" s="2"/>
      <c r="AG562" s="1"/>
      <c r="AH562" s="3"/>
      <c r="AI562" s="1"/>
      <c r="AJ562" s="3"/>
      <c r="AK562" s="1"/>
      <c r="AR562" s="3"/>
    </row>
    <row r="563" spans="1:4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2"/>
      <c r="AA563" s="1"/>
      <c r="AB563" s="2"/>
      <c r="AC563" s="1"/>
      <c r="AD563" s="2"/>
      <c r="AE563" s="1"/>
      <c r="AF563" s="2"/>
      <c r="AG563" s="1"/>
      <c r="AH563" s="3"/>
      <c r="AI563" s="1"/>
      <c r="AJ563" s="3"/>
      <c r="AK563" s="1"/>
      <c r="AR563" s="3"/>
    </row>
    <row r="564" spans="1:4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2"/>
      <c r="AA564" s="1"/>
      <c r="AB564" s="2"/>
      <c r="AC564" s="1"/>
      <c r="AD564" s="2"/>
      <c r="AE564" s="1"/>
      <c r="AF564" s="2"/>
      <c r="AG564" s="1"/>
      <c r="AH564" s="3"/>
      <c r="AI564" s="1"/>
      <c r="AJ564" s="3"/>
      <c r="AK564" s="1"/>
      <c r="AR564" s="3"/>
    </row>
    <row r="565" spans="1:4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2"/>
      <c r="AA565" s="1"/>
      <c r="AB565" s="2"/>
      <c r="AC565" s="1"/>
      <c r="AD565" s="2"/>
      <c r="AE565" s="1"/>
      <c r="AF565" s="2"/>
      <c r="AG565" s="1"/>
      <c r="AH565" s="3"/>
      <c r="AI565" s="1"/>
      <c r="AJ565" s="3"/>
      <c r="AK565" s="1"/>
      <c r="AR565" s="3"/>
    </row>
    <row r="566" spans="1:4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2"/>
      <c r="AA566" s="1"/>
      <c r="AB566" s="2"/>
      <c r="AC566" s="1"/>
      <c r="AD566" s="2"/>
      <c r="AE566" s="1"/>
      <c r="AF566" s="2"/>
      <c r="AG566" s="1"/>
      <c r="AH566" s="3"/>
      <c r="AI566" s="1"/>
      <c r="AJ566" s="3"/>
      <c r="AK566" s="1"/>
      <c r="AR566" s="3"/>
    </row>
    <row r="567" spans="1:4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2"/>
      <c r="AA567" s="1"/>
      <c r="AB567" s="2"/>
      <c r="AC567" s="1"/>
      <c r="AD567" s="2"/>
      <c r="AE567" s="1"/>
      <c r="AF567" s="2"/>
      <c r="AG567" s="1"/>
      <c r="AH567" s="3"/>
      <c r="AI567" s="1"/>
      <c r="AJ567" s="3"/>
      <c r="AK567" s="1"/>
      <c r="AR567" s="3"/>
    </row>
    <row r="568" spans="1:4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2"/>
      <c r="AA568" s="1"/>
      <c r="AB568" s="2"/>
      <c r="AC568" s="1"/>
      <c r="AD568" s="2"/>
      <c r="AE568" s="1"/>
      <c r="AF568" s="2"/>
      <c r="AG568" s="1"/>
      <c r="AH568" s="3"/>
      <c r="AI568" s="1"/>
      <c r="AJ568" s="3"/>
      <c r="AK568" s="1"/>
      <c r="AR568" s="3"/>
    </row>
    <row r="569" spans="1:4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2"/>
      <c r="AA569" s="1"/>
      <c r="AB569" s="2"/>
      <c r="AC569" s="1"/>
      <c r="AD569" s="2"/>
      <c r="AE569" s="1"/>
      <c r="AF569" s="2"/>
      <c r="AG569" s="1"/>
      <c r="AH569" s="3"/>
      <c r="AI569" s="1"/>
      <c r="AJ569" s="3"/>
      <c r="AK569" s="1"/>
      <c r="AR569" s="3"/>
    </row>
    <row r="570" spans="1:4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2"/>
      <c r="AA570" s="1"/>
      <c r="AB570" s="2"/>
      <c r="AC570" s="1"/>
      <c r="AD570" s="2"/>
      <c r="AE570" s="1"/>
      <c r="AF570" s="2"/>
      <c r="AG570" s="1"/>
      <c r="AH570" s="3"/>
      <c r="AI570" s="1"/>
      <c r="AJ570" s="3"/>
      <c r="AK570" s="1"/>
      <c r="AR570" s="3"/>
    </row>
    <row r="571" spans="1:4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2"/>
      <c r="AA571" s="1"/>
      <c r="AB571" s="2"/>
      <c r="AC571" s="1"/>
      <c r="AD571" s="2"/>
      <c r="AE571" s="1"/>
      <c r="AF571" s="2"/>
      <c r="AG571" s="1"/>
      <c r="AH571" s="3"/>
      <c r="AI571" s="1"/>
      <c r="AJ571" s="3"/>
      <c r="AK571" s="1"/>
      <c r="AR571" s="3"/>
    </row>
    <row r="572" spans="1:4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2"/>
      <c r="AA572" s="1"/>
      <c r="AB572" s="2"/>
      <c r="AC572" s="1"/>
      <c r="AD572" s="2"/>
      <c r="AE572" s="1"/>
      <c r="AF572" s="2"/>
      <c r="AG572" s="1"/>
      <c r="AH572" s="3"/>
      <c r="AI572" s="1"/>
      <c r="AJ572" s="3"/>
      <c r="AK572" s="1"/>
      <c r="AR572" s="3"/>
    </row>
    <row r="573" spans="1:4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2"/>
      <c r="AA573" s="1"/>
      <c r="AB573" s="2"/>
      <c r="AC573" s="1"/>
      <c r="AD573" s="2"/>
      <c r="AE573" s="1"/>
      <c r="AF573" s="2"/>
      <c r="AG573" s="1"/>
      <c r="AH573" s="3"/>
      <c r="AI573" s="1"/>
      <c r="AJ573" s="3"/>
      <c r="AK573" s="1"/>
      <c r="AR573" s="3"/>
    </row>
    <row r="574" spans="1:4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2"/>
      <c r="AA574" s="1"/>
      <c r="AB574" s="2"/>
      <c r="AC574" s="1"/>
      <c r="AD574" s="2"/>
      <c r="AE574" s="1"/>
      <c r="AF574" s="2"/>
      <c r="AG574" s="1"/>
      <c r="AH574" s="3"/>
      <c r="AI574" s="1"/>
      <c r="AJ574" s="3"/>
      <c r="AK574" s="1"/>
      <c r="AR574" s="3"/>
    </row>
    <row r="575" spans="1:4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2"/>
      <c r="AA575" s="1"/>
      <c r="AB575" s="2"/>
      <c r="AC575" s="1"/>
      <c r="AD575" s="2"/>
      <c r="AE575" s="1"/>
      <c r="AF575" s="2"/>
      <c r="AG575" s="1"/>
      <c r="AH575" s="3"/>
      <c r="AI575" s="1"/>
      <c r="AJ575" s="3"/>
      <c r="AK575" s="1"/>
      <c r="AR575" s="3"/>
    </row>
    <row r="576" spans="1:4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2"/>
      <c r="AA576" s="1"/>
      <c r="AB576" s="2"/>
      <c r="AC576" s="1"/>
      <c r="AD576" s="2"/>
      <c r="AE576" s="1"/>
      <c r="AF576" s="2"/>
      <c r="AG576" s="1"/>
      <c r="AH576" s="3"/>
      <c r="AI576" s="1"/>
      <c r="AJ576" s="3"/>
      <c r="AK576" s="1"/>
      <c r="AR576" s="3"/>
    </row>
    <row r="577" spans="1:4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2"/>
      <c r="AA577" s="1"/>
      <c r="AB577" s="2"/>
      <c r="AC577" s="1"/>
      <c r="AD577" s="2"/>
      <c r="AE577" s="1"/>
      <c r="AF577" s="2"/>
      <c r="AG577" s="1"/>
      <c r="AH577" s="3"/>
      <c r="AI577" s="1"/>
      <c r="AJ577" s="3"/>
      <c r="AK577" s="1"/>
      <c r="AR577" s="3"/>
    </row>
    <row r="578" spans="1:4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2"/>
      <c r="AA578" s="1"/>
      <c r="AB578" s="2"/>
      <c r="AC578" s="1"/>
      <c r="AD578" s="2"/>
      <c r="AE578" s="1"/>
      <c r="AF578" s="2"/>
      <c r="AG578" s="1"/>
      <c r="AH578" s="3"/>
      <c r="AI578" s="1"/>
      <c r="AJ578" s="3"/>
      <c r="AK578" s="1"/>
      <c r="AR578" s="3"/>
    </row>
    <row r="579" spans="1:4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2"/>
      <c r="AA579" s="1"/>
      <c r="AB579" s="2"/>
      <c r="AC579" s="1"/>
      <c r="AD579" s="2"/>
      <c r="AE579" s="1"/>
      <c r="AF579" s="2"/>
      <c r="AG579" s="1"/>
      <c r="AH579" s="3"/>
      <c r="AI579" s="1"/>
      <c r="AJ579" s="3"/>
      <c r="AK579" s="1"/>
      <c r="AR579" s="3"/>
    </row>
    <row r="580" spans="1:4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2"/>
      <c r="AA580" s="1"/>
      <c r="AB580" s="2"/>
      <c r="AC580" s="1"/>
      <c r="AD580" s="2"/>
      <c r="AE580" s="1"/>
      <c r="AF580" s="2"/>
      <c r="AG580" s="1"/>
      <c r="AH580" s="3"/>
      <c r="AI580" s="1"/>
      <c r="AJ580" s="3"/>
      <c r="AK580" s="1"/>
      <c r="AR580" s="3"/>
    </row>
    <row r="581" spans="1:4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2"/>
      <c r="AA581" s="1"/>
      <c r="AB581" s="2"/>
      <c r="AC581" s="1"/>
      <c r="AD581" s="2"/>
      <c r="AE581" s="1"/>
      <c r="AF581" s="2"/>
      <c r="AG581" s="1"/>
      <c r="AH581" s="3"/>
      <c r="AI581" s="1"/>
      <c r="AJ581" s="3"/>
      <c r="AK581" s="1"/>
      <c r="AR581" s="3"/>
    </row>
    <row r="582" spans="1:4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2"/>
      <c r="AA582" s="1"/>
      <c r="AB582" s="2"/>
      <c r="AC582" s="1"/>
      <c r="AD582" s="2"/>
      <c r="AE582" s="1"/>
      <c r="AF582" s="2"/>
      <c r="AG582" s="1"/>
      <c r="AH582" s="3"/>
      <c r="AI582" s="1"/>
      <c r="AJ582" s="3"/>
      <c r="AK582" s="1"/>
      <c r="AR582" s="3"/>
    </row>
    <row r="583" spans="1:4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2"/>
      <c r="AA583" s="1"/>
      <c r="AB583" s="2"/>
      <c r="AC583" s="1"/>
      <c r="AD583" s="2"/>
      <c r="AE583" s="1"/>
      <c r="AF583" s="2"/>
      <c r="AG583" s="1"/>
      <c r="AH583" s="3"/>
      <c r="AI583" s="1"/>
      <c r="AJ583" s="3"/>
      <c r="AK583" s="1"/>
      <c r="AR583" s="3"/>
    </row>
    <row r="584" spans="1:4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2"/>
      <c r="AA584" s="1"/>
      <c r="AB584" s="2"/>
      <c r="AC584" s="1"/>
      <c r="AD584" s="2"/>
      <c r="AE584" s="1"/>
      <c r="AF584" s="2"/>
      <c r="AG584" s="1"/>
      <c r="AH584" s="3"/>
      <c r="AI584" s="1"/>
      <c r="AJ584" s="3"/>
      <c r="AK584" s="1"/>
      <c r="AR584" s="3"/>
    </row>
    <row r="585" spans="1:4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2"/>
      <c r="AA585" s="1"/>
      <c r="AB585" s="2"/>
      <c r="AC585" s="1"/>
      <c r="AD585" s="2"/>
      <c r="AE585" s="1"/>
      <c r="AF585" s="2"/>
      <c r="AG585" s="1"/>
      <c r="AH585" s="3"/>
      <c r="AI585" s="1"/>
      <c r="AJ585" s="3"/>
      <c r="AK585" s="1"/>
      <c r="AR585" s="3"/>
    </row>
    <row r="586" spans="1:4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2"/>
      <c r="AA586" s="1"/>
      <c r="AB586" s="2"/>
      <c r="AC586" s="1"/>
      <c r="AD586" s="2"/>
      <c r="AE586" s="1"/>
      <c r="AF586" s="2"/>
      <c r="AG586" s="1"/>
      <c r="AH586" s="3"/>
      <c r="AI586" s="1"/>
      <c r="AJ586" s="3"/>
      <c r="AK586" s="1"/>
      <c r="AR586" s="3"/>
    </row>
    <row r="587" spans="1:4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2"/>
      <c r="AA587" s="1"/>
      <c r="AB587" s="2"/>
      <c r="AC587" s="1"/>
      <c r="AD587" s="2"/>
      <c r="AE587" s="1"/>
      <c r="AF587" s="2"/>
      <c r="AG587" s="1"/>
      <c r="AH587" s="3"/>
      <c r="AI587" s="1"/>
      <c r="AJ587" s="3"/>
      <c r="AK587" s="1"/>
      <c r="AR587" s="3"/>
    </row>
    <row r="588" spans="1:4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2"/>
      <c r="AA588" s="1"/>
      <c r="AB588" s="2"/>
      <c r="AC588" s="1"/>
      <c r="AD588" s="2"/>
      <c r="AE588" s="1"/>
      <c r="AF588" s="2"/>
      <c r="AG588" s="1"/>
      <c r="AH588" s="3"/>
      <c r="AI588" s="1"/>
      <c r="AJ588" s="3"/>
      <c r="AK588" s="1"/>
      <c r="AR588" s="3"/>
    </row>
    <row r="589" spans="1:4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2"/>
      <c r="AA589" s="1"/>
      <c r="AB589" s="2"/>
      <c r="AC589" s="1"/>
      <c r="AD589" s="2"/>
      <c r="AE589" s="1"/>
      <c r="AF589" s="2"/>
      <c r="AG589" s="1"/>
      <c r="AH589" s="3"/>
      <c r="AI589" s="1"/>
      <c r="AJ589" s="3"/>
      <c r="AK589" s="1"/>
      <c r="AR589" s="3"/>
    </row>
    <row r="590" spans="1:4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2"/>
      <c r="AA590" s="1"/>
      <c r="AB590" s="2"/>
      <c r="AC590" s="1"/>
      <c r="AD590" s="2"/>
      <c r="AE590" s="1"/>
      <c r="AF590" s="2"/>
      <c r="AG590" s="1"/>
      <c r="AH590" s="3"/>
      <c r="AI590" s="1"/>
      <c r="AJ590" s="3"/>
      <c r="AK590" s="1"/>
      <c r="AR590" s="3"/>
    </row>
    <row r="591" spans="1:4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2"/>
      <c r="AA591" s="1"/>
      <c r="AB591" s="2"/>
      <c r="AC591" s="1"/>
      <c r="AD591" s="2"/>
      <c r="AE591" s="1"/>
      <c r="AF591" s="2"/>
      <c r="AG591" s="1"/>
      <c r="AH591" s="3"/>
      <c r="AI591" s="1"/>
      <c r="AJ591" s="3"/>
      <c r="AK591" s="1"/>
      <c r="AR591" s="3"/>
    </row>
    <row r="592" spans="1:4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2"/>
      <c r="AA592" s="1"/>
      <c r="AB592" s="2"/>
      <c r="AC592" s="1"/>
      <c r="AD592" s="2"/>
      <c r="AE592" s="1"/>
      <c r="AF592" s="2"/>
      <c r="AG592" s="1"/>
      <c r="AH592" s="3"/>
      <c r="AI592" s="1"/>
      <c r="AJ592" s="3"/>
      <c r="AK592" s="1"/>
      <c r="AR592" s="3"/>
    </row>
    <row r="593" spans="1:4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2"/>
      <c r="AA593" s="1"/>
      <c r="AB593" s="2"/>
      <c r="AC593" s="1"/>
      <c r="AD593" s="2"/>
      <c r="AE593" s="1"/>
      <c r="AF593" s="2"/>
      <c r="AG593" s="1"/>
      <c r="AH593" s="3"/>
      <c r="AI593" s="1"/>
      <c r="AJ593" s="3"/>
      <c r="AK593" s="1"/>
      <c r="AR593" s="3"/>
    </row>
    <row r="594" spans="1:4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2"/>
      <c r="AA594" s="1"/>
      <c r="AB594" s="2"/>
      <c r="AC594" s="1"/>
      <c r="AD594" s="2"/>
      <c r="AE594" s="1"/>
      <c r="AF594" s="2"/>
      <c r="AG594" s="1"/>
      <c r="AH594" s="3"/>
      <c r="AI594" s="1"/>
      <c r="AJ594" s="3"/>
      <c r="AK594" s="1"/>
      <c r="AR594" s="3"/>
    </row>
    <row r="595" spans="1:4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2"/>
      <c r="AA595" s="1"/>
      <c r="AB595" s="2"/>
      <c r="AC595" s="1"/>
      <c r="AD595" s="2"/>
      <c r="AE595" s="1"/>
      <c r="AF595" s="2"/>
      <c r="AG595" s="1"/>
      <c r="AH595" s="3"/>
      <c r="AI595" s="1"/>
      <c r="AJ595" s="3"/>
      <c r="AK595" s="1"/>
      <c r="AR595" s="3"/>
    </row>
    <row r="596" spans="1:4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2"/>
      <c r="AA596" s="1"/>
      <c r="AB596" s="2"/>
      <c r="AC596" s="1"/>
      <c r="AD596" s="2"/>
      <c r="AE596" s="1"/>
      <c r="AF596" s="2"/>
      <c r="AG596" s="1"/>
      <c r="AH596" s="3"/>
      <c r="AI596" s="1"/>
      <c r="AJ596" s="3"/>
      <c r="AK596" s="1"/>
      <c r="AR596" s="3"/>
    </row>
    <row r="597" spans="1:4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2"/>
      <c r="AA597" s="1"/>
      <c r="AB597" s="2"/>
      <c r="AC597" s="1"/>
      <c r="AD597" s="2"/>
      <c r="AE597" s="1"/>
      <c r="AF597" s="2"/>
      <c r="AG597" s="1"/>
      <c r="AH597" s="3"/>
      <c r="AI597" s="1"/>
      <c r="AJ597" s="3"/>
      <c r="AK597" s="1"/>
      <c r="AR597" s="3"/>
    </row>
    <row r="598" spans="1:4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2"/>
      <c r="AA598" s="1"/>
      <c r="AB598" s="2"/>
      <c r="AC598" s="1"/>
      <c r="AD598" s="2"/>
      <c r="AE598" s="1"/>
      <c r="AF598" s="2"/>
      <c r="AG598" s="1"/>
      <c r="AH598" s="3"/>
      <c r="AI598" s="1"/>
      <c r="AJ598" s="3"/>
      <c r="AK598" s="1"/>
      <c r="AR598" s="3"/>
    </row>
    <row r="599" spans="1:4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2"/>
      <c r="AA599" s="1"/>
      <c r="AB599" s="2"/>
      <c r="AC599" s="1"/>
      <c r="AD599" s="2"/>
      <c r="AE599" s="1"/>
      <c r="AF599" s="2"/>
      <c r="AG599" s="1"/>
      <c r="AH599" s="3"/>
      <c r="AI599" s="1"/>
      <c r="AJ599" s="3"/>
      <c r="AK599" s="1"/>
      <c r="AR599" s="3"/>
    </row>
    <row r="600" spans="1:4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2"/>
      <c r="AA600" s="1"/>
      <c r="AB600" s="2"/>
      <c r="AC600" s="1"/>
      <c r="AD600" s="2"/>
      <c r="AE600" s="1"/>
      <c r="AF600" s="2"/>
      <c r="AG600" s="1"/>
      <c r="AH600" s="3"/>
      <c r="AI600" s="1"/>
      <c r="AJ600" s="3"/>
      <c r="AK600" s="1"/>
      <c r="AR600" s="3"/>
    </row>
    <row r="601" spans="1:4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2"/>
      <c r="AA601" s="1"/>
      <c r="AB601" s="2"/>
      <c r="AC601" s="1"/>
      <c r="AD601" s="2"/>
      <c r="AE601" s="1"/>
      <c r="AF601" s="2"/>
      <c r="AG601" s="1"/>
      <c r="AH601" s="3"/>
      <c r="AI601" s="1"/>
      <c r="AJ601" s="3"/>
      <c r="AK601" s="1"/>
      <c r="AR601" s="3"/>
    </row>
    <row r="602" spans="1:4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2"/>
      <c r="AA602" s="1"/>
      <c r="AB602" s="2"/>
      <c r="AC602" s="1"/>
      <c r="AD602" s="2"/>
      <c r="AE602" s="1"/>
      <c r="AF602" s="2"/>
      <c r="AG602" s="1"/>
      <c r="AH602" s="3"/>
      <c r="AI602" s="1"/>
      <c r="AJ602" s="3"/>
      <c r="AK602" s="1"/>
      <c r="AR602" s="3"/>
    </row>
    <row r="603" spans="1:4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2"/>
      <c r="AA603" s="1"/>
      <c r="AB603" s="2"/>
      <c r="AC603" s="1"/>
      <c r="AD603" s="2"/>
      <c r="AE603" s="1"/>
      <c r="AF603" s="2"/>
      <c r="AG603" s="1"/>
      <c r="AH603" s="3"/>
      <c r="AI603" s="1"/>
      <c r="AJ603" s="3"/>
      <c r="AK603" s="1"/>
      <c r="AR603" s="3"/>
    </row>
    <row r="604" spans="1:4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2"/>
      <c r="AA604" s="1"/>
      <c r="AB604" s="2"/>
      <c r="AC604" s="1"/>
      <c r="AD604" s="2"/>
      <c r="AE604" s="1"/>
      <c r="AF604" s="2"/>
      <c r="AG604" s="1"/>
      <c r="AH604" s="3"/>
      <c r="AI604" s="1"/>
      <c r="AJ604" s="3"/>
      <c r="AK604" s="1"/>
      <c r="AR604" s="3"/>
    </row>
    <row r="605" spans="1:4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2"/>
      <c r="AA605" s="1"/>
      <c r="AB605" s="2"/>
      <c r="AC605" s="1"/>
      <c r="AD605" s="2"/>
      <c r="AE605" s="1"/>
      <c r="AF605" s="2"/>
      <c r="AG605" s="1"/>
      <c r="AH605" s="3"/>
      <c r="AI605" s="1"/>
      <c r="AJ605" s="3"/>
      <c r="AK605" s="1"/>
      <c r="AR605" s="3"/>
    </row>
    <row r="606" spans="1:4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2"/>
      <c r="AA606" s="1"/>
      <c r="AB606" s="2"/>
      <c r="AC606" s="1"/>
      <c r="AD606" s="2"/>
      <c r="AE606" s="1"/>
      <c r="AF606" s="2"/>
      <c r="AG606" s="1"/>
      <c r="AH606" s="3"/>
      <c r="AI606" s="1"/>
      <c r="AJ606" s="3"/>
      <c r="AK606" s="1"/>
      <c r="AR606" s="3"/>
    </row>
    <row r="607" spans="1:4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2"/>
      <c r="AA607" s="1"/>
      <c r="AB607" s="2"/>
      <c r="AC607" s="1"/>
      <c r="AD607" s="2"/>
      <c r="AE607" s="1"/>
      <c r="AF607" s="2"/>
      <c r="AG607" s="1"/>
      <c r="AH607" s="3"/>
      <c r="AI607" s="1"/>
      <c r="AJ607" s="3"/>
      <c r="AK607" s="1"/>
      <c r="AR607" s="3"/>
    </row>
    <row r="608" spans="1:4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2"/>
      <c r="AA608" s="1"/>
      <c r="AB608" s="2"/>
      <c r="AC608" s="1"/>
      <c r="AD608" s="2"/>
      <c r="AE608" s="1"/>
      <c r="AF608" s="2"/>
      <c r="AG608" s="1"/>
      <c r="AH608" s="3"/>
      <c r="AI608" s="1"/>
      <c r="AJ608" s="3"/>
      <c r="AK608" s="1"/>
      <c r="AR608" s="3"/>
    </row>
    <row r="609" spans="1:4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2"/>
      <c r="AA609" s="1"/>
      <c r="AB609" s="2"/>
      <c r="AC609" s="1"/>
      <c r="AD609" s="2"/>
      <c r="AE609" s="1"/>
      <c r="AF609" s="2"/>
      <c r="AG609" s="1"/>
      <c r="AH609" s="3"/>
      <c r="AI609" s="1"/>
      <c r="AJ609" s="3"/>
      <c r="AK609" s="1"/>
      <c r="AR609" s="3"/>
    </row>
    <row r="610" spans="1:4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2"/>
      <c r="AA610" s="1"/>
      <c r="AB610" s="2"/>
      <c r="AC610" s="1"/>
      <c r="AD610" s="2"/>
      <c r="AE610" s="1"/>
      <c r="AF610" s="2"/>
      <c r="AG610" s="1"/>
      <c r="AH610" s="3"/>
      <c r="AI610" s="1"/>
      <c r="AJ610" s="3"/>
      <c r="AK610" s="1"/>
      <c r="AR610" s="3"/>
    </row>
    <row r="611" spans="1:4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2"/>
      <c r="AA611" s="1"/>
      <c r="AB611" s="2"/>
      <c r="AC611" s="1"/>
      <c r="AD611" s="2"/>
      <c r="AE611" s="1"/>
      <c r="AF611" s="2"/>
      <c r="AG611" s="1"/>
      <c r="AH611" s="3"/>
      <c r="AI611" s="1"/>
      <c r="AJ611" s="3"/>
      <c r="AK611" s="1"/>
      <c r="AR611" s="3"/>
    </row>
    <row r="612" spans="1:4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2"/>
      <c r="AA612" s="1"/>
      <c r="AB612" s="2"/>
      <c r="AC612" s="1"/>
      <c r="AD612" s="2"/>
      <c r="AE612" s="1"/>
      <c r="AF612" s="2"/>
      <c r="AG612" s="1"/>
      <c r="AH612" s="3"/>
      <c r="AI612" s="1"/>
      <c r="AJ612" s="3"/>
      <c r="AK612" s="1"/>
      <c r="AR612" s="3"/>
    </row>
    <row r="613" spans="1:4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2"/>
      <c r="AA613" s="1"/>
      <c r="AB613" s="2"/>
      <c r="AC613" s="1"/>
      <c r="AD613" s="2"/>
      <c r="AE613" s="1"/>
      <c r="AF613" s="2"/>
      <c r="AG613" s="1"/>
      <c r="AH613" s="3"/>
      <c r="AI613" s="1"/>
      <c r="AJ613" s="3"/>
      <c r="AK613" s="1"/>
      <c r="AR613" s="3"/>
    </row>
    <row r="614" spans="1:4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2"/>
      <c r="AA614" s="1"/>
      <c r="AB614" s="2"/>
      <c r="AC614" s="1"/>
      <c r="AD614" s="2"/>
      <c r="AE614" s="1"/>
      <c r="AF614" s="2"/>
      <c r="AG614" s="1"/>
      <c r="AH614" s="3"/>
      <c r="AI614" s="1"/>
      <c r="AJ614" s="3"/>
      <c r="AK614" s="1"/>
      <c r="AR614" s="3"/>
    </row>
    <row r="615" spans="1:4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2"/>
      <c r="AA615" s="1"/>
      <c r="AB615" s="2"/>
      <c r="AC615" s="1"/>
      <c r="AD615" s="2"/>
      <c r="AE615" s="1"/>
      <c r="AF615" s="2"/>
      <c r="AG615" s="1"/>
      <c r="AH615" s="3"/>
      <c r="AI615" s="1"/>
      <c r="AJ615" s="3"/>
      <c r="AK615" s="1"/>
      <c r="AR615" s="3"/>
    </row>
    <row r="616" spans="1:4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2"/>
      <c r="AA616" s="1"/>
      <c r="AB616" s="2"/>
      <c r="AC616" s="1"/>
      <c r="AD616" s="2"/>
      <c r="AE616" s="1"/>
      <c r="AF616" s="2"/>
      <c r="AG616" s="1"/>
      <c r="AH616" s="3"/>
      <c r="AI616" s="1"/>
      <c r="AJ616" s="3"/>
      <c r="AK616" s="1"/>
      <c r="AR616" s="3"/>
    </row>
    <row r="617" spans="1:4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2"/>
      <c r="AA617" s="1"/>
      <c r="AB617" s="2"/>
      <c r="AC617" s="1"/>
      <c r="AD617" s="2"/>
      <c r="AE617" s="1"/>
      <c r="AF617" s="2"/>
      <c r="AG617" s="1"/>
      <c r="AH617" s="3"/>
      <c r="AI617" s="1"/>
      <c r="AJ617" s="3"/>
      <c r="AK617" s="1"/>
      <c r="AR617" s="3"/>
    </row>
    <row r="618" spans="1:4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2"/>
      <c r="AA618" s="1"/>
      <c r="AB618" s="2"/>
      <c r="AC618" s="1"/>
      <c r="AD618" s="2"/>
      <c r="AE618" s="1"/>
      <c r="AF618" s="2"/>
      <c r="AG618" s="1"/>
      <c r="AH618" s="3"/>
      <c r="AI618" s="1"/>
      <c r="AJ618" s="3"/>
      <c r="AK618" s="1"/>
      <c r="AR618" s="3"/>
    </row>
    <row r="619" spans="1:4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2"/>
      <c r="AA619" s="1"/>
      <c r="AB619" s="2"/>
      <c r="AC619" s="1"/>
      <c r="AD619" s="2"/>
      <c r="AE619" s="1"/>
      <c r="AF619" s="2"/>
      <c r="AG619" s="1"/>
      <c r="AH619" s="3"/>
      <c r="AI619" s="1"/>
      <c r="AJ619" s="3"/>
      <c r="AK619" s="1"/>
      <c r="AR619" s="3"/>
    </row>
    <row r="620" spans="1:4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2"/>
      <c r="AA620" s="1"/>
      <c r="AB620" s="2"/>
      <c r="AC620" s="1"/>
      <c r="AD620" s="2"/>
      <c r="AE620" s="1"/>
      <c r="AF620" s="2"/>
      <c r="AG620" s="1"/>
      <c r="AH620" s="3"/>
      <c r="AI620" s="1"/>
      <c r="AJ620" s="3"/>
      <c r="AK620" s="1"/>
      <c r="AR620" s="3"/>
    </row>
    <row r="621" spans="1:4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2"/>
      <c r="AA621" s="1"/>
      <c r="AB621" s="2"/>
      <c r="AC621" s="1"/>
      <c r="AD621" s="2"/>
      <c r="AE621" s="1"/>
      <c r="AF621" s="2"/>
      <c r="AG621" s="1"/>
      <c r="AH621" s="3"/>
      <c r="AI621" s="1"/>
      <c r="AJ621" s="3"/>
      <c r="AK621" s="1"/>
      <c r="AR621" s="3"/>
    </row>
    <row r="622" spans="1:4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2"/>
      <c r="AA622" s="1"/>
      <c r="AB622" s="2"/>
      <c r="AC622" s="1"/>
      <c r="AD622" s="2"/>
      <c r="AE622" s="1"/>
      <c r="AF622" s="2"/>
      <c r="AG622" s="1"/>
      <c r="AH622" s="3"/>
      <c r="AI622" s="1"/>
      <c r="AJ622" s="3"/>
      <c r="AK622" s="1"/>
      <c r="AR622" s="3"/>
    </row>
    <row r="623" spans="1:4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2"/>
      <c r="AA623" s="1"/>
      <c r="AB623" s="2"/>
      <c r="AC623" s="1"/>
      <c r="AD623" s="2"/>
      <c r="AE623" s="1"/>
      <c r="AF623" s="2"/>
      <c r="AG623" s="1"/>
      <c r="AH623" s="3"/>
      <c r="AI623" s="1"/>
      <c r="AJ623" s="3"/>
      <c r="AK623" s="1"/>
      <c r="AR623" s="3"/>
    </row>
    <row r="624" spans="1:4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2"/>
      <c r="AA624" s="1"/>
      <c r="AB624" s="2"/>
      <c r="AC624" s="1"/>
      <c r="AD624" s="2"/>
      <c r="AE624" s="1"/>
      <c r="AF624" s="2"/>
      <c r="AG624" s="1"/>
      <c r="AH624" s="3"/>
      <c r="AI624" s="1"/>
      <c r="AJ624" s="3"/>
      <c r="AK624" s="1"/>
      <c r="AR624" s="3"/>
    </row>
    <row r="625" spans="1:4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2"/>
      <c r="AA625" s="1"/>
      <c r="AB625" s="2"/>
      <c r="AC625" s="1"/>
      <c r="AD625" s="2"/>
      <c r="AE625" s="1"/>
      <c r="AF625" s="2"/>
      <c r="AG625" s="1"/>
      <c r="AH625" s="3"/>
      <c r="AI625" s="1"/>
      <c r="AJ625" s="3"/>
      <c r="AK625" s="1"/>
      <c r="AR625" s="3"/>
    </row>
    <row r="626" spans="1:4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2"/>
      <c r="AA626" s="1"/>
      <c r="AB626" s="2"/>
      <c r="AC626" s="1"/>
      <c r="AD626" s="2"/>
      <c r="AE626" s="1"/>
      <c r="AF626" s="2"/>
      <c r="AG626" s="1"/>
      <c r="AH626" s="3"/>
      <c r="AI626" s="1"/>
      <c r="AJ626" s="3"/>
      <c r="AK626" s="1"/>
      <c r="AR626" s="3"/>
    </row>
    <row r="627" spans="1:4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2"/>
      <c r="AA627" s="1"/>
      <c r="AB627" s="2"/>
      <c r="AC627" s="1"/>
      <c r="AD627" s="2"/>
      <c r="AE627" s="1"/>
      <c r="AF627" s="2"/>
      <c r="AG627" s="1"/>
      <c r="AH627" s="3"/>
      <c r="AI627" s="1"/>
      <c r="AJ627" s="3"/>
      <c r="AK627" s="1"/>
      <c r="AR627" s="3"/>
    </row>
    <row r="628" spans="1:4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2"/>
      <c r="AA628" s="1"/>
      <c r="AB628" s="2"/>
      <c r="AC628" s="1"/>
      <c r="AD628" s="2"/>
      <c r="AE628" s="1"/>
      <c r="AF628" s="2"/>
      <c r="AG628" s="1"/>
      <c r="AH628" s="3"/>
      <c r="AI628" s="1"/>
      <c r="AJ628" s="3"/>
      <c r="AK628" s="1"/>
      <c r="AR628" s="3"/>
    </row>
    <row r="629" spans="1:4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2"/>
      <c r="AA629" s="1"/>
      <c r="AB629" s="2"/>
      <c r="AC629" s="1"/>
      <c r="AD629" s="2"/>
      <c r="AE629" s="1"/>
      <c r="AF629" s="2"/>
      <c r="AG629" s="1"/>
      <c r="AH629" s="3"/>
      <c r="AI629" s="1"/>
      <c r="AJ629" s="3"/>
      <c r="AK629" s="1"/>
      <c r="AR629" s="3"/>
    </row>
    <row r="630" spans="1:4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2"/>
      <c r="AA630" s="1"/>
      <c r="AB630" s="2"/>
      <c r="AC630" s="1"/>
      <c r="AD630" s="2"/>
      <c r="AE630" s="1"/>
      <c r="AF630" s="2"/>
      <c r="AG630" s="1"/>
      <c r="AH630" s="3"/>
      <c r="AI630" s="1"/>
      <c r="AJ630" s="3"/>
      <c r="AK630" s="1"/>
      <c r="AR630" s="3"/>
    </row>
    <row r="631" spans="1:4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2"/>
      <c r="AA631" s="1"/>
      <c r="AB631" s="2"/>
      <c r="AC631" s="1"/>
      <c r="AD631" s="2"/>
      <c r="AE631" s="1"/>
      <c r="AF631" s="2"/>
      <c r="AG631" s="1"/>
      <c r="AH631" s="3"/>
      <c r="AI631" s="1"/>
      <c r="AJ631" s="3"/>
      <c r="AK631" s="1"/>
      <c r="AR631" s="3"/>
    </row>
    <row r="632" spans="1:4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2"/>
      <c r="AA632" s="1"/>
      <c r="AB632" s="2"/>
      <c r="AC632" s="1"/>
      <c r="AD632" s="2"/>
      <c r="AE632" s="1"/>
      <c r="AF632" s="2"/>
      <c r="AG632" s="1"/>
      <c r="AH632" s="3"/>
      <c r="AI632" s="1"/>
      <c r="AJ632" s="3"/>
      <c r="AK632" s="1"/>
      <c r="AR632" s="3"/>
    </row>
    <row r="633" spans="1:4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2"/>
      <c r="AA633" s="1"/>
      <c r="AB633" s="2"/>
      <c r="AC633" s="1"/>
      <c r="AD633" s="2"/>
      <c r="AE633" s="1"/>
      <c r="AF633" s="2"/>
      <c r="AG633" s="1"/>
      <c r="AH633" s="3"/>
      <c r="AI633" s="1"/>
      <c r="AJ633" s="3"/>
      <c r="AK633" s="1"/>
      <c r="AR633" s="3"/>
    </row>
    <row r="634" spans="1:4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2"/>
      <c r="AA634" s="1"/>
      <c r="AB634" s="2"/>
      <c r="AC634" s="1"/>
      <c r="AD634" s="2"/>
      <c r="AE634" s="1"/>
      <c r="AF634" s="2"/>
      <c r="AG634" s="1"/>
      <c r="AH634" s="3"/>
      <c r="AI634" s="1"/>
      <c r="AJ634" s="3"/>
      <c r="AK634" s="1"/>
      <c r="AR634" s="3"/>
    </row>
    <row r="635" spans="1:4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2"/>
      <c r="AA635" s="1"/>
      <c r="AB635" s="2"/>
      <c r="AC635" s="1"/>
      <c r="AD635" s="2"/>
      <c r="AE635" s="1"/>
      <c r="AF635" s="2"/>
      <c r="AG635" s="1"/>
      <c r="AH635" s="3"/>
      <c r="AI635" s="1"/>
      <c r="AJ635" s="3"/>
      <c r="AK635" s="1"/>
      <c r="AR635" s="3"/>
    </row>
    <row r="636" spans="1:4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2"/>
      <c r="AA636" s="1"/>
      <c r="AB636" s="2"/>
      <c r="AC636" s="1"/>
      <c r="AD636" s="2"/>
      <c r="AE636" s="1"/>
      <c r="AF636" s="2"/>
      <c r="AG636" s="1"/>
      <c r="AH636" s="3"/>
      <c r="AI636" s="1"/>
      <c r="AJ636" s="3"/>
      <c r="AK636" s="1"/>
      <c r="AR636" s="3"/>
    </row>
    <row r="637" spans="1:4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2"/>
      <c r="AA637" s="1"/>
      <c r="AB637" s="2"/>
      <c r="AC637" s="1"/>
      <c r="AD637" s="2"/>
      <c r="AE637" s="1"/>
      <c r="AF637" s="2"/>
      <c r="AG637" s="1"/>
      <c r="AH637" s="3"/>
      <c r="AI637" s="1"/>
      <c r="AJ637" s="3"/>
      <c r="AK637" s="1"/>
      <c r="AR637" s="3"/>
    </row>
    <row r="638" spans="1:4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2"/>
      <c r="AA638" s="1"/>
      <c r="AB638" s="2"/>
      <c r="AC638" s="1"/>
      <c r="AD638" s="2"/>
      <c r="AE638" s="1"/>
      <c r="AF638" s="2"/>
      <c r="AG638" s="1"/>
      <c r="AH638" s="3"/>
      <c r="AI638" s="1"/>
      <c r="AJ638" s="3"/>
      <c r="AK638" s="1"/>
      <c r="AR638" s="3"/>
    </row>
    <row r="639" spans="1:4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2"/>
      <c r="AA639" s="1"/>
      <c r="AB639" s="2"/>
      <c r="AC639" s="1"/>
      <c r="AD639" s="2"/>
      <c r="AE639" s="1"/>
      <c r="AF639" s="2"/>
      <c r="AG639" s="1"/>
      <c r="AH639" s="3"/>
      <c r="AI639" s="1"/>
      <c r="AJ639" s="3"/>
      <c r="AK639" s="1"/>
      <c r="AR639" s="3"/>
    </row>
    <row r="640" spans="1:4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2"/>
      <c r="AA640" s="1"/>
      <c r="AB640" s="2"/>
      <c r="AC640" s="1"/>
      <c r="AD640" s="2"/>
      <c r="AE640" s="1"/>
      <c r="AF640" s="2"/>
      <c r="AG640" s="1"/>
      <c r="AH640" s="3"/>
      <c r="AI640" s="1"/>
      <c r="AJ640" s="3"/>
      <c r="AK640" s="1"/>
      <c r="AR640" s="3"/>
    </row>
    <row r="641" spans="1:4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2"/>
      <c r="AA641" s="1"/>
      <c r="AB641" s="2"/>
      <c r="AC641" s="1"/>
      <c r="AD641" s="2"/>
      <c r="AE641" s="1"/>
      <c r="AF641" s="2"/>
      <c r="AG641" s="1"/>
      <c r="AH641" s="3"/>
      <c r="AI641" s="1"/>
      <c r="AJ641" s="3"/>
      <c r="AK641" s="1"/>
      <c r="AR641" s="3"/>
    </row>
    <row r="642" spans="1:4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2"/>
      <c r="AA642" s="1"/>
      <c r="AB642" s="2"/>
      <c r="AC642" s="1"/>
      <c r="AD642" s="2"/>
      <c r="AE642" s="1"/>
      <c r="AF642" s="2"/>
      <c r="AG642" s="1"/>
      <c r="AH642" s="3"/>
      <c r="AI642" s="1"/>
      <c r="AJ642" s="3"/>
      <c r="AK642" s="1"/>
      <c r="AR642" s="3"/>
    </row>
    <row r="643" spans="1:4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2"/>
      <c r="AA643" s="1"/>
      <c r="AB643" s="2"/>
      <c r="AC643" s="1"/>
      <c r="AD643" s="2"/>
      <c r="AE643" s="1"/>
      <c r="AF643" s="2"/>
      <c r="AG643" s="1"/>
      <c r="AH643" s="3"/>
      <c r="AI643" s="1"/>
      <c r="AJ643" s="3"/>
      <c r="AK643" s="1"/>
      <c r="AR643" s="3"/>
    </row>
    <row r="644" spans="1:4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2"/>
      <c r="AA644" s="1"/>
      <c r="AB644" s="2"/>
      <c r="AC644" s="1"/>
      <c r="AD644" s="2"/>
      <c r="AE644" s="1"/>
      <c r="AF644" s="2"/>
      <c r="AG644" s="1"/>
      <c r="AH644" s="3"/>
      <c r="AI644" s="1"/>
      <c r="AJ644" s="3"/>
      <c r="AK644" s="1"/>
      <c r="AR644" s="3"/>
    </row>
    <row r="645" spans="1:4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2"/>
      <c r="AA645" s="1"/>
      <c r="AB645" s="2"/>
      <c r="AC645" s="1"/>
      <c r="AD645" s="2"/>
      <c r="AE645" s="1"/>
      <c r="AF645" s="2"/>
      <c r="AG645" s="1"/>
      <c r="AH645" s="3"/>
      <c r="AI645" s="1"/>
      <c r="AJ645" s="3"/>
      <c r="AK645" s="1"/>
      <c r="AR645" s="3"/>
    </row>
    <row r="646" spans="1:4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2"/>
      <c r="AA646" s="1"/>
      <c r="AB646" s="2"/>
      <c r="AC646" s="1"/>
      <c r="AD646" s="2"/>
      <c r="AE646" s="1"/>
      <c r="AF646" s="2"/>
      <c r="AG646" s="1"/>
      <c r="AH646" s="3"/>
      <c r="AI646" s="1"/>
      <c r="AJ646" s="3"/>
      <c r="AK646" s="1"/>
      <c r="AR646" s="3"/>
    </row>
    <row r="647" spans="1:4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2"/>
      <c r="AA647" s="1"/>
      <c r="AB647" s="2"/>
      <c r="AC647" s="1"/>
      <c r="AD647" s="2"/>
      <c r="AE647" s="1"/>
      <c r="AF647" s="2"/>
      <c r="AG647" s="1"/>
      <c r="AH647" s="3"/>
      <c r="AI647" s="1"/>
      <c r="AJ647" s="3"/>
      <c r="AK647" s="1"/>
      <c r="AR647" s="3"/>
    </row>
    <row r="648" spans="1:4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2"/>
      <c r="AA648" s="1"/>
      <c r="AB648" s="2"/>
      <c r="AC648" s="1"/>
      <c r="AD648" s="2"/>
      <c r="AE648" s="1"/>
      <c r="AF648" s="2"/>
      <c r="AG648" s="1"/>
      <c r="AH648" s="3"/>
      <c r="AI648" s="1"/>
      <c r="AJ648" s="3"/>
      <c r="AK648" s="1"/>
      <c r="AR648" s="3"/>
    </row>
    <row r="649" spans="1:4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2"/>
      <c r="AA649" s="1"/>
      <c r="AB649" s="2"/>
      <c r="AC649" s="1"/>
      <c r="AD649" s="2"/>
      <c r="AE649" s="1"/>
      <c r="AF649" s="2"/>
      <c r="AG649" s="1"/>
      <c r="AH649" s="3"/>
      <c r="AI649" s="1"/>
      <c r="AJ649" s="3"/>
      <c r="AK649" s="1"/>
      <c r="AR649" s="3"/>
    </row>
    <row r="650" spans="1:4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2"/>
      <c r="AA650" s="1"/>
      <c r="AB650" s="2"/>
      <c r="AC650" s="1"/>
      <c r="AD650" s="2"/>
      <c r="AE650" s="1"/>
      <c r="AF650" s="2"/>
      <c r="AG650" s="1"/>
      <c r="AH650" s="3"/>
      <c r="AI650" s="1"/>
      <c r="AJ650" s="3"/>
      <c r="AK650" s="1"/>
      <c r="AR650" s="3"/>
    </row>
    <row r="651" spans="1:4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2"/>
      <c r="AA651" s="1"/>
      <c r="AB651" s="2"/>
      <c r="AC651" s="1"/>
      <c r="AD651" s="2"/>
      <c r="AE651" s="1"/>
      <c r="AF651" s="2"/>
      <c r="AG651" s="1"/>
      <c r="AH651" s="3"/>
      <c r="AI651" s="1"/>
      <c r="AJ651" s="3"/>
      <c r="AK651" s="1"/>
      <c r="AR651" s="3"/>
    </row>
    <row r="652" spans="1:4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2"/>
      <c r="AA652" s="1"/>
      <c r="AB652" s="2"/>
      <c r="AC652" s="1"/>
      <c r="AD652" s="2"/>
      <c r="AE652" s="1"/>
      <c r="AF652" s="2"/>
      <c r="AG652" s="1"/>
      <c r="AH652" s="3"/>
      <c r="AI652" s="1"/>
      <c r="AJ652" s="3"/>
      <c r="AK652" s="1"/>
      <c r="AR652" s="3"/>
    </row>
    <row r="653" spans="1:4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2"/>
      <c r="AA653" s="1"/>
      <c r="AB653" s="2"/>
      <c r="AC653" s="1"/>
      <c r="AD653" s="2"/>
      <c r="AE653" s="1"/>
      <c r="AF653" s="2"/>
      <c r="AG653" s="1"/>
      <c r="AH653" s="3"/>
      <c r="AI653" s="1"/>
      <c r="AJ653" s="3"/>
      <c r="AK653" s="1"/>
      <c r="AR653" s="3"/>
    </row>
    <row r="654" spans="1:4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2"/>
      <c r="AA654" s="1"/>
      <c r="AB654" s="2"/>
      <c r="AC654" s="1"/>
      <c r="AD654" s="2"/>
      <c r="AE654" s="1"/>
      <c r="AF654" s="2"/>
      <c r="AG654" s="1"/>
      <c r="AH654" s="3"/>
      <c r="AI654" s="1"/>
      <c r="AJ654" s="3"/>
      <c r="AK654" s="1"/>
      <c r="AR654" s="3"/>
    </row>
    <row r="655" spans="1:4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2"/>
      <c r="AA655" s="1"/>
      <c r="AB655" s="2"/>
      <c r="AC655" s="1"/>
      <c r="AD655" s="2"/>
      <c r="AE655" s="1"/>
      <c r="AF655" s="2"/>
      <c r="AG655" s="1"/>
      <c r="AH655" s="3"/>
      <c r="AI655" s="1"/>
      <c r="AJ655" s="3"/>
      <c r="AK655" s="1"/>
      <c r="AR655" s="3"/>
    </row>
    <row r="656" spans="1:4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2"/>
      <c r="AA656" s="1"/>
      <c r="AB656" s="2"/>
      <c r="AC656" s="1"/>
      <c r="AD656" s="2"/>
      <c r="AE656" s="1"/>
      <c r="AF656" s="2"/>
      <c r="AG656" s="1"/>
      <c r="AH656" s="3"/>
      <c r="AI656" s="1"/>
      <c r="AJ656" s="3"/>
      <c r="AK656" s="1"/>
      <c r="AR656" s="3"/>
    </row>
    <row r="657" spans="1:4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2"/>
      <c r="AA657" s="1"/>
      <c r="AB657" s="2"/>
      <c r="AC657" s="1"/>
      <c r="AD657" s="2"/>
      <c r="AE657" s="1"/>
      <c r="AF657" s="2"/>
      <c r="AG657" s="1"/>
      <c r="AH657" s="3"/>
      <c r="AI657" s="1"/>
      <c r="AJ657" s="3"/>
      <c r="AK657" s="1"/>
      <c r="AR657" s="3"/>
    </row>
    <row r="658" spans="1:4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2"/>
      <c r="AA658" s="1"/>
      <c r="AB658" s="2"/>
      <c r="AC658" s="1"/>
      <c r="AD658" s="2"/>
      <c r="AE658" s="1"/>
      <c r="AF658" s="2"/>
      <c r="AG658" s="1"/>
      <c r="AH658" s="3"/>
      <c r="AI658" s="1"/>
      <c r="AJ658" s="3"/>
      <c r="AK658" s="1"/>
      <c r="AR658" s="3"/>
    </row>
    <row r="659" spans="1:4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2"/>
      <c r="AA659" s="1"/>
      <c r="AB659" s="2"/>
      <c r="AC659" s="1"/>
      <c r="AD659" s="2"/>
      <c r="AE659" s="1"/>
      <c r="AF659" s="2"/>
      <c r="AG659" s="1"/>
      <c r="AH659" s="3"/>
      <c r="AI659" s="1"/>
      <c r="AJ659" s="3"/>
      <c r="AK659" s="1"/>
      <c r="AR659" s="3"/>
    </row>
    <row r="660" spans="1:4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2"/>
      <c r="AA660" s="1"/>
      <c r="AB660" s="2"/>
      <c r="AC660" s="1"/>
      <c r="AD660" s="2"/>
      <c r="AE660" s="1"/>
      <c r="AF660" s="2"/>
      <c r="AG660" s="1"/>
      <c r="AH660" s="3"/>
      <c r="AI660" s="1"/>
      <c r="AJ660" s="3"/>
      <c r="AK660" s="1"/>
      <c r="AR660" s="3"/>
    </row>
    <row r="661" spans="1:4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2"/>
      <c r="AA661" s="1"/>
      <c r="AB661" s="2"/>
      <c r="AC661" s="1"/>
      <c r="AD661" s="2"/>
      <c r="AE661" s="1"/>
      <c r="AF661" s="2"/>
      <c r="AG661" s="1"/>
      <c r="AH661" s="3"/>
      <c r="AI661" s="1"/>
      <c r="AJ661" s="3"/>
      <c r="AK661" s="1"/>
      <c r="AR661" s="3"/>
    </row>
    <row r="662" spans="1:4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2"/>
      <c r="AA662" s="1"/>
      <c r="AB662" s="2"/>
      <c r="AC662" s="1"/>
      <c r="AD662" s="2"/>
      <c r="AE662" s="1"/>
      <c r="AF662" s="2"/>
      <c r="AG662" s="1"/>
      <c r="AH662" s="3"/>
      <c r="AI662" s="1"/>
      <c r="AJ662" s="3"/>
      <c r="AK662" s="1"/>
      <c r="AR662" s="3"/>
    </row>
    <row r="663" spans="1:4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2"/>
      <c r="AA663" s="1"/>
      <c r="AB663" s="2"/>
      <c r="AC663" s="1"/>
      <c r="AD663" s="2"/>
      <c r="AE663" s="1"/>
      <c r="AF663" s="2"/>
      <c r="AG663" s="1"/>
      <c r="AH663" s="3"/>
      <c r="AI663" s="1"/>
      <c r="AJ663" s="3"/>
      <c r="AK663" s="1"/>
      <c r="AR663" s="3"/>
    </row>
    <row r="664" spans="1:4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2"/>
      <c r="AA664" s="1"/>
      <c r="AB664" s="2"/>
      <c r="AC664" s="1"/>
      <c r="AD664" s="2"/>
      <c r="AE664" s="1"/>
      <c r="AF664" s="2"/>
      <c r="AG664" s="1"/>
      <c r="AH664" s="3"/>
      <c r="AI664" s="1"/>
      <c r="AJ664" s="3"/>
      <c r="AK664" s="1"/>
      <c r="AR664" s="3"/>
    </row>
    <row r="665" spans="1:4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2"/>
      <c r="AA665" s="1"/>
      <c r="AB665" s="2"/>
      <c r="AC665" s="1"/>
      <c r="AD665" s="2"/>
      <c r="AE665" s="1"/>
      <c r="AF665" s="2"/>
      <c r="AG665" s="1"/>
      <c r="AH665" s="3"/>
      <c r="AI665" s="1"/>
      <c r="AJ665" s="3"/>
      <c r="AK665" s="1"/>
      <c r="AR665" s="3"/>
    </row>
    <row r="666" spans="1:4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2"/>
      <c r="AA666" s="1"/>
      <c r="AB666" s="2"/>
      <c r="AC666" s="1"/>
      <c r="AD666" s="2"/>
      <c r="AE666" s="1"/>
      <c r="AF666" s="2"/>
      <c r="AG666" s="1"/>
      <c r="AH666" s="3"/>
      <c r="AI666" s="1"/>
      <c r="AJ666" s="3"/>
      <c r="AK666" s="1"/>
      <c r="AR666" s="3"/>
    </row>
    <row r="667" spans="1:4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2"/>
      <c r="AA667" s="1"/>
      <c r="AB667" s="2"/>
      <c r="AC667" s="1"/>
      <c r="AD667" s="2"/>
      <c r="AE667" s="1"/>
      <c r="AF667" s="2"/>
      <c r="AG667" s="1"/>
      <c r="AH667" s="3"/>
      <c r="AI667" s="1"/>
      <c r="AJ667" s="3"/>
      <c r="AK667" s="1"/>
      <c r="AR667" s="3"/>
    </row>
    <row r="668" spans="1:4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2"/>
      <c r="AA668" s="1"/>
      <c r="AB668" s="2"/>
      <c r="AC668" s="1"/>
      <c r="AD668" s="2"/>
      <c r="AE668" s="1"/>
      <c r="AF668" s="2"/>
      <c r="AG668" s="1"/>
      <c r="AH668" s="3"/>
      <c r="AI668" s="1"/>
      <c r="AJ668" s="3"/>
      <c r="AK668" s="1"/>
      <c r="AR668" s="3"/>
    </row>
    <row r="669" spans="1:4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2"/>
      <c r="AA669" s="1"/>
      <c r="AB669" s="2"/>
      <c r="AC669" s="1"/>
      <c r="AD669" s="2"/>
      <c r="AE669" s="1"/>
      <c r="AF669" s="2"/>
      <c r="AG669" s="1"/>
      <c r="AH669" s="3"/>
      <c r="AI669" s="1"/>
      <c r="AJ669" s="3"/>
      <c r="AK669" s="1"/>
      <c r="AR669" s="3"/>
    </row>
    <row r="670" spans="1:4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2"/>
      <c r="AA670" s="1"/>
      <c r="AB670" s="2"/>
      <c r="AC670" s="1"/>
      <c r="AD670" s="2"/>
      <c r="AE670" s="1"/>
      <c r="AF670" s="2"/>
      <c r="AG670" s="1"/>
      <c r="AH670" s="3"/>
      <c r="AI670" s="1"/>
      <c r="AJ670" s="3"/>
      <c r="AK670" s="1"/>
      <c r="AR670" s="3"/>
    </row>
    <row r="671" spans="1:4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2"/>
      <c r="AA671" s="1"/>
      <c r="AB671" s="2"/>
      <c r="AC671" s="1"/>
      <c r="AD671" s="2"/>
      <c r="AE671" s="1"/>
      <c r="AF671" s="2"/>
      <c r="AG671" s="1"/>
      <c r="AH671" s="3"/>
      <c r="AI671" s="1"/>
      <c r="AJ671" s="3"/>
      <c r="AK671" s="1"/>
      <c r="AR671" s="3"/>
    </row>
    <row r="672" spans="1:4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2"/>
      <c r="AA672" s="1"/>
      <c r="AB672" s="2"/>
      <c r="AC672" s="1"/>
      <c r="AD672" s="2"/>
      <c r="AE672" s="1"/>
      <c r="AF672" s="2"/>
      <c r="AG672" s="1"/>
      <c r="AH672" s="3"/>
      <c r="AI672" s="1"/>
      <c r="AJ672" s="3"/>
      <c r="AK672" s="1"/>
      <c r="AR672" s="3"/>
    </row>
    <row r="673" spans="1:4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2"/>
      <c r="AA673" s="1"/>
      <c r="AB673" s="2"/>
      <c r="AC673" s="1"/>
      <c r="AD673" s="2"/>
      <c r="AE673" s="1"/>
      <c r="AF673" s="2"/>
      <c r="AG673" s="1"/>
      <c r="AH673" s="3"/>
      <c r="AI673" s="1"/>
      <c r="AJ673" s="3"/>
      <c r="AK673" s="1"/>
      <c r="AR673" s="3"/>
    </row>
    <row r="674" spans="1:4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2"/>
      <c r="AA674" s="1"/>
      <c r="AB674" s="2"/>
      <c r="AC674" s="1"/>
      <c r="AD674" s="2"/>
      <c r="AE674" s="1"/>
      <c r="AF674" s="2"/>
      <c r="AG674" s="1"/>
      <c r="AH674" s="3"/>
      <c r="AI674" s="1"/>
      <c r="AJ674" s="3"/>
      <c r="AK674" s="1"/>
      <c r="AR674" s="3"/>
    </row>
    <row r="675" spans="1:4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2"/>
      <c r="AA675" s="1"/>
      <c r="AB675" s="2"/>
      <c r="AC675" s="1"/>
      <c r="AD675" s="2"/>
      <c r="AE675" s="1"/>
      <c r="AF675" s="2"/>
      <c r="AG675" s="1"/>
      <c r="AH675" s="3"/>
      <c r="AI675" s="1"/>
      <c r="AJ675" s="3"/>
      <c r="AK675" s="1"/>
      <c r="AR675" s="3"/>
    </row>
    <row r="676" spans="1:4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2"/>
      <c r="AA676" s="1"/>
      <c r="AB676" s="2"/>
      <c r="AC676" s="1"/>
      <c r="AD676" s="2"/>
      <c r="AE676" s="1"/>
      <c r="AF676" s="2"/>
      <c r="AG676" s="1"/>
      <c r="AH676" s="3"/>
      <c r="AI676" s="1"/>
      <c r="AJ676" s="3"/>
      <c r="AK676" s="1"/>
      <c r="AR676" s="3"/>
    </row>
    <row r="677" spans="1:4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2"/>
      <c r="AA677" s="1"/>
      <c r="AB677" s="2"/>
      <c r="AC677" s="1"/>
      <c r="AD677" s="2"/>
      <c r="AE677" s="1"/>
      <c r="AF677" s="2"/>
      <c r="AG677" s="1"/>
      <c r="AH677" s="3"/>
      <c r="AI677" s="1"/>
      <c r="AJ677" s="3"/>
      <c r="AK677" s="1"/>
      <c r="AR677" s="3"/>
    </row>
    <row r="678" spans="1:4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2"/>
      <c r="AA678" s="1"/>
      <c r="AB678" s="2"/>
      <c r="AC678" s="1"/>
      <c r="AD678" s="2"/>
      <c r="AE678" s="1"/>
      <c r="AF678" s="2"/>
      <c r="AG678" s="1"/>
      <c r="AH678" s="3"/>
      <c r="AI678" s="1"/>
      <c r="AJ678" s="3"/>
      <c r="AK678" s="1"/>
      <c r="AR678" s="3"/>
    </row>
    <row r="679" spans="1:4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2"/>
      <c r="AA679" s="1"/>
      <c r="AB679" s="2"/>
      <c r="AC679" s="1"/>
      <c r="AD679" s="2"/>
      <c r="AE679" s="1"/>
      <c r="AF679" s="2"/>
      <c r="AG679" s="1"/>
      <c r="AH679" s="3"/>
      <c r="AI679" s="1"/>
      <c r="AJ679" s="3"/>
      <c r="AK679" s="1"/>
      <c r="AR679" s="3"/>
    </row>
    <row r="680" spans="1:4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2"/>
      <c r="AA680" s="1"/>
      <c r="AB680" s="2"/>
      <c r="AC680" s="1"/>
      <c r="AD680" s="2"/>
      <c r="AE680" s="1"/>
      <c r="AF680" s="2"/>
      <c r="AG680" s="1"/>
      <c r="AH680" s="3"/>
      <c r="AI680" s="1"/>
      <c r="AJ680" s="3"/>
      <c r="AK680" s="1"/>
      <c r="AR680" s="3"/>
    </row>
    <row r="681" spans="1:4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2"/>
      <c r="AA681" s="1"/>
      <c r="AB681" s="2"/>
      <c r="AC681" s="1"/>
      <c r="AD681" s="2"/>
      <c r="AE681" s="1"/>
      <c r="AF681" s="2"/>
      <c r="AG681" s="1"/>
      <c r="AH681" s="3"/>
      <c r="AI681" s="1"/>
      <c r="AJ681" s="3"/>
      <c r="AK681" s="1"/>
      <c r="AR681" s="3"/>
    </row>
    <row r="682" spans="1:4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2"/>
      <c r="AA682" s="1"/>
      <c r="AB682" s="2"/>
      <c r="AC682" s="1"/>
      <c r="AD682" s="2"/>
      <c r="AE682" s="1"/>
      <c r="AF682" s="2"/>
      <c r="AG682" s="1"/>
      <c r="AH682" s="3"/>
      <c r="AI682" s="1"/>
      <c r="AJ682" s="3"/>
      <c r="AK682" s="1"/>
      <c r="AR682" s="3"/>
    </row>
    <row r="683" spans="1:4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2"/>
      <c r="AA683" s="1"/>
      <c r="AB683" s="2"/>
      <c r="AC683" s="1"/>
      <c r="AD683" s="2"/>
      <c r="AE683" s="1"/>
      <c r="AF683" s="2"/>
      <c r="AG683" s="1"/>
      <c r="AH683" s="3"/>
      <c r="AI683" s="1"/>
      <c r="AJ683" s="3"/>
      <c r="AK683" s="1"/>
      <c r="AR683" s="3"/>
    </row>
    <row r="684" spans="1:4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2"/>
      <c r="AA684" s="1"/>
      <c r="AB684" s="2"/>
      <c r="AC684" s="1"/>
      <c r="AD684" s="2"/>
      <c r="AE684" s="1"/>
      <c r="AF684" s="2"/>
      <c r="AG684" s="1"/>
      <c r="AH684" s="3"/>
      <c r="AI684" s="1"/>
      <c r="AJ684" s="3"/>
      <c r="AK684" s="1"/>
      <c r="AR684" s="3"/>
    </row>
    <row r="685" spans="1:4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2"/>
      <c r="AA685" s="1"/>
      <c r="AB685" s="2"/>
      <c r="AC685" s="1"/>
      <c r="AD685" s="2"/>
      <c r="AE685" s="1"/>
      <c r="AF685" s="2"/>
      <c r="AG685" s="1"/>
      <c r="AH685" s="3"/>
      <c r="AI685" s="1"/>
      <c r="AJ685" s="3"/>
      <c r="AK685" s="1"/>
      <c r="AR685" s="3"/>
    </row>
    <row r="686" spans="1:4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2"/>
      <c r="AA686" s="1"/>
      <c r="AB686" s="2"/>
      <c r="AC686" s="1"/>
      <c r="AD686" s="2"/>
      <c r="AE686" s="1"/>
      <c r="AF686" s="2"/>
      <c r="AG686" s="1"/>
      <c r="AH686" s="3"/>
      <c r="AI686" s="1"/>
      <c r="AJ686" s="3"/>
      <c r="AK686" s="1"/>
      <c r="AR686" s="3"/>
    </row>
    <row r="687" spans="1:4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2"/>
      <c r="AA687" s="1"/>
      <c r="AB687" s="2"/>
      <c r="AC687" s="1"/>
      <c r="AD687" s="2"/>
      <c r="AE687" s="1"/>
      <c r="AF687" s="2"/>
      <c r="AG687" s="1"/>
      <c r="AH687" s="3"/>
      <c r="AI687" s="1"/>
      <c r="AJ687" s="3"/>
      <c r="AK687" s="1"/>
      <c r="AR687" s="3"/>
    </row>
    <row r="688" spans="1:4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2"/>
      <c r="AA688" s="1"/>
      <c r="AB688" s="2"/>
      <c r="AC688" s="1"/>
      <c r="AD688" s="2"/>
      <c r="AE688" s="1"/>
      <c r="AF688" s="2"/>
      <c r="AG688" s="1"/>
      <c r="AH688" s="3"/>
      <c r="AI688" s="1"/>
      <c r="AJ688" s="3"/>
      <c r="AK688" s="1"/>
      <c r="AR688" s="3"/>
    </row>
    <row r="689" spans="1:4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2"/>
      <c r="AA689" s="1"/>
      <c r="AB689" s="2"/>
      <c r="AC689" s="1"/>
      <c r="AD689" s="2"/>
      <c r="AE689" s="1"/>
      <c r="AF689" s="2"/>
      <c r="AG689" s="1"/>
      <c r="AH689" s="3"/>
      <c r="AI689" s="1"/>
      <c r="AJ689" s="3"/>
      <c r="AK689" s="1"/>
      <c r="AR689" s="3"/>
    </row>
    <row r="690" spans="1:4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2"/>
      <c r="AA690" s="1"/>
      <c r="AB690" s="2"/>
      <c r="AC690" s="1"/>
      <c r="AD690" s="2"/>
      <c r="AE690" s="1"/>
      <c r="AF690" s="2"/>
      <c r="AG690" s="1"/>
      <c r="AH690" s="3"/>
      <c r="AI690" s="1"/>
      <c r="AJ690" s="3"/>
      <c r="AK690" s="1"/>
      <c r="AR690" s="3"/>
    </row>
    <row r="691" spans="1:4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2"/>
      <c r="AA691" s="1"/>
      <c r="AB691" s="2"/>
      <c r="AC691" s="1"/>
      <c r="AD691" s="2"/>
      <c r="AE691" s="1"/>
      <c r="AF691" s="2"/>
      <c r="AG691" s="1"/>
      <c r="AH691" s="3"/>
      <c r="AI691" s="1"/>
      <c r="AJ691" s="3"/>
      <c r="AK691" s="1"/>
      <c r="AR691" s="3"/>
    </row>
    <row r="692" spans="1:4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2"/>
      <c r="AA692" s="1"/>
      <c r="AB692" s="2"/>
      <c r="AC692" s="1"/>
      <c r="AD692" s="2"/>
      <c r="AE692" s="1"/>
      <c r="AF692" s="2"/>
      <c r="AG692" s="1"/>
      <c r="AH692" s="3"/>
      <c r="AI692" s="1"/>
      <c r="AJ692" s="3"/>
      <c r="AK692" s="1"/>
      <c r="AR692" s="3"/>
    </row>
    <row r="693" spans="1:4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2"/>
      <c r="AA693" s="1"/>
      <c r="AB693" s="2"/>
      <c r="AC693" s="1"/>
      <c r="AD693" s="2"/>
      <c r="AE693" s="1"/>
      <c r="AF693" s="2"/>
      <c r="AG693" s="1"/>
      <c r="AH693" s="3"/>
      <c r="AI693" s="1"/>
      <c r="AJ693" s="3"/>
      <c r="AK693" s="1"/>
      <c r="AR693" s="3"/>
    </row>
    <row r="694" spans="1:4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2"/>
      <c r="AA694" s="1"/>
      <c r="AB694" s="2"/>
      <c r="AC694" s="1"/>
      <c r="AD694" s="2"/>
      <c r="AE694" s="1"/>
      <c r="AF694" s="2"/>
      <c r="AG694" s="1"/>
      <c r="AH694" s="3"/>
      <c r="AI694" s="1"/>
      <c r="AJ694" s="3"/>
      <c r="AK694" s="1"/>
      <c r="AR694" s="3"/>
    </row>
    <row r="695" spans="1:4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2"/>
      <c r="AA695" s="1"/>
      <c r="AB695" s="2"/>
      <c r="AC695" s="1"/>
      <c r="AD695" s="2"/>
      <c r="AE695" s="1"/>
      <c r="AF695" s="2"/>
      <c r="AG695" s="1"/>
      <c r="AH695" s="3"/>
      <c r="AI695" s="1"/>
      <c r="AJ695" s="3"/>
      <c r="AK695" s="1"/>
      <c r="AR695" s="3"/>
    </row>
    <row r="696" spans="1:4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2"/>
      <c r="AA696" s="1"/>
      <c r="AB696" s="2"/>
      <c r="AC696" s="1"/>
      <c r="AD696" s="2"/>
      <c r="AE696" s="1"/>
      <c r="AF696" s="2"/>
      <c r="AG696" s="1"/>
      <c r="AH696" s="3"/>
      <c r="AI696" s="1"/>
      <c r="AJ696" s="3"/>
      <c r="AK696" s="1"/>
      <c r="AR696" s="3"/>
    </row>
    <row r="697" spans="1:4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2"/>
      <c r="AA697" s="1"/>
      <c r="AB697" s="2"/>
      <c r="AC697" s="1"/>
      <c r="AD697" s="2"/>
      <c r="AE697" s="1"/>
      <c r="AF697" s="2"/>
      <c r="AG697" s="1"/>
      <c r="AH697" s="3"/>
      <c r="AI697" s="1"/>
      <c r="AJ697" s="3"/>
      <c r="AK697" s="1"/>
      <c r="AR697" s="3"/>
    </row>
    <row r="698" spans="1:4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2"/>
      <c r="AA698" s="1"/>
      <c r="AB698" s="2"/>
      <c r="AC698" s="1"/>
      <c r="AD698" s="2"/>
      <c r="AE698" s="1"/>
      <c r="AF698" s="2"/>
      <c r="AG698" s="1"/>
      <c r="AH698" s="3"/>
      <c r="AI698" s="1"/>
      <c r="AJ698" s="3"/>
      <c r="AK698" s="1"/>
      <c r="AR698" s="3"/>
    </row>
    <row r="699" spans="1:4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2"/>
      <c r="AA699" s="1"/>
      <c r="AB699" s="2"/>
      <c r="AC699" s="1"/>
      <c r="AD699" s="2"/>
      <c r="AE699" s="1"/>
      <c r="AF699" s="2"/>
      <c r="AG699" s="1"/>
      <c r="AH699" s="3"/>
      <c r="AI699" s="1"/>
      <c r="AJ699" s="3"/>
      <c r="AK699" s="1"/>
      <c r="AR699" s="3"/>
    </row>
    <row r="700" spans="1:4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2"/>
      <c r="AA700" s="1"/>
      <c r="AB700" s="2"/>
      <c r="AC700" s="1"/>
      <c r="AD700" s="2"/>
      <c r="AE700" s="1"/>
      <c r="AF700" s="2"/>
      <c r="AG700" s="1"/>
      <c r="AH700" s="3"/>
      <c r="AI700" s="1"/>
      <c r="AJ700" s="3"/>
      <c r="AK700" s="1"/>
      <c r="AR700" s="3"/>
    </row>
    <row r="701" spans="1:4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2"/>
      <c r="AA701" s="1"/>
      <c r="AB701" s="2"/>
      <c r="AC701" s="1"/>
      <c r="AD701" s="2"/>
      <c r="AE701" s="1"/>
      <c r="AF701" s="2"/>
      <c r="AG701" s="1"/>
      <c r="AH701" s="3"/>
      <c r="AI701" s="1"/>
      <c r="AJ701" s="3"/>
      <c r="AK701" s="1"/>
      <c r="AR701" s="3"/>
    </row>
    <row r="702" spans="1:4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2"/>
      <c r="AA702" s="1"/>
      <c r="AB702" s="2"/>
      <c r="AC702" s="1"/>
      <c r="AD702" s="2"/>
      <c r="AE702" s="1"/>
      <c r="AF702" s="2"/>
      <c r="AG702" s="1"/>
      <c r="AH702" s="3"/>
      <c r="AI702" s="1"/>
      <c r="AJ702" s="3"/>
      <c r="AK702" s="1"/>
      <c r="AR702" s="3"/>
    </row>
    <row r="703" spans="1:4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2"/>
      <c r="AA703" s="1"/>
      <c r="AB703" s="2"/>
      <c r="AC703" s="1"/>
      <c r="AD703" s="2"/>
      <c r="AE703" s="1"/>
      <c r="AF703" s="2"/>
      <c r="AG703" s="1"/>
      <c r="AH703" s="3"/>
      <c r="AI703" s="1"/>
      <c r="AJ703" s="3"/>
      <c r="AK703" s="1"/>
      <c r="AR703" s="3"/>
    </row>
    <row r="704" spans="1:4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2"/>
      <c r="AA704" s="1"/>
      <c r="AB704" s="2"/>
      <c r="AC704" s="1"/>
      <c r="AD704" s="2"/>
      <c r="AE704" s="1"/>
      <c r="AF704" s="2"/>
      <c r="AG704" s="1"/>
      <c r="AH704" s="3"/>
      <c r="AI704" s="1"/>
      <c r="AJ704" s="3"/>
      <c r="AK704" s="1"/>
      <c r="AR704" s="3"/>
    </row>
    <row r="705" spans="1:4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2"/>
      <c r="AA705" s="1"/>
      <c r="AB705" s="2"/>
      <c r="AC705" s="1"/>
      <c r="AD705" s="2"/>
      <c r="AE705" s="1"/>
      <c r="AF705" s="2"/>
      <c r="AG705" s="1"/>
      <c r="AH705" s="3"/>
      <c r="AI705" s="1"/>
      <c r="AJ705" s="3"/>
      <c r="AK705" s="1"/>
      <c r="AR705" s="3"/>
    </row>
    <row r="706" spans="1:4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2"/>
      <c r="AA706" s="1"/>
      <c r="AB706" s="2"/>
      <c r="AC706" s="1"/>
      <c r="AD706" s="2"/>
      <c r="AE706" s="1"/>
      <c r="AF706" s="2"/>
      <c r="AG706" s="1"/>
      <c r="AH706" s="3"/>
      <c r="AI706" s="1"/>
      <c r="AJ706" s="3"/>
      <c r="AK706" s="1"/>
      <c r="AR706" s="3"/>
    </row>
    <row r="707" spans="1:4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2"/>
      <c r="AA707" s="1"/>
      <c r="AB707" s="2"/>
      <c r="AC707" s="1"/>
      <c r="AD707" s="2"/>
      <c r="AE707" s="1"/>
      <c r="AF707" s="2"/>
      <c r="AG707" s="1"/>
      <c r="AH707" s="3"/>
      <c r="AI707" s="1"/>
      <c r="AJ707" s="3"/>
      <c r="AK707" s="1"/>
      <c r="AR707" s="3"/>
    </row>
    <row r="708" spans="1:4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2"/>
      <c r="AA708" s="1"/>
      <c r="AB708" s="2"/>
      <c r="AC708" s="1"/>
      <c r="AD708" s="2"/>
      <c r="AE708" s="1"/>
      <c r="AF708" s="2"/>
      <c r="AG708" s="1"/>
      <c r="AH708" s="3"/>
      <c r="AI708" s="1"/>
      <c r="AJ708" s="3"/>
      <c r="AK708" s="1"/>
      <c r="AR708" s="3"/>
    </row>
    <row r="709" spans="1:4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2"/>
      <c r="AA709" s="1"/>
      <c r="AB709" s="2"/>
      <c r="AC709" s="1"/>
      <c r="AD709" s="2"/>
      <c r="AE709" s="1"/>
      <c r="AF709" s="2"/>
      <c r="AG709" s="1"/>
      <c r="AH709" s="3"/>
      <c r="AI709" s="1"/>
      <c r="AJ709" s="3"/>
      <c r="AK709" s="1"/>
      <c r="AR709" s="3"/>
    </row>
    <row r="710" spans="1:4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2"/>
      <c r="AA710" s="1"/>
      <c r="AB710" s="2"/>
      <c r="AC710" s="1"/>
      <c r="AD710" s="2"/>
      <c r="AE710" s="1"/>
      <c r="AF710" s="2"/>
      <c r="AG710" s="1"/>
      <c r="AH710" s="3"/>
      <c r="AI710" s="1"/>
      <c r="AJ710" s="3"/>
      <c r="AK710" s="1"/>
      <c r="AR710" s="3"/>
    </row>
    <row r="711" spans="1:4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2"/>
      <c r="AA711" s="1"/>
      <c r="AB711" s="2"/>
      <c r="AC711" s="1"/>
      <c r="AD711" s="2"/>
      <c r="AE711" s="1"/>
      <c r="AF711" s="2"/>
      <c r="AG711" s="1"/>
      <c r="AH711" s="3"/>
      <c r="AI711" s="1"/>
      <c r="AJ711" s="3"/>
      <c r="AK711" s="1"/>
      <c r="AR711" s="3"/>
    </row>
    <row r="712" spans="1:4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2"/>
      <c r="AA712" s="1"/>
      <c r="AB712" s="2"/>
      <c r="AC712" s="1"/>
      <c r="AD712" s="2"/>
      <c r="AE712" s="1"/>
      <c r="AF712" s="2"/>
      <c r="AG712" s="1"/>
      <c r="AH712" s="3"/>
      <c r="AI712" s="1"/>
      <c r="AJ712" s="3"/>
      <c r="AK712" s="1"/>
      <c r="AR712" s="3"/>
    </row>
    <row r="713" spans="1:4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2"/>
      <c r="AA713" s="1"/>
      <c r="AB713" s="2"/>
      <c r="AC713" s="1"/>
      <c r="AD713" s="2"/>
      <c r="AE713" s="1"/>
      <c r="AF713" s="2"/>
      <c r="AG713" s="1"/>
      <c r="AH713" s="3"/>
      <c r="AI713" s="1"/>
      <c r="AJ713" s="3"/>
      <c r="AK713" s="1"/>
      <c r="AR713" s="3"/>
    </row>
    <row r="714" spans="1:4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2"/>
      <c r="AA714" s="1"/>
      <c r="AB714" s="2"/>
      <c r="AC714" s="1"/>
      <c r="AD714" s="2"/>
      <c r="AE714" s="1"/>
      <c r="AF714" s="2"/>
      <c r="AG714" s="1"/>
      <c r="AH714" s="3"/>
      <c r="AI714" s="1"/>
      <c r="AJ714" s="3"/>
      <c r="AK714" s="1"/>
      <c r="AR714" s="3"/>
    </row>
    <row r="715" spans="1:4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2"/>
      <c r="AA715" s="1"/>
      <c r="AB715" s="2"/>
      <c r="AC715" s="1"/>
      <c r="AD715" s="2"/>
      <c r="AE715" s="1"/>
      <c r="AF715" s="2"/>
      <c r="AG715" s="1"/>
      <c r="AH715" s="3"/>
      <c r="AI715" s="1"/>
      <c r="AJ715" s="3"/>
      <c r="AK715" s="1"/>
      <c r="AR715" s="3"/>
    </row>
    <row r="716" spans="1:4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2"/>
      <c r="AA716" s="1"/>
      <c r="AB716" s="2"/>
      <c r="AC716" s="1"/>
      <c r="AD716" s="2"/>
      <c r="AE716" s="1"/>
      <c r="AF716" s="2"/>
      <c r="AG716" s="1"/>
      <c r="AH716" s="3"/>
      <c r="AI716" s="1"/>
      <c r="AJ716" s="3"/>
      <c r="AK716" s="1"/>
      <c r="AR716" s="3"/>
    </row>
    <row r="717" spans="1:4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2"/>
      <c r="AA717" s="1"/>
      <c r="AB717" s="2"/>
      <c r="AC717" s="1"/>
      <c r="AD717" s="2"/>
      <c r="AE717" s="1"/>
      <c r="AF717" s="2"/>
      <c r="AG717" s="1"/>
      <c r="AH717" s="3"/>
      <c r="AI717" s="1"/>
      <c r="AJ717" s="3"/>
      <c r="AK717" s="1"/>
      <c r="AR717" s="3"/>
    </row>
    <row r="718" spans="1:4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2"/>
      <c r="AA718" s="1"/>
      <c r="AB718" s="2"/>
      <c r="AC718" s="1"/>
      <c r="AD718" s="2"/>
      <c r="AE718" s="1"/>
      <c r="AF718" s="2"/>
      <c r="AG718" s="1"/>
      <c r="AH718" s="3"/>
      <c r="AI718" s="1"/>
      <c r="AJ718" s="3"/>
      <c r="AK718" s="1"/>
      <c r="AR718" s="3"/>
    </row>
    <row r="719" spans="1:4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2"/>
      <c r="AA719" s="1"/>
      <c r="AB719" s="2"/>
      <c r="AC719" s="1"/>
      <c r="AD719" s="2"/>
      <c r="AE719" s="1"/>
      <c r="AF719" s="2"/>
      <c r="AG719" s="1"/>
      <c r="AH719" s="3"/>
      <c r="AI719" s="1"/>
      <c r="AJ719" s="3"/>
      <c r="AK719" s="1"/>
      <c r="AR719" s="3"/>
    </row>
    <row r="720" spans="1:4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2"/>
      <c r="AA720" s="1"/>
      <c r="AB720" s="2"/>
      <c r="AC720" s="1"/>
      <c r="AD720" s="2"/>
      <c r="AE720" s="1"/>
      <c r="AF720" s="2"/>
      <c r="AG720" s="1"/>
      <c r="AH720" s="3"/>
      <c r="AI720" s="1"/>
      <c r="AJ720" s="3"/>
      <c r="AK720" s="1"/>
      <c r="AR720" s="3"/>
    </row>
    <row r="721" spans="1:4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2"/>
      <c r="AA721" s="1"/>
      <c r="AB721" s="2"/>
      <c r="AC721" s="1"/>
      <c r="AD721" s="2"/>
      <c r="AE721" s="1"/>
      <c r="AF721" s="2"/>
      <c r="AG721" s="1"/>
      <c r="AH721" s="3"/>
      <c r="AI721" s="1"/>
      <c r="AJ721" s="3"/>
      <c r="AK721" s="1"/>
      <c r="AR721" s="3"/>
    </row>
    <row r="722" spans="1:4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2"/>
      <c r="AA722" s="1"/>
      <c r="AB722" s="2"/>
      <c r="AC722" s="1"/>
      <c r="AD722" s="2"/>
      <c r="AE722" s="1"/>
      <c r="AF722" s="2"/>
      <c r="AG722" s="1"/>
      <c r="AH722" s="3"/>
      <c r="AI722" s="1"/>
      <c r="AJ722" s="3"/>
      <c r="AK722" s="1"/>
      <c r="AR722" s="3"/>
    </row>
    <row r="723" spans="1:4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2"/>
      <c r="AA723" s="1"/>
      <c r="AB723" s="2"/>
      <c r="AC723" s="1"/>
      <c r="AD723" s="2"/>
      <c r="AE723" s="1"/>
      <c r="AF723" s="2"/>
      <c r="AG723" s="1"/>
      <c r="AH723" s="3"/>
      <c r="AI723" s="1"/>
      <c r="AJ723" s="3"/>
      <c r="AK723" s="1"/>
      <c r="AR723" s="3"/>
    </row>
    <row r="724" spans="1:4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2"/>
      <c r="AA724" s="1"/>
      <c r="AB724" s="2"/>
      <c r="AC724" s="1"/>
      <c r="AD724" s="2"/>
      <c r="AE724" s="1"/>
      <c r="AF724" s="2"/>
      <c r="AG724" s="1"/>
      <c r="AH724" s="3"/>
      <c r="AI724" s="1"/>
      <c r="AJ724" s="3"/>
      <c r="AK724" s="1"/>
      <c r="AR724" s="3"/>
    </row>
    <row r="725" spans="1:4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2"/>
      <c r="AA725" s="1"/>
      <c r="AB725" s="2"/>
      <c r="AC725" s="1"/>
      <c r="AD725" s="2"/>
      <c r="AE725" s="1"/>
      <c r="AF725" s="2"/>
      <c r="AG725" s="1"/>
      <c r="AH725" s="3"/>
      <c r="AI725" s="1"/>
      <c r="AJ725" s="3"/>
      <c r="AK725" s="1"/>
      <c r="AR725" s="3"/>
    </row>
    <row r="726" spans="1:4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2"/>
      <c r="AA726" s="1"/>
      <c r="AB726" s="2"/>
      <c r="AC726" s="1"/>
      <c r="AD726" s="2"/>
      <c r="AE726" s="1"/>
      <c r="AF726" s="2"/>
      <c r="AG726" s="1"/>
      <c r="AH726" s="3"/>
      <c r="AI726" s="1"/>
      <c r="AJ726" s="3"/>
      <c r="AK726" s="1"/>
      <c r="AR726" s="3"/>
    </row>
    <row r="727" spans="1:4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2"/>
      <c r="AA727" s="1"/>
      <c r="AB727" s="2"/>
      <c r="AC727" s="1"/>
      <c r="AD727" s="2"/>
      <c r="AE727" s="1"/>
      <c r="AF727" s="2"/>
      <c r="AG727" s="1"/>
      <c r="AH727" s="3"/>
      <c r="AI727" s="1"/>
      <c r="AJ727" s="3"/>
      <c r="AK727" s="1"/>
      <c r="AR727" s="3"/>
    </row>
    <row r="728" spans="1:4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2"/>
      <c r="AA728" s="1"/>
      <c r="AB728" s="2"/>
      <c r="AC728" s="1"/>
      <c r="AD728" s="2"/>
      <c r="AE728" s="1"/>
      <c r="AF728" s="2"/>
      <c r="AG728" s="1"/>
      <c r="AH728" s="3"/>
      <c r="AI728" s="1"/>
      <c r="AJ728" s="3"/>
      <c r="AK728" s="1"/>
      <c r="AR728" s="3"/>
    </row>
    <row r="729" spans="1:4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2"/>
      <c r="AA729" s="1"/>
      <c r="AB729" s="2"/>
      <c r="AC729" s="1"/>
      <c r="AD729" s="2"/>
      <c r="AE729" s="1"/>
      <c r="AF729" s="2"/>
      <c r="AG729" s="1"/>
      <c r="AH729" s="3"/>
      <c r="AI729" s="1"/>
      <c r="AJ729" s="3"/>
      <c r="AK729" s="1"/>
      <c r="AR729" s="3"/>
    </row>
    <row r="730" spans="1:4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2"/>
      <c r="AA730" s="1"/>
      <c r="AB730" s="2"/>
      <c r="AC730" s="1"/>
      <c r="AD730" s="2"/>
      <c r="AE730" s="1"/>
      <c r="AF730" s="2"/>
      <c r="AG730" s="1"/>
      <c r="AH730" s="3"/>
      <c r="AI730" s="1"/>
      <c r="AJ730" s="3"/>
      <c r="AK730" s="1"/>
      <c r="AR730" s="3"/>
    </row>
    <row r="731" spans="1:4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2"/>
      <c r="AA731" s="1"/>
      <c r="AB731" s="2"/>
      <c r="AC731" s="1"/>
      <c r="AD731" s="2"/>
      <c r="AE731" s="1"/>
      <c r="AF731" s="2"/>
      <c r="AG731" s="1"/>
      <c r="AH731" s="3"/>
      <c r="AI731" s="1"/>
      <c r="AJ731" s="3"/>
      <c r="AK731" s="1"/>
      <c r="AR731" s="3"/>
    </row>
    <row r="732" spans="1:4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2"/>
      <c r="AA732" s="1"/>
      <c r="AB732" s="2"/>
      <c r="AC732" s="1"/>
      <c r="AD732" s="2"/>
      <c r="AE732" s="1"/>
      <c r="AF732" s="2"/>
      <c r="AG732" s="1"/>
      <c r="AH732" s="3"/>
      <c r="AI732" s="1"/>
      <c r="AJ732" s="3"/>
      <c r="AK732" s="1"/>
      <c r="AR732" s="3"/>
    </row>
    <row r="733" spans="1:4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2"/>
      <c r="AA733" s="1"/>
      <c r="AB733" s="2"/>
      <c r="AC733" s="1"/>
      <c r="AD733" s="2"/>
      <c r="AE733" s="1"/>
      <c r="AF733" s="2"/>
      <c r="AG733" s="1"/>
      <c r="AH733" s="3"/>
      <c r="AI733" s="1"/>
      <c r="AJ733" s="3"/>
      <c r="AK733" s="1"/>
      <c r="AR733" s="3"/>
    </row>
    <row r="734" spans="1:4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2"/>
      <c r="AA734" s="1"/>
      <c r="AB734" s="2"/>
      <c r="AC734" s="1"/>
      <c r="AD734" s="2"/>
      <c r="AE734" s="1"/>
      <c r="AF734" s="2"/>
      <c r="AG734" s="1"/>
      <c r="AH734" s="3"/>
      <c r="AI734" s="1"/>
      <c r="AJ734" s="3"/>
      <c r="AK734" s="1"/>
      <c r="AR734" s="3"/>
    </row>
    <row r="735" spans="1:4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2"/>
      <c r="AA735" s="1"/>
      <c r="AB735" s="2"/>
      <c r="AC735" s="1"/>
      <c r="AD735" s="2"/>
      <c r="AE735" s="1"/>
      <c r="AF735" s="2"/>
      <c r="AG735" s="1"/>
      <c r="AH735" s="3"/>
      <c r="AI735" s="1"/>
      <c r="AJ735" s="3"/>
      <c r="AK735" s="1"/>
      <c r="AR735" s="3"/>
    </row>
    <row r="736" spans="1:4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2"/>
      <c r="AA736" s="1"/>
      <c r="AB736" s="2"/>
      <c r="AC736" s="1"/>
      <c r="AD736" s="2"/>
      <c r="AE736" s="1"/>
      <c r="AF736" s="2"/>
      <c r="AG736" s="1"/>
      <c r="AH736" s="3"/>
      <c r="AI736" s="1"/>
      <c r="AJ736" s="3"/>
      <c r="AK736" s="1"/>
      <c r="AR736" s="3"/>
    </row>
    <row r="737" spans="1:4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2"/>
      <c r="AA737" s="1"/>
      <c r="AB737" s="2"/>
      <c r="AC737" s="1"/>
      <c r="AD737" s="2"/>
      <c r="AE737" s="1"/>
      <c r="AF737" s="2"/>
      <c r="AG737" s="1"/>
      <c r="AH737" s="3"/>
      <c r="AI737" s="1"/>
      <c r="AJ737" s="3"/>
      <c r="AK737" s="1"/>
      <c r="AR737" s="3"/>
    </row>
    <row r="738" spans="1:4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2"/>
      <c r="AA738" s="1"/>
      <c r="AB738" s="2"/>
      <c r="AC738" s="1"/>
      <c r="AD738" s="2"/>
      <c r="AE738" s="1"/>
      <c r="AF738" s="2"/>
      <c r="AG738" s="1"/>
      <c r="AH738" s="3"/>
      <c r="AI738" s="1"/>
      <c r="AJ738" s="3"/>
      <c r="AK738" s="1"/>
      <c r="AR738" s="3"/>
    </row>
    <row r="739" spans="1:4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2"/>
      <c r="AA739" s="1"/>
      <c r="AB739" s="2"/>
      <c r="AC739" s="1"/>
      <c r="AD739" s="2"/>
      <c r="AE739" s="1"/>
      <c r="AF739" s="2"/>
      <c r="AG739" s="1"/>
      <c r="AH739" s="3"/>
      <c r="AI739" s="1"/>
      <c r="AJ739" s="3"/>
      <c r="AK739" s="1"/>
      <c r="AR739" s="3"/>
    </row>
    <row r="740" spans="1:4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2"/>
      <c r="AA740" s="1"/>
      <c r="AB740" s="2"/>
      <c r="AC740" s="1"/>
      <c r="AD740" s="2"/>
      <c r="AE740" s="1"/>
      <c r="AF740" s="2"/>
      <c r="AG740" s="1"/>
      <c r="AH740" s="3"/>
      <c r="AI740" s="1"/>
      <c r="AJ740" s="3"/>
      <c r="AK740" s="1"/>
      <c r="AR740" s="3"/>
    </row>
    <row r="741" spans="1:4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2"/>
      <c r="AA741" s="1"/>
      <c r="AB741" s="2"/>
      <c r="AC741" s="1"/>
      <c r="AD741" s="2"/>
      <c r="AE741" s="1"/>
      <c r="AF741" s="2"/>
      <c r="AG741" s="1"/>
      <c r="AH741" s="3"/>
      <c r="AI741" s="1"/>
      <c r="AJ741" s="3"/>
      <c r="AK741" s="1"/>
      <c r="AR741" s="3"/>
    </row>
    <row r="742" spans="1:4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2"/>
      <c r="AA742" s="1"/>
      <c r="AB742" s="2"/>
      <c r="AC742" s="1"/>
      <c r="AD742" s="2"/>
      <c r="AE742" s="1"/>
      <c r="AF742" s="2"/>
      <c r="AG742" s="1"/>
      <c r="AH742" s="3"/>
      <c r="AI742" s="1"/>
      <c r="AJ742" s="3"/>
      <c r="AK742" s="1"/>
      <c r="AR742" s="3"/>
    </row>
    <row r="743" spans="1:4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2"/>
      <c r="AA743" s="1"/>
      <c r="AB743" s="2"/>
      <c r="AC743" s="1"/>
      <c r="AD743" s="2"/>
      <c r="AE743" s="1"/>
      <c r="AF743" s="2"/>
      <c r="AG743" s="1"/>
      <c r="AH743" s="3"/>
      <c r="AI743" s="1"/>
      <c r="AJ743" s="3"/>
      <c r="AK743" s="1"/>
      <c r="AR743" s="3"/>
    </row>
    <row r="744" spans="1:4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2"/>
      <c r="AA744" s="1"/>
      <c r="AB744" s="2"/>
      <c r="AC744" s="1"/>
      <c r="AD744" s="2"/>
      <c r="AE744" s="1"/>
      <c r="AF744" s="2"/>
      <c r="AG744" s="1"/>
      <c r="AH744" s="3"/>
      <c r="AI744" s="1"/>
      <c r="AJ744" s="3"/>
      <c r="AK744" s="1"/>
      <c r="AR744" s="3"/>
    </row>
    <row r="745" spans="1:4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2"/>
      <c r="AA745" s="1"/>
      <c r="AB745" s="2"/>
      <c r="AC745" s="1"/>
      <c r="AD745" s="2"/>
      <c r="AE745" s="1"/>
      <c r="AF745" s="2"/>
      <c r="AG745" s="1"/>
      <c r="AH745" s="3"/>
      <c r="AI745" s="1"/>
      <c r="AJ745" s="3"/>
      <c r="AK745" s="1"/>
      <c r="AR745" s="3"/>
    </row>
    <row r="746" spans="1:4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2"/>
      <c r="AA746" s="1"/>
      <c r="AB746" s="2"/>
      <c r="AC746" s="1"/>
      <c r="AD746" s="2"/>
      <c r="AE746" s="1"/>
      <c r="AF746" s="2"/>
      <c r="AG746" s="1"/>
      <c r="AH746" s="3"/>
      <c r="AI746" s="1"/>
      <c r="AJ746" s="3"/>
      <c r="AK746" s="1"/>
      <c r="AR746" s="3"/>
    </row>
    <row r="747" spans="1:4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2"/>
      <c r="AA747" s="1"/>
      <c r="AB747" s="2"/>
      <c r="AC747" s="1"/>
      <c r="AD747" s="2"/>
      <c r="AE747" s="1"/>
      <c r="AF747" s="2"/>
      <c r="AG747" s="1"/>
      <c r="AH747" s="3"/>
      <c r="AI747" s="1"/>
      <c r="AJ747" s="3"/>
      <c r="AK747" s="1"/>
      <c r="AR747" s="3"/>
    </row>
    <row r="748" spans="1:4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2"/>
      <c r="AA748" s="1"/>
      <c r="AB748" s="2"/>
      <c r="AC748" s="1"/>
      <c r="AD748" s="2"/>
      <c r="AE748" s="1"/>
      <c r="AF748" s="2"/>
      <c r="AG748" s="1"/>
      <c r="AH748" s="3"/>
      <c r="AI748" s="1"/>
      <c r="AJ748" s="3"/>
      <c r="AK748" s="1"/>
      <c r="AR748" s="3"/>
    </row>
    <row r="749" spans="1:4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2"/>
      <c r="AA749" s="1"/>
      <c r="AB749" s="2"/>
      <c r="AC749" s="1"/>
      <c r="AD749" s="2"/>
      <c r="AE749" s="1"/>
      <c r="AF749" s="2"/>
      <c r="AG749" s="1"/>
      <c r="AH749" s="3"/>
      <c r="AI749" s="1"/>
      <c r="AJ749" s="3"/>
      <c r="AK749" s="1"/>
      <c r="AR749" s="3"/>
    </row>
    <row r="750" spans="1:4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2"/>
      <c r="AA750" s="1"/>
      <c r="AB750" s="2"/>
      <c r="AC750" s="1"/>
      <c r="AD750" s="2"/>
      <c r="AE750" s="1"/>
      <c r="AF750" s="2"/>
      <c r="AG750" s="1"/>
      <c r="AH750" s="3"/>
      <c r="AI750" s="1"/>
      <c r="AJ750" s="3"/>
      <c r="AK750" s="1"/>
      <c r="AR750" s="3"/>
    </row>
    <row r="751" spans="1:4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2"/>
      <c r="AA751" s="1"/>
      <c r="AB751" s="2"/>
      <c r="AC751" s="1"/>
      <c r="AD751" s="2"/>
      <c r="AE751" s="1"/>
      <c r="AF751" s="2"/>
      <c r="AG751" s="1"/>
      <c r="AH751" s="3"/>
      <c r="AI751" s="1"/>
      <c r="AJ751" s="3"/>
      <c r="AK751" s="1"/>
      <c r="AR751" s="3"/>
    </row>
    <row r="752" spans="1:4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2"/>
      <c r="AA752" s="1"/>
      <c r="AB752" s="2"/>
      <c r="AC752" s="1"/>
      <c r="AD752" s="2"/>
      <c r="AE752" s="1"/>
      <c r="AF752" s="2"/>
      <c r="AG752" s="1"/>
      <c r="AH752" s="3"/>
      <c r="AI752" s="1"/>
      <c r="AJ752" s="3"/>
      <c r="AK752" s="1"/>
      <c r="AR752" s="3"/>
    </row>
    <row r="753" spans="1:4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2"/>
      <c r="AA753" s="1"/>
      <c r="AB753" s="2"/>
      <c r="AC753" s="1"/>
      <c r="AD753" s="2"/>
      <c r="AE753" s="1"/>
      <c r="AF753" s="2"/>
      <c r="AG753" s="1"/>
      <c r="AH753" s="3"/>
      <c r="AI753" s="1"/>
      <c r="AJ753" s="3"/>
      <c r="AK753" s="1"/>
      <c r="AR753" s="3"/>
    </row>
    <row r="754" spans="1:4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2"/>
      <c r="AA754" s="1"/>
      <c r="AB754" s="2"/>
      <c r="AC754" s="1"/>
      <c r="AD754" s="2"/>
      <c r="AE754" s="1"/>
      <c r="AF754" s="2"/>
      <c r="AG754" s="1"/>
      <c r="AH754" s="3"/>
      <c r="AI754" s="1"/>
      <c r="AJ754" s="3"/>
      <c r="AK754" s="1"/>
      <c r="AR754" s="3"/>
    </row>
    <row r="755" spans="1:4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2"/>
      <c r="AA755" s="1"/>
      <c r="AB755" s="2"/>
      <c r="AC755" s="1"/>
      <c r="AD755" s="2"/>
      <c r="AE755" s="1"/>
      <c r="AF755" s="2"/>
      <c r="AG755" s="1"/>
      <c r="AH755" s="3"/>
      <c r="AI755" s="1"/>
      <c r="AJ755" s="3"/>
      <c r="AK755" s="1"/>
      <c r="AR755" s="3"/>
    </row>
    <row r="756" spans="1:4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2"/>
      <c r="AA756" s="1"/>
      <c r="AB756" s="2"/>
      <c r="AC756" s="1"/>
      <c r="AD756" s="2"/>
      <c r="AE756" s="1"/>
      <c r="AF756" s="2"/>
      <c r="AG756" s="1"/>
      <c r="AH756" s="3"/>
      <c r="AI756" s="1"/>
      <c r="AJ756" s="3"/>
      <c r="AK756" s="1"/>
      <c r="AR756" s="3"/>
    </row>
    <row r="757" spans="1:4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2"/>
      <c r="AA757" s="1"/>
      <c r="AB757" s="2"/>
      <c r="AC757" s="1"/>
      <c r="AD757" s="2"/>
      <c r="AE757" s="1"/>
      <c r="AF757" s="2"/>
      <c r="AG757" s="1"/>
      <c r="AH757" s="3"/>
      <c r="AI757" s="1"/>
      <c r="AJ757" s="3"/>
      <c r="AK757" s="1"/>
      <c r="AR757" s="3"/>
    </row>
    <row r="758" spans="1:4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2"/>
      <c r="AA758" s="1"/>
      <c r="AB758" s="2"/>
      <c r="AC758" s="1"/>
      <c r="AD758" s="2"/>
      <c r="AE758" s="1"/>
      <c r="AF758" s="2"/>
      <c r="AG758" s="1"/>
      <c r="AH758" s="3"/>
      <c r="AI758" s="1"/>
      <c r="AJ758" s="3"/>
      <c r="AK758" s="1"/>
      <c r="AR758" s="3"/>
    </row>
    <row r="759" spans="1:4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2"/>
      <c r="AA759" s="1"/>
      <c r="AB759" s="2"/>
      <c r="AC759" s="1"/>
      <c r="AD759" s="2"/>
      <c r="AE759" s="1"/>
      <c r="AF759" s="2"/>
      <c r="AG759" s="1"/>
      <c r="AH759" s="3"/>
      <c r="AI759" s="1"/>
      <c r="AJ759" s="3"/>
      <c r="AK759" s="1"/>
      <c r="AR759" s="3"/>
    </row>
    <row r="760" spans="1:4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2"/>
      <c r="AA760" s="1"/>
      <c r="AB760" s="2"/>
      <c r="AC760" s="1"/>
      <c r="AD760" s="2"/>
      <c r="AE760" s="1"/>
      <c r="AF760" s="2"/>
      <c r="AG760" s="1"/>
      <c r="AH760" s="3"/>
      <c r="AI760" s="1"/>
      <c r="AJ760" s="3"/>
      <c r="AK760" s="1"/>
      <c r="AR760" s="3"/>
    </row>
    <row r="761" spans="1:4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2"/>
      <c r="AA761" s="1"/>
      <c r="AB761" s="2"/>
      <c r="AC761" s="1"/>
      <c r="AD761" s="2"/>
      <c r="AE761" s="1"/>
      <c r="AF761" s="2"/>
      <c r="AG761" s="1"/>
      <c r="AH761" s="3"/>
      <c r="AI761" s="1"/>
      <c r="AJ761" s="3"/>
      <c r="AK761" s="1"/>
      <c r="AR761" s="3"/>
    </row>
    <row r="762" spans="1:4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2"/>
      <c r="AA762" s="1"/>
      <c r="AB762" s="2"/>
      <c r="AC762" s="1"/>
      <c r="AD762" s="2"/>
      <c r="AE762" s="1"/>
      <c r="AF762" s="2"/>
      <c r="AG762" s="1"/>
      <c r="AH762" s="3"/>
      <c r="AI762" s="1"/>
      <c r="AJ762" s="3"/>
      <c r="AK762" s="1"/>
      <c r="AR762" s="3"/>
    </row>
    <row r="763" spans="1:4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2"/>
      <c r="AA763" s="1"/>
      <c r="AB763" s="2"/>
      <c r="AC763" s="1"/>
      <c r="AD763" s="2"/>
      <c r="AE763" s="1"/>
      <c r="AF763" s="2"/>
      <c r="AG763" s="1"/>
      <c r="AH763" s="3"/>
      <c r="AI763" s="1"/>
      <c r="AJ763" s="3"/>
      <c r="AK763" s="1"/>
      <c r="AR763" s="3"/>
    </row>
    <row r="764" spans="1:4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2"/>
      <c r="AA764" s="1"/>
      <c r="AB764" s="2"/>
      <c r="AC764" s="1"/>
      <c r="AD764" s="2"/>
      <c r="AE764" s="1"/>
      <c r="AF764" s="2"/>
      <c r="AG764" s="1"/>
      <c r="AH764" s="3"/>
      <c r="AI764" s="1"/>
      <c r="AJ764" s="3"/>
      <c r="AK764" s="1"/>
      <c r="AR764" s="3"/>
    </row>
    <row r="765" spans="1:4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2"/>
      <c r="AA765" s="1"/>
      <c r="AB765" s="2"/>
      <c r="AC765" s="1"/>
      <c r="AD765" s="2"/>
      <c r="AE765" s="1"/>
      <c r="AF765" s="2"/>
      <c r="AG765" s="1"/>
      <c r="AH765" s="3"/>
      <c r="AI765" s="1"/>
      <c r="AJ765" s="3"/>
      <c r="AK765" s="1"/>
      <c r="AR765" s="3"/>
    </row>
    <row r="766" spans="1:4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2"/>
      <c r="AA766" s="1"/>
      <c r="AB766" s="2"/>
      <c r="AC766" s="1"/>
      <c r="AD766" s="2"/>
      <c r="AE766" s="1"/>
      <c r="AF766" s="2"/>
      <c r="AG766" s="1"/>
      <c r="AH766" s="3"/>
      <c r="AI766" s="1"/>
      <c r="AJ766" s="3"/>
      <c r="AK766" s="1"/>
      <c r="AR766" s="3"/>
    </row>
    <row r="767" spans="1:4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2"/>
      <c r="AA767" s="1"/>
      <c r="AB767" s="2"/>
      <c r="AC767" s="1"/>
      <c r="AD767" s="2"/>
      <c r="AE767" s="1"/>
      <c r="AF767" s="2"/>
      <c r="AG767" s="1"/>
      <c r="AH767" s="3"/>
      <c r="AI767" s="1"/>
      <c r="AJ767" s="3"/>
      <c r="AK767" s="1"/>
      <c r="AR767" s="3"/>
    </row>
    <row r="768" spans="1:4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2"/>
      <c r="AA768" s="1"/>
      <c r="AB768" s="2"/>
      <c r="AC768" s="1"/>
      <c r="AD768" s="2"/>
      <c r="AE768" s="1"/>
      <c r="AF768" s="2"/>
      <c r="AG768" s="1"/>
      <c r="AH768" s="3"/>
      <c r="AI768" s="1"/>
      <c r="AJ768" s="3"/>
      <c r="AK768" s="1"/>
      <c r="AR768" s="3"/>
    </row>
    <row r="769" spans="1:4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2"/>
      <c r="AA769" s="1"/>
      <c r="AB769" s="2"/>
      <c r="AC769" s="1"/>
      <c r="AD769" s="2"/>
      <c r="AE769" s="1"/>
      <c r="AF769" s="2"/>
      <c r="AG769" s="1"/>
      <c r="AH769" s="3"/>
      <c r="AI769" s="1"/>
      <c r="AJ769" s="3"/>
      <c r="AK769" s="1"/>
      <c r="AR769" s="3"/>
    </row>
    <row r="770" spans="1:4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2"/>
      <c r="AA770" s="1"/>
      <c r="AB770" s="2"/>
      <c r="AC770" s="1"/>
      <c r="AD770" s="2"/>
      <c r="AE770" s="1"/>
      <c r="AF770" s="2"/>
      <c r="AG770" s="1"/>
      <c r="AH770" s="3"/>
      <c r="AI770" s="1"/>
      <c r="AJ770" s="3"/>
      <c r="AK770" s="1"/>
      <c r="AR770" s="3"/>
    </row>
    <row r="771" spans="1:4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2"/>
      <c r="AA771" s="1"/>
      <c r="AB771" s="2"/>
      <c r="AC771" s="1"/>
      <c r="AD771" s="2"/>
      <c r="AE771" s="1"/>
      <c r="AF771" s="2"/>
      <c r="AG771" s="1"/>
      <c r="AH771" s="3"/>
      <c r="AI771" s="1"/>
      <c r="AJ771" s="3"/>
      <c r="AK771" s="1"/>
      <c r="AR771" s="3"/>
    </row>
    <row r="772" spans="1:4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2"/>
      <c r="AA772" s="1"/>
      <c r="AB772" s="2"/>
      <c r="AC772" s="1"/>
      <c r="AD772" s="2"/>
      <c r="AE772" s="1"/>
      <c r="AF772" s="2"/>
      <c r="AG772" s="1"/>
      <c r="AH772" s="3"/>
      <c r="AI772" s="1"/>
      <c r="AJ772" s="3"/>
      <c r="AK772" s="1"/>
      <c r="AR772" s="3"/>
    </row>
    <row r="773" spans="1:4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2"/>
      <c r="AA773" s="1"/>
      <c r="AB773" s="2"/>
      <c r="AC773" s="1"/>
      <c r="AD773" s="2"/>
      <c r="AE773" s="1"/>
      <c r="AF773" s="2"/>
      <c r="AG773" s="1"/>
      <c r="AH773" s="3"/>
      <c r="AI773" s="1"/>
      <c r="AJ773" s="3"/>
      <c r="AK773" s="1"/>
      <c r="AR773" s="3"/>
    </row>
    <row r="774" spans="1:4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2"/>
      <c r="AA774" s="1"/>
      <c r="AB774" s="2"/>
      <c r="AC774" s="1"/>
      <c r="AD774" s="2"/>
      <c r="AE774" s="1"/>
      <c r="AF774" s="2"/>
      <c r="AG774" s="1"/>
      <c r="AH774" s="3"/>
      <c r="AI774" s="1"/>
      <c r="AJ774" s="3"/>
      <c r="AK774" s="1"/>
      <c r="AR774" s="3"/>
    </row>
    <row r="775" spans="1:4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2"/>
      <c r="AA775" s="1"/>
      <c r="AB775" s="2"/>
      <c r="AC775" s="1"/>
      <c r="AD775" s="2"/>
      <c r="AE775" s="1"/>
      <c r="AF775" s="2"/>
      <c r="AG775" s="1"/>
      <c r="AH775" s="3"/>
      <c r="AI775" s="1"/>
      <c r="AJ775" s="3"/>
      <c r="AK775" s="1"/>
      <c r="AR775" s="3"/>
    </row>
    <row r="776" spans="1:4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2"/>
      <c r="AA776" s="1"/>
      <c r="AB776" s="2"/>
      <c r="AC776" s="1"/>
      <c r="AD776" s="2"/>
      <c r="AE776" s="1"/>
      <c r="AF776" s="2"/>
      <c r="AG776" s="1"/>
      <c r="AH776" s="3"/>
      <c r="AI776" s="1"/>
      <c r="AJ776" s="3"/>
      <c r="AK776" s="1"/>
      <c r="AR776" s="3"/>
    </row>
    <row r="777" spans="1:4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2"/>
      <c r="AA777" s="1"/>
      <c r="AB777" s="2"/>
      <c r="AC777" s="1"/>
      <c r="AD777" s="2"/>
      <c r="AE777" s="1"/>
      <c r="AF777" s="2"/>
      <c r="AG777" s="1"/>
      <c r="AH777" s="3"/>
      <c r="AI777" s="1"/>
      <c r="AJ777" s="3"/>
      <c r="AK777" s="1"/>
      <c r="AR777" s="3"/>
    </row>
    <row r="778" spans="1:4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2"/>
      <c r="AA778" s="1"/>
      <c r="AB778" s="2"/>
      <c r="AC778" s="1"/>
      <c r="AD778" s="2"/>
      <c r="AE778" s="1"/>
      <c r="AF778" s="2"/>
      <c r="AG778" s="1"/>
      <c r="AH778" s="3"/>
      <c r="AI778" s="1"/>
      <c r="AJ778" s="3"/>
      <c r="AK778" s="1"/>
      <c r="AR778" s="3"/>
    </row>
    <row r="779" spans="1:4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2"/>
      <c r="AA779" s="1"/>
      <c r="AB779" s="2"/>
      <c r="AC779" s="1"/>
      <c r="AD779" s="2"/>
      <c r="AE779" s="1"/>
      <c r="AF779" s="2"/>
      <c r="AG779" s="1"/>
      <c r="AH779" s="3"/>
      <c r="AI779" s="1"/>
      <c r="AJ779" s="3"/>
      <c r="AK779" s="1"/>
      <c r="AR779" s="3"/>
    </row>
    <row r="780" spans="1:4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2"/>
      <c r="AA780" s="1"/>
      <c r="AB780" s="2"/>
      <c r="AC780" s="1"/>
      <c r="AD780" s="2"/>
      <c r="AE780" s="1"/>
      <c r="AF780" s="2"/>
      <c r="AG780" s="1"/>
      <c r="AH780" s="3"/>
      <c r="AI780" s="1"/>
      <c r="AJ780" s="3"/>
      <c r="AK780" s="1"/>
      <c r="AR780" s="3"/>
    </row>
    <row r="781" spans="1:4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2"/>
      <c r="AA781" s="1"/>
      <c r="AB781" s="2"/>
      <c r="AC781" s="1"/>
      <c r="AD781" s="2"/>
      <c r="AE781" s="1"/>
      <c r="AF781" s="2"/>
      <c r="AG781" s="1"/>
      <c r="AH781" s="3"/>
      <c r="AI781" s="1"/>
      <c r="AJ781" s="3"/>
      <c r="AK781" s="1"/>
      <c r="AR781" s="3"/>
    </row>
    <row r="782" spans="1:4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2"/>
      <c r="AA782" s="1"/>
      <c r="AB782" s="2"/>
      <c r="AC782" s="1"/>
      <c r="AD782" s="2"/>
      <c r="AE782" s="1"/>
      <c r="AF782" s="2"/>
      <c r="AG782" s="1"/>
      <c r="AH782" s="3"/>
      <c r="AI782" s="1"/>
      <c r="AJ782" s="3"/>
      <c r="AK782" s="1"/>
      <c r="AR782" s="3"/>
    </row>
    <row r="783" spans="1:4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2"/>
      <c r="AA783" s="1"/>
      <c r="AB783" s="2"/>
      <c r="AC783" s="1"/>
      <c r="AD783" s="2"/>
      <c r="AE783" s="1"/>
      <c r="AF783" s="2"/>
      <c r="AG783" s="1"/>
      <c r="AH783" s="3"/>
      <c r="AI783" s="1"/>
      <c r="AJ783" s="3"/>
      <c r="AK783" s="1"/>
      <c r="AR783" s="3"/>
    </row>
    <row r="784" spans="1:4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2"/>
      <c r="AA784" s="1"/>
      <c r="AB784" s="2"/>
      <c r="AC784" s="1"/>
      <c r="AD784" s="2"/>
      <c r="AE784" s="1"/>
      <c r="AF784" s="2"/>
      <c r="AG784" s="1"/>
      <c r="AH784" s="3"/>
      <c r="AI784" s="1"/>
      <c r="AJ784" s="3"/>
      <c r="AK784" s="1"/>
      <c r="AR784" s="3"/>
    </row>
    <row r="785" spans="1:4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2"/>
      <c r="AA785" s="1"/>
      <c r="AB785" s="2"/>
      <c r="AC785" s="1"/>
      <c r="AD785" s="2"/>
      <c r="AE785" s="1"/>
      <c r="AF785" s="2"/>
      <c r="AG785" s="1"/>
      <c r="AH785" s="3"/>
      <c r="AI785" s="1"/>
      <c r="AJ785" s="3"/>
      <c r="AK785" s="1"/>
      <c r="AR785" s="3"/>
    </row>
    <row r="786" spans="1:4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2"/>
      <c r="AA786" s="1"/>
      <c r="AB786" s="2"/>
      <c r="AC786" s="1"/>
      <c r="AD786" s="2"/>
      <c r="AE786" s="1"/>
      <c r="AF786" s="2"/>
      <c r="AG786" s="1"/>
      <c r="AH786" s="3"/>
      <c r="AI786" s="1"/>
      <c r="AJ786" s="3"/>
      <c r="AK786" s="1"/>
      <c r="AR786" s="3"/>
    </row>
    <row r="787" spans="1:4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2"/>
      <c r="AA787" s="1"/>
      <c r="AB787" s="2"/>
      <c r="AC787" s="1"/>
      <c r="AD787" s="2"/>
      <c r="AE787" s="1"/>
      <c r="AF787" s="2"/>
      <c r="AG787" s="1"/>
      <c r="AH787" s="3"/>
      <c r="AI787" s="1"/>
      <c r="AJ787" s="3"/>
      <c r="AK787" s="1"/>
      <c r="AR787" s="3"/>
    </row>
    <row r="788" spans="1:4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2"/>
      <c r="AA788" s="1"/>
      <c r="AB788" s="2"/>
      <c r="AC788" s="1"/>
      <c r="AD788" s="2"/>
      <c r="AE788" s="1"/>
      <c r="AF788" s="2"/>
      <c r="AG788" s="1"/>
      <c r="AH788" s="3"/>
      <c r="AI788" s="1"/>
      <c r="AJ788" s="3"/>
      <c r="AK788" s="1"/>
      <c r="AR788" s="3"/>
    </row>
    <row r="789" spans="1:4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2"/>
      <c r="AA789" s="1"/>
      <c r="AB789" s="2"/>
      <c r="AC789" s="1"/>
      <c r="AD789" s="2"/>
      <c r="AE789" s="1"/>
      <c r="AF789" s="2"/>
      <c r="AG789" s="1"/>
      <c r="AH789" s="3"/>
      <c r="AI789" s="1"/>
      <c r="AJ789" s="3"/>
      <c r="AK789" s="1"/>
      <c r="AR789" s="3"/>
    </row>
    <row r="790" spans="1:4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2"/>
      <c r="AA790" s="1"/>
      <c r="AB790" s="2"/>
      <c r="AC790" s="1"/>
      <c r="AD790" s="2"/>
      <c r="AE790" s="1"/>
      <c r="AF790" s="2"/>
      <c r="AG790" s="1"/>
      <c r="AH790" s="3"/>
      <c r="AI790" s="1"/>
      <c r="AJ790" s="3"/>
      <c r="AK790" s="1"/>
      <c r="AR790" s="3"/>
    </row>
    <row r="791" spans="1:4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2"/>
      <c r="AA791" s="1"/>
      <c r="AB791" s="2"/>
      <c r="AC791" s="1"/>
      <c r="AD791" s="2"/>
      <c r="AE791" s="1"/>
      <c r="AF791" s="2"/>
      <c r="AG791" s="1"/>
      <c r="AH791" s="3"/>
      <c r="AI791" s="1"/>
      <c r="AJ791" s="3"/>
      <c r="AK791" s="1"/>
      <c r="AR791" s="3"/>
    </row>
    <row r="792" spans="1:4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2"/>
      <c r="AA792" s="1"/>
      <c r="AB792" s="2"/>
      <c r="AC792" s="1"/>
      <c r="AD792" s="2"/>
      <c r="AE792" s="1"/>
      <c r="AF792" s="2"/>
      <c r="AG792" s="1"/>
      <c r="AH792" s="3"/>
      <c r="AI792" s="1"/>
      <c r="AJ792" s="3"/>
      <c r="AK792" s="1"/>
      <c r="AR792" s="3"/>
    </row>
    <row r="793" spans="1:4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2"/>
      <c r="AA793" s="1"/>
      <c r="AB793" s="2"/>
      <c r="AC793" s="1"/>
      <c r="AD793" s="2"/>
      <c r="AE793" s="1"/>
      <c r="AF793" s="2"/>
      <c r="AG793" s="1"/>
      <c r="AH793" s="3"/>
      <c r="AI793" s="1"/>
      <c r="AJ793" s="3"/>
      <c r="AK793" s="1"/>
      <c r="AR793" s="3"/>
    </row>
    <row r="794" spans="1:4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2"/>
      <c r="AA794" s="1"/>
      <c r="AB794" s="2"/>
      <c r="AC794" s="1"/>
      <c r="AD794" s="2"/>
      <c r="AE794" s="1"/>
      <c r="AF794" s="2"/>
      <c r="AG794" s="1"/>
      <c r="AH794" s="3"/>
      <c r="AI794" s="1"/>
      <c r="AJ794" s="3"/>
      <c r="AK794" s="1"/>
      <c r="AR794" s="3"/>
    </row>
    <row r="795" spans="1:4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2"/>
      <c r="AA795" s="1"/>
      <c r="AB795" s="2"/>
      <c r="AC795" s="1"/>
      <c r="AD795" s="2"/>
      <c r="AE795" s="1"/>
      <c r="AF795" s="2"/>
      <c r="AG795" s="1"/>
      <c r="AH795" s="3"/>
      <c r="AI795" s="1"/>
      <c r="AJ795" s="3"/>
      <c r="AK795" s="1"/>
      <c r="AR795" s="3"/>
    </row>
    <row r="796" spans="1:4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2"/>
      <c r="AA796" s="1"/>
      <c r="AB796" s="2"/>
      <c r="AC796" s="1"/>
      <c r="AD796" s="2"/>
      <c r="AE796" s="1"/>
      <c r="AF796" s="2"/>
      <c r="AG796" s="1"/>
      <c r="AH796" s="3"/>
      <c r="AI796" s="1"/>
      <c r="AJ796" s="3"/>
      <c r="AK796" s="1"/>
      <c r="AR796" s="3"/>
    </row>
    <row r="797" spans="1:4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2"/>
      <c r="AA797" s="1"/>
      <c r="AB797" s="2"/>
      <c r="AC797" s="1"/>
      <c r="AD797" s="2"/>
      <c r="AE797" s="1"/>
      <c r="AF797" s="2"/>
      <c r="AG797" s="1"/>
      <c r="AH797" s="3"/>
      <c r="AI797" s="1"/>
      <c r="AJ797" s="3"/>
      <c r="AK797" s="1"/>
      <c r="AR797" s="3"/>
    </row>
    <row r="798" spans="1:4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2"/>
      <c r="AA798" s="1"/>
      <c r="AB798" s="2"/>
      <c r="AC798" s="1"/>
      <c r="AD798" s="2"/>
      <c r="AE798" s="1"/>
      <c r="AF798" s="2"/>
      <c r="AG798" s="1"/>
      <c r="AH798" s="3"/>
      <c r="AI798" s="1"/>
      <c r="AJ798" s="3"/>
      <c r="AK798" s="1"/>
      <c r="AR798" s="3"/>
    </row>
    <row r="799" spans="1:4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2"/>
      <c r="AA799" s="1"/>
      <c r="AB799" s="2"/>
      <c r="AC799" s="1"/>
      <c r="AD799" s="2"/>
      <c r="AE799" s="1"/>
      <c r="AF799" s="2"/>
      <c r="AG799" s="1"/>
      <c r="AH799" s="3"/>
      <c r="AI799" s="1"/>
      <c r="AJ799" s="3"/>
      <c r="AK799" s="1"/>
      <c r="AR799" s="3"/>
    </row>
    <row r="800" spans="1:4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2"/>
      <c r="AA800" s="1"/>
      <c r="AB800" s="2"/>
      <c r="AC800" s="1"/>
      <c r="AD800" s="2"/>
      <c r="AE800" s="1"/>
      <c r="AF800" s="2"/>
      <c r="AG800" s="1"/>
      <c r="AH800" s="3"/>
      <c r="AI800" s="1"/>
      <c r="AJ800" s="3"/>
      <c r="AK800" s="1"/>
      <c r="AR800" s="3"/>
    </row>
    <row r="801" spans="1:4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2"/>
      <c r="AA801" s="1"/>
      <c r="AB801" s="2"/>
      <c r="AC801" s="1"/>
      <c r="AD801" s="2"/>
      <c r="AE801" s="1"/>
      <c r="AF801" s="2"/>
      <c r="AG801" s="1"/>
      <c r="AH801" s="3"/>
      <c r="AI801" s="1"/>
      <c r="AJ801" s="3"/>
      <c r="AK801" s="1"/>
      <c r="AR801" s="3"/>
    </row>
    <row r="802" spans="1:4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2"/>
      <c r="AA802" s="1"/>
      <c r="AB802" s="2"/>
      <c r="AC802" s="1"/>
      <c r="AD802" s="2"/>
      <c r="AE802" s="1"/>
      <c r="AF802" s="2"/>
      <c r="AG802" s="1"/>
      <c r="AH802" s="3"/>
      <c r="AI802" s="1"/>
      <c r="AJ802" s="3"/>
      <c r="AK802" s="1"/>
      <c r="AR802" s="3"/>
    </row>
    <row r="803" spans="1:4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2"/>
      <c r="AA803" s="1"/>
      <c r="AB803" s="2"/>
      <c r="AC803" s="1"/>
      <c r="AD803" s="2"/>
      <c r="AE803" s="1"/>
      <c r="AF803" s="2"/>
      <c r="AG803" s="1"/>
      <c r="AH803" s="3"/>
      <c r="AI803" s="1"/>
      <c r="AJ803" s="3"/>
      <c r="AK803" s="1"/>
      <c r="AR803" s="3"/>
    </row>
    <row r="804" spans="1:4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2"/>
      <c r="AA804" s="1"/>
      <c r="AB804" s="2"/>
      <c r="AC804" s="1"/>
      <c r="AD804" s="2"/>
      <c r="AE804" s="1"/>
      <c r="AF804" s="2"/>
      <c r="AG804" s="1"/>
      <c r="AH804" s="3"/>
      <c r="AI804" s="1"/>
      <c r="AJ804" s="3"/>
      <c r="AK804" s="1"/>
      <c r="AR804" s="3"/>
    </row>
    <row r="805" spans="1:4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2"/>
      <c r="AA805" s="1"/>
      <c r="AB805" s="2"/>
      <c r="AC805" s="1"/>
      <c r="AD805" s="2"/>
      <c r="AE805" s="1"/>
      <c r="AF805" s="2"/>
      <c r="AG805" s="1"/>
      <c r="AH805" s="3"/>
      <c r="AI805" s="1"/>
      <c r="AJ805" s="3"/>
      <c r="AK805" s="1"/>
      <c r="AR805" s="3"/>
    </row>
    <row r="806" spans="1:4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2"/>
      <c r="AA806" s="1"/>
      <c r="AB806" s="2"/>
      <c r="AC806" s="1"/>
      <c r="AD806" s="2"/>
      <c r="AE806" s="1"/>
      <c r="AF806" s="2"/>
      <c r="AG806" s="1"/>
      <c r="AH806" s="3"/>
      <c r="AI806" s="1"/>
      <c r="AJ806" s="3"/>
      <c r="AK806" s="1"/>
      <c r="AR806" s="3"/>
    </row>
    <row r="807" spans="1:4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2"/>
      <c r="AA807" s="1"/>
      <c r="AB807" s="2"/>
      <c r="AC807" s="1"/>
      <c r="AD807" s="2"/>
      <c r="AE807" s="1"/>
      <c r="AF807" s="2"/>
      <c r="AG807" s="1"/>
      <c r="AH807" s="3"/>
      <c r="AI807" s="1"/>
      <c r="AJ807" s="3"/>
      <c r="AK807" s="1"/>
      <c r="AR807" s="3"/>
    </row>
    <row r="808" spans="1:4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2"/>
      <c r="AA808" s="1"/>
      <c r="AB808" s="2"/>
      <c r="AC808" s="1"/>
      <c r="AD808" s="2"/>
      <c r="AE808" s="1"/>
      <c r="AF808" s="2"/>
      <c r="AG808" s="1"/>
      <c r="AH808" s="3"/>
      <c r="AI808" s="1"/>
      <c r="AJ808" s="3"/>
      <c r="AK808" s="1"/>
      <c r="AR808" s="3"/>
    </row>
    <row r="809" spans="1:4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2"/>
      <c r="AA809" s="1"/>
      <c r="AB809" s="2"/>
      <c r="AC809" s="1"/>
      <c r="AD809" s="2"/>
      <c r="AE809" s="1"/>
      <c r="AF809" s="2"/>
      <c r="AG809" s="1"/>
      <c r="AH809" s="3"/>
      <c r="AI809" s="1"/>
      <c r="AJ809" s="3"/>
      <c r="AK809" s="1"/>
      <c r="AR809" s="3"/>
    </row>
    <row r="810" spans="1:4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2"/>
      <c r="AA810" s="1"/>
      <c r="AB810" s="2"/>
      <c r="AC810" s="1"/>
      <c r="AD810" s="2"/>
      <c r="AE810" s="1"/>
      <c r="AF810" s="2"/>
      <c r="AG810" s="1"/>
      <c r="AH810" s="3"/>
      <c r="AI810" s="1"/>
      <c r="AJ810" s="3"/>
      <c r="AK810" s="1"/>
      <c r="AR810" s="3"/>
    </row>
    <row r="811" spans="1:4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2"/>
      <c r="AA811" s="1"/>
      <c r="AB811" s="2"/>
      <c r="AC811" s="1"/>
      <c r="AD811" s="2"/>
      <c r="AE811" s="1"/>
      <c r="AF811" s="2"/>
      <c r="AG811" s="1"/>
      <c r="AH811" s="3"/>
      <c r="AI811" s="1"/>
      <c r="AJ811" s="3"/>
      <c r="AK811" s="1"/>
      <c r="AR811" s="3"/>
    </row>
    <row r="812" spans="1:4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2"/>
      <c r="AA812" s="1"/>
      <c r="AB812" s="2"/>
      <c r="AC812" s="1"/>
      <c r="AD812" s="2"/>
      <c r="AE812" s="1"/>
      <c r="AF812" s="2"/>
      <c r="AG812" s="1"/>
      <c r="AH812" s="3"/>
      <c r="AI812" s="1"/>
      <c r="AJ812" s="3"/>
      <c r="AK812" s="1"/>
      <c r="AR812" s="3"/>
    </row>
    <row r="813" spans="1:4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2"/>
      <c r="AA813" s="1"/>
      <c r="AB813" s="2"/>
      <c r="AC813" s="1"/>
      <c r="AD813" s="2"/>
      <c r="AE813" s="1"/>
      <c r="AF813" s="2"/>
      <c r="AG813" s="1"/>
      <c r="AH813" s="3"/>
      <c r="AI813" s="1"/>
      <c r="AJ813" s="3"/>
      <c r="AK813" s="1"/>
      <c r="AR813" s="3"/>
    </row>
    <row r="814" spans="1:4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2"/>
      <c r="AA814" s="1"/>
      <c r="AB814" s="2"/>
      <c r="AC814" s="1"/>
      <c r="AD814" s="2"/>
      <c r="AE814" s="1"/>
      <c r="AF814" s="2"/>
      <c r="AG814" s="1"/>
      <c r="AH814" s="3"/>
      <c r="AI814" s="1"/>
      <c r="AJ814" s="3"/>
      <c r="AK814" s="1"/>
      <c r="AR814" s="3"/>
    </row>
    <row r="815" spans="1:4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2"/>
      <c r="AA815" s="1"/>
      <c r="AB815" s="2"/>
      <c r="AC815" s="1"/>
      <c r="AD815" s="2"/>
      <c r="AE815" s="1"/>
      <c r="AF815" s="2"/>
      <c r="AG815" s="1"/>
      <c r="AH815" s="3"/>
      <c r="AI815" s="1"/>
      <c r="AJ815" s="3"/>
      <c r="AK815" s="1"/>
      <c r="AR815" s="3"/>
    </row>
    <row r="816" spans="1:4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2"/>
      <c r="AA816" s="1"/>
      <c r="AB816" s="2"/>
      <c r="AC816" s="1"/>
      <c r="AD816" s="2"/>
      <c r="AE816" s="1"/>
      <c r="AF816" s="2"/>
      <c r="AG816" s="1"/>
      <c r="AH816" s="3"/>
      <c r="AI816" s="1"/>
      <c r="AJ816" s="3"/>
      <c r="AK816" s="1"/>
      <c r="AR816" s="3"/>
    </row>
    <row r="817" spans="1:4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2"/>
      <c r="AA817" s="1"/>
      <c r="AB817" s="2"/>
      <c r="AC817" s="1"/>
      <c r="AD817" s="2"/>
      <c r="AE817" s="1"/>
      <c r="AF817" s="2"/>
      <c r="AG817" s="1"/>
      <c r="AH817" s="3"/>
      <c r="AI817" s="1"/>
      <c r="AJ817" s="3"/>
      <c r="AK817" s="1"/>
      <c r="AR817" s="3"/>
    </row>
    <row r="818" spans="1:4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2"/>
      <c r="AA818" s="1"/>
      <c r="AB818" s="2"/>
      <c r="AC818" s="1"/>
      <c r="AD818" s="2"/>
      <c r="AE818" s="1"/>
      <c r="AF818" s="2"/>
      <c r="AG818" s="1"/>
      <c r="AH818" s="3"/>
      <c r="AI818" s="1"/>
      <c r="AJ818" s="3"/>
      <c r="AK818" s="1"/>
      <c r="AR818" s="3"/>
    </row>
    <row r="819" spans="1:4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2"/>
      <c r="AA819" s="1"/>
      <c r="AB819" s="2"/>
      <c r="AC819" s="1"/>
      <c r="AD819" s="2"/>
      <c r="AE819" s="1"/>
      <c r="AF819" s="2"/>
      <c r="AG819" s="1"/>
      <c r="AH819" s="3"/>
      <c r="AI819" s="1"/>
      <c r="AJ819" s="3"/>
      <c r="AK819" s="1"/>
      <c r="AR819" s="3"/>
    </row>
    <row r="820" spans="1:4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2"/>
      <c r="AA820" s="1"/>
      <c r="AB820" s="2"/>
      <c r="AC820" s="1"/>
      <c r="AD820" s="2"/>
      <c r="AE820" s="1"/>
      <c r="AF820" s="2"/>
      <c r="AG820" s="1"/>
      <c r="AH820" s="3"/>
      <c r="AI820" s="1"/>
      <c r="AJ820" s="3"/>
      <c r="AK820" s="1"/>
      <c r="AR820" s="3"/>
    </row>
    <row r="821" spans="1:4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2"/>
      <c r="AA821" s="1"/>
      <c r="AB821" s="2"/>
      <c r="AC821" s="1"/>
      <c r="AD821" s="2"/>
      <c r="AE821" s="1"/>
      <c r="AF821" s="2"/>
      <c r="AG821" s="1"/>
      <c r="AH821" s="3"/>
      <c r="AI821" s="1"/>
      <c r="AJ821" s="3"/>
      <c r="AK821" s="1"/>
      <c r="AR821" s="3"/>
    </row>
    <row r="822" spans="1:4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2"/>
      <c r="AA822" s="1"/>
      <c r="AB822" s="2"/>
      <c r="AC822" s="1"/>
      <c r="AD822" s="2"/>
      <c r="AE822" s="1"/>
      <c r="AF822" s="2"/>
      <c r="AG822" s="1"/>
      <c r="AH822" s="3"/>
      <c r="AI822" s="1"/>
      <c r="AJ822" s="3"/>
      <c r="AK822" s="1"/>
      <c r="AR822" s="3"/>
    </row>
    <row r="823" spans="1:4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2"/>
      <c r="AA823" s="1"/>
      <c r="AB823" s="2"/>
      <c r="AC823" s="1"/>
      <c r="AD823" s="2"/>
      <c r="AE823" s="1"/>
      <c r="AF823" s="2"/>
      <c r="AG823" s="1"/>
      <c r="AH823" s="3"/>
      <c r="AI823" s="1"/>
      <c r="AJ823" s="3"/>
      <c r="AK823" s="1"/>
      <c r="AR823" s="3"/>
    </row>
    <row r="824" spans="1:4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2"/>
      <c r="AA824" s="1"/>
      <c r="AB824" s="2"/>
      <c r="AC824" s="1"/>
      <c r="AD824" s="2"/>
      <c r="AE824" s="1"/>
      <c r="AF824" s="2"/>
      <c r="AG824" s="1"/>
      <c r="AH824" s="3"/>
      <c r="AI824" s="1"/>
      <c r="AJ824" s="3"/>
      <c r="AK824" s="1"/>
      <c r="AR824" s="3"/>
    </row>
    <row r="825" spans="1:4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2"/>
      <c r="AA825" s="1"/>
      <c r="AB825" s="2"/>
      <c r="AC825" s="1"/>
      <c r="AD825" s="2"/>
      <c r="AE825" s="1"/>
      <c r="AF825" s="2"/>
      <c r="AG825" s="1"/>
      <c r="AH825" s="3"/>
      <c r="AI825" s="1"/>
      <c r="AJ825" s="3"/>
      <c r="AK825" s="1"/>
      <c r="AR825" s="3"/>
    </row>
    <row r="826" spans="1:4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2"/>
      <c r="AA826" s="1"/>
      <c r="AB826" s="2"/>
      <c r="AC826" s="1"/>
      <c r="AD826" s="2"/>
      <c r="AE826" s="1"/>
      <c r="AF826" s="2"/>
      <c r="AG826" s="1"/>
      <c r="AH826" s="3"/>
      <c r="AI826" s="1"/>
      <c r="AJ826" s="3"/>
      <c r="AK826" s="1"/>
      <c r="AR826" s="3"/>
    </row>
    <row r="827" spans="1:4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2"/>
      <c r="AA827" s="1"/>
      <c r="AB827" s="2"/>
      <c r="AC827" s="1"/>
      <c r="AD827" s="2"/>
      <c r="AE827" s="1"/>
      <c r="AF827" s="2"/>
      <c r="AG827" s="1"/>
      <c r="AH827" s="3"/>
      <c r="AI827" s="1"/>
      <c r="AJ827" s="3"/>
      <c r="AK827" s="1"/>
      <c r="AR827" s="3"/>
    </row>
    <row r="828" spans="1:4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2"/>
      <c r="AA828" s="1"/>
      <c r="AB828" s="2"/>
      <c r="AC828" s="1"/>
      <c r="AD828" s="2"/>
      <c r="AE828" s="1"/>
      <c r="AF828" s="2"/>
      <c r="AG828" s="1"/>
      <c r="AH828" s="3"/>
      <c r="AI828" s="1"/>
      <c r="AJ828" s="3"/>
      <c r="AK828" s="1"/>
      <c r="AR828" s="3"/>
    </row>
    <row r="829" spans="1:4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2"/>
      <c r="AA829" s="1"/>
      <c r="AB829" s="2"/>
      <c r="AC829" s="1"/>
      <c r="AD829" s="2"/>
      <c r="AE829" s="1"/>
      <c r="AF829" s="2"/>
      <c r="AG829" s="1"/>
      <c r="AH829" s="3"/>
      <c r="AI829" s="1"/>
      <c r="AJ829" s="3"/>
      <c r="AK829" s="1"/>
      <c r="AR829" s="3"/>
    </row>
    <row r="830" spans="1:4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2"/>
      <c r="AA830" s="1"/>
      <c r="AB830" s="2"/>
      <c r="AC830" s="1"/>
      <c r="AD830" s="2"/>
      <c r="AE830" s="1"/>
      <c r="AF830" s="2"/>
      <c r="AG830" s="1"/>
      <c r="AH830" s="3"/>
      <c r="AI830" s="1"/>
      <c r="AJ830" s="3"/>
      <c r="AK830" s="1"/>
      <c r="AR830" s="3"/>
    </row>
    <row r="831" spans="1:4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2"/>
      <c r="AA831" s="1"/>
      <c r="AB831" s="2"/>
      <c r="AC831" s="1"/>
      <c r="AD831" s="2"/>
      <c r="AE831" s="1"/>
      <c r="AF831" s="2"/>
      <c r="AG831" s="1"/>
      <c r="AH831" s="3"/>
      <c r="AI831" s="1"/>
      <c r="AJ831" s="3"/>
      <c r="AK831" s="1"/>
      <c r="AR831" s="3"/>
    </row>
    <row r="832" spans="1:4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2"/>
      <c r="AA832" s="1"/>
      <c r="AB832" s="2"/>
      <c r="AC832" s="1"/>
      <c r="AD832" s="2"/>
      <c r="AE832" s="1"/>
      <c r="AF832" s="2"/>
      <c r="AG832" s="1"/>
      <c r="AH832" s="3"/>
      <c r="AI832" s="1"/>
      <c r="AJ832" s="3"/>
      <c r="AK832" s="1"/>
      <c r="AR832" s="3"/>
    </row>
    <row r="833" spans="1:4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2"/>
      <c r="AA833" s="1"/>
      <c r="AB833" s="2"/>
      <c r="AC833" s="1"/>
      <c r="AD833" s="2"/>
      <c r="AE833" s="1"/>
      <c r="AF833" s="2"/>
      <c r="AG833" s="1"/>
      <c r="AH833" s="3"/>
      <c r="AI833" s="1"/>
      <c r="AJ833" s="3"/>
      <c r="AK833" s="1"/>
      <c r="AR833" s="3"/>
    </row>
    <row r="834" spans="1:4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2"/>
      <c r="AA834" s="1"/>
      <c r="AB834" s="2"/>
      <c r="AC834" s="1"/>
      <c r="AD834" s="2"/>
      <c r="AE834" s="1"/>
      <c r="AF834" s="2"/>
      <c r="AG834" s="1"/>
      <c r="AH834" s="3"/>
      <c r="AI834" s="1"/>
      <c r="AJ834" s="3"/>
      <c r="AK834" s="1"/>
      <c r="AR834" s="3"/>
    </row>
    <row r="835" spans="1:4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2"/>
      <c r="AA835" s="1"/>
      <c r="AB835" s="2"/>
      <c r="AC835" s="1"/>
      <c r="AD835" s="2"/>
      <c r="AE835" s="1"/>
      <c r="AF835" s="2"/>
      <c r="AG835" s="1"/>
      <c r="AH835" s="3"/>
      <c r="AI835" s="1"/>
      <c r="AJ835" s="3"/>
      <c r="AK835" s="1"/>
      <c r="AR835" s="3"/>
    </row>
    <row r="836" spans="1:4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2"/>
      <c r="AA836" s="1"/>
      <c r="AB836" s="2"/>
      <c r="AC836" s="1"/>
      <c r="AD836" s="2"/>
      <c r="AE836" s="1"/>
      <c r="AF836" s="2"/>
      <c r="AG836" s="1"/>
      <c r="AH836" s="3"/>
      <c r="AI836" s="1"/>
      <c r="AJ836" s="3"/>
      <c r="AK836" s="1"/>
      <c r="AR836" s="3"/>
    </row>
    <row r="837" spans="1:4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2"/>
      <c r="AA837" s="1"/>
      <c r="AB837" s="2"/>
      <c r="AC837" s="1"/>
      <c r="AD837" s="2"/>
      <c r="AE837" s="1"/>
      <c r="AF837" s="2"/>
      <c r="AG837" s="1"/>
      <c r="AH837" s="3"/>
      <c r="AI837" s="1"/>
      <c r="AJ837" s="3"/>
      <c r="AK837" s="1"/>
      <c r="AR837" s="3"/>
    </row>
    <row r="838" spans="1:4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2"/>
      <c r="AA838" s="1"/>
      <c r="AB838" s="2"/>
      <c r="AC838" s="1"/>
      <c r="AD838" s="2"/>
      <c r="AE838" s="1"/>
      <c r="AF838" s="2"/>
      <c r="AG838" s="1"/>
      <c r="AH838" s="3"/>
      <c r="AI838" s="1"/>
      <c r="AJ838" s="3"/>
      <c r="AK838" s="1"/>
      <c r="AR838" s="3"/>
    </row>
    <row r="839" spans="1:4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2"/>
      <c r="AA839" s="1"/>
      <c r="AB839" s="2"/>
      <c r="AC839" s="1"/>
      <c r="AD839" s="2"/>
      <c r="AE839" s="1"/>
      <c r="AF839" s="2"/>
      <c r="AG839" s="1"/>
      <c r="AH839" s="3"/>
      <c r="AI839" s="1"/>
      <c r="AJ839" s="3"/>
      <c r="AK839" s="1"/>
      <c r="AR839" s="3"/>
    </row>
    <row r="840" spans="1:4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2"/>
      <c r="AA840" s="1"/>
      <c r="AB840" s="2"/>
      <c r="AC840" s="1"/>
      <c r="AD840" s="2"/>
      <c r="AE840" s="1"/>
      <c r="AF840" s="2"/>
      <c r="AG840" s="1"/>
      <c r="AH840" s="3"/>
      <c r="AI840" s="1"/>
      <c r="AJ840" s="3"/>
      <c r="AK840" s="1"/>
      <c r="AR840" s="3"/>
    </row>
    <row r="841" spans="1:4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2"/>
      <c r="AA841" s="1"/>
      <c r="AB841" s="2"/>
      <c r="AC841" s="1"/>
      <c r="AD841" s="2"/>
      <c r="AE841" s="1"/>
      <c r="AF841" s="2"/>
      <c r="AG841" s="1"/>
      <c r="AH841" s="3"/>
      <c r="AI841" s="1"/>
      <c r="AJ841" s="3"/>
      <c r="AK841" s="1"/>
      <c r="AR841" s="3"/>
    </row>
    <row r="842" spans="1:4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2"/>
      <c r="AA842" s="1"/>
      <c r="AB842" s="2"/>
      <c r="AC842" s="1"/>
      <c r="AD842" s="2"/>
      <c r="AE842" s="1"/>
      <c r="AF842" s="2"/>
      <c r="AG842" s="1"/>
      <c r="AH842" s="3"/>
      <c r="AI842" s="1"/>
      <c r="AJ842" s="3"/>
      <c r="AK842" s="1"/>
      <c r="AR842" s="3"/>
    </row>
    <row r="843" spans="1:4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2"/>
      <c r="AA843" s="1"/>
      <c r="AB843" s="2"/>
      <c r="AC843" s="1"/>
      <c r="AD843" s="2"/>
      <c r="AE843" s="1"/>
      <c r="AF843" s="2"/>
      <c r="AG843" s="1"/>
      <c r="AH843" s="3"/>
      <c r="AI843" s="1"/>
      <c r="AJ843" s="3"/>
      <c r="AK843" s="1"/>
      <c r="AR843" s="3"/>
    </row>
    <row r="844" spans="1:4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2"/>
      <c r="AA844" s="1"/>
      <c r="AB844" s="2"/>
      <c r="AC844" s="1"/>
      <c r="AD844" s="2"/>
      <c r="AE844" s="1"/>
      <c r="AF844" s="2"/>
      <c r="AG844" s="1"/>
      <c r="AH844" s="3"/>
      <c r="AI844" s="1"/>
      <c r="AJ844" s="3"/>
      <c r="AK844" s="1"/>
      <c r="AR844" s="3"/>
    </row>
    <row r="845" spans="1:4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2"/>
      <c r="AA845" s="1"/>
      <c r="AB845" s="2"/>
      <c r="AC845" s="1"/>
      <c r="AD845" s="2"/>
      <c r="AE845" s="1"/>
      <c r="AF845" s="2"/>
      <c r="AG845" s="1"/>
      <c r="AH845" s="3"/>
      <c r="AI845" s="1"/>
      <c r="AJ845" s="3"/>
      <c r="AK845" s="1"/>
      <c r="AR845" s="3"/>
    </row>
    <row r="846" spans="1:4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2"/>
      <c r="AA846" s="1"/>
      <c r="AB846" s="2"/>
      <c r="AC846" s="1"/>
      <c r="AD846" s="2"/>
      <c r="AE846" s="1"/>
      <c r="AF846" s="2"/>
      <c r="AG846" s="1"/>
      <c r="AH846" s="3"/>
      <c r="AI846" s="1"/>
      <c r="AJ846" s="3"/>
      <c r="AK846" s="1"/>
      <c r="AR846" s="3"/>
    </row>
    <row r="847" spans="1:4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2"/>
      <c r="AA847" s="1"/>
      <c r="AB847" s="2"/>
      <c r="AC847" s="1"/>
      <c r="AD847" s="2"/>
      <c r="AE847" s="1"/>
      <c r="AF847" s="2"/>
      <c r="AG847" s="1"/>
      <c r="AH847" s="3"/>
      <c r="AI847" s="1"/>
      <c r="AJ847" s="3"/>
      <c r="AK847" s="1"/>
      <c r="AR847" s="3"/>
    </row>
    <row r="848" spans="1:4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2"/>
      <c r="AA848" s="1"/>
      <c r="AB848" s="2"/>
      <c r="AC848" s="1"/>
      <c r="AD848" s="2"/>
      <c r="AE848" s="1"/>
      <c r="AF848" s="2"/>
      <c r="AG848" s="1"/>
      <c r="AH848" s="3"/>
      <c r="AI848" s="1"/>
      <c r="AJ848" s="3"/>
      <c r="AK848" s="1"/>
      <c r="AR848" s="3"/>
    </row>
    <row r="849" spans="1:4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2"/>
      <c r="AA849" s="1"/>
      <c r="AB849" s="2"/>
      <c r="AC849" s="1"/>
      <c r="AD849" s="2"/>
      <c r="AE849" s="1"/>
      <c r="AF849" s="2"/>
      <c r="AG849" s="1"/>
      <c r="AH849" s="3"/>
      <c r="AI849" s="1"/>
      <c r="AJ849" s="3"/>
      <c r="AK849" s="1"/>
      <c r="AR849" s="3"/>
    </row>
    <row r="850" spans="1:4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2"/>
      <c r="AA850" s="1"/>
      <c r="AB850" s="2"/>
      <c r="AC850" s="1"/>
      <c r="AD850" s="2"/>
      <c r="AE850" s="1"/>
      <c r="AF850" s="2"/>
      <c r="AG850" s="1"/>
      <c r="AH850" s="3"/>
      <c r="AI850" s="1"/>
      <c r="AJ850" s="3"/>
      <c r="AK850" s="1"/>
      <c r="AR850" s="3"/>
    </row>
    <row r="851" spans="1:4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2"/>
      <c r="AA851" s="1"/>
      <c r="AB851" s="2"/>
      <c r="AC851" s="1"/>
      <c r="AD851" s="2"/>
      <c r="AE851" s="1"/>
      <c r="AF851" s="2"/>
      <c r="AG851" s="1"/>
      <c r="AH851" s="3"/>
      <c r="AI851" s="1"/>
      <c r="AJ851" s="3"/>
      <c r="AK851" s="1"/>
      <c r="AR851" s="3"/>
    </row>
    <row r="852" spans="1:4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2"/>
      <c r="AA852" s="1"/>
      <c r="AB852" s="2"/>
      <c r="AC852" s="1"/>
      <c r="AD852" s="2"/>
      <c r="AE852" s="1"/>
      <c r="AF852" s="2"/>
      <c r="AG852" s="1"/>
      <c r="AH852" s="3"/>
      <c r="AI852" s="1"/>
      <c r="AJ852" s="3"/>
      <c r="AK852" s="1"/>
      <c r="AR852" s="3"/>
    </row>
    <row r="853" spans="1:4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2"/>
      <c r="AA853" s="1"/>
      <c r="AB853" s="2"/>
      <c r="AC853" s="1"/>
      <c r="AD853" s="2"/>
      <c r="AE853" s="1"/>
      <c r="AF853" s="2"/>
      <c r="AG853" s="1"/>
      <c r="AH853" s="3"/>
      <c r="AI853" s="1"/>
      <c r="AJ853" s="3"/>
      <c r="AK853" s="1"/>
      <c r="AR853" s="3"/>
    </row>
    <row r="854" spans="1:4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2"/>
      <c r="AA854" s="1"/>
      <c r="AB854" s="2"/>
      <c r="AC854" s="1"/>
      <c r="AD854" s="2"/>
      <c r="AE854" s="1"/>
      <c r="AF854" s="2"/>
      <c r="AG854" s="1"/>
      <c r="AH854" s="3"/>
      <c r="AI854" s="1"/>
      <c r="AJ854" s="3"/>
      <c r="AK854" s="1"/>
      <c r="AR854" s="3"/>
    </row>
    <row r="855" spans="1:4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2"/>
      <c r="AA855" s="1"/>
      <c r="AB855" s="2"/>
      <c r="AC855" s="1"/>
      <c r="AD855" s="2"/>
      <c r="AE855" s="1"/>
      <c r="AF855" s="2"/>
      <c r="AG855" s="1"/>
      <c r="AH855" s="3"/>
      <c r="AI855" s="1"/>
      <c r="AJ855" s="3"/>
      <c r="AK855" s="1"/>
      <c r="AR855" s="3"/>
    </row>
    <row r="856" spans="1:4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2"/>
      <c r="AA856" s="1"/>
      <c r="AB856" s="2"/>
      <c r="AC856" s="1"/>
      <c r="AD856" s="2"/>
      <c r="AE856" s="1"/>
      <c r="AF856" s="2"/>
      <c r="AG856" s="1"/>
      <c r="AH856" s="3"/>
      <c r="AI856" s="1"/>
      <c r="AJ856" s="3"/>
      <c r="AK856" s="1"/>
      <c r="AR856" s="3"/>
    </row>
    <row r="857" spans="1:4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2"/>
      <c r="AA857" s="1"/>
      <c r="AB857" s="2"/>
      <c r="AC857" s="1"/>
      <c r="AD857" s="2"/>
      <c r="AE857" s="1"/>
      <c r="AF857" s="2"/>
      <c r="AG857" s="1"/>
      <c r="AH857" s="3"/>
      <c r="AI857" s="1"/>
      <c r="AJ857" s="3"/>
      <c r="AK857" s="1"/>
      <c r="AR857" s="3"/>
    </row>
    <row r="858" spans="1:4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2"/>
      <c r="AA858" s="1"/>
      <c r="AB858" s="2"/>
      <c r="AC858" s="1"/>
      <c r="AD858" s="2"/>
      <c r="AE858" s="1"/>
      <c r="AF858" s="2"/>
      <c r="AG858" s="1"/>
      <c r="AH858" s="3"/>
      <c r="AI858" s="1"/>
      <c r="AJ858" s="3"/>
      <c r="AK858" s="1"/>
      <c r="AR858" s="3"/>
    </row>
    <row r="859" spans="1:4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2"/>
      <c r="AA859" s="1"/>
      <c r="AB859" s="2"/>
      <c r="AC859" s="1"/>
      <c r="AD859" s="2"/>
      <c r="AE859" s="1"/>
      <c r="AF859" s="2"/>
      <c r="AG859" s="1"/>
      <c r="AH859" s="3"/>
      <c r="AI859" s="1"/>
      <c r="AJ859" s="3"/>
      <c r="AK859" s="1"/>
      <c r="AR859" s="3"/>
    </row>
    <row r="860" spans="1:4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2"/>
      <c r="AA860" s="1"/>
      <c r="AB860" s="2"/>
      <c r="AC860" s="1"/>
      <c r="AD860" s="2"/>
      <c r="AE860" s="1"/>
      <c r="AF860" s="2"/>
      <c r="AG860" s="1"/>
      <c r="AH860" s="3"/>
      <c r="AI860" s="1"/>
      <c r="AJ860" s="3"/>
      <c r="AK860" s="1"/>
      <c r="AR860" s="3"/>
    </row>
    <row r="861" spans="1:4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2"/>
      <c r="AA861" s="1"/>
      <c r="AB861" s="2"/>
      <c r="AC861" s="1"/>
      <c r="AD861" s="2"/>
      <c r="AE861" s="1"/>
      <c r="AF861" s="2"/>
      <c r="AG861" s="1"/>
      <c r="AH861" s="3"/>
      <c r="AI861" s="1"/>
      <c r="AJ861" s="3"/>
      <c r="AK861" s="1"/>
      <c r="AR861" s="3"/>
    </row>
    <row r="862" spans="1:4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2"/>
      <c r="AA862" s="1"/>
      <c r="AB862" s="2"/>
      <c r="AC862" s="1"/>
      <c r="AD862" s="2"/>
      <c r="AE862" s="1"/>
      <c r="AF862" s="2"/>
      <c r="AG862" s="1"/>
      <c r="AH862" s="3"/>
      <c r="AI862" s="1"/>
      <c r="AJ862" s="3"/>
      <c r="AK862" s="1"/>
      <c r="AR862" s="3"/>
    </row>
    <row r="863" spans="1:4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2"/>
      <c r="AA863" s="1"/>
      <c r="AB863" s="2"/>
      <c r="AC863" s="1"/>
      <c r="AD863" s="2"/>
      <c r="AE863" s="1"/>
      <c r="AF863" s="2"/>
      <c r="AG863" s="1"/>
      <c r="AH863" s="3"/>
      <c r="AI863" s="1"/>
      <c r="AJ863" s="3"/>
      <c r="AK863" s="1"/>
      <c r="AR863" s="3"/>
    </row>
    <row r="864" spans="1:4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2"/>
      <c r="AA864" s="1"/>
      <c r="AB864" s="2"/>
      <c r="AC864" s="1"/>
      <c r="AD864" s="2"/>
      <c r="AE864" s="1"/>
      <c r="AF864" s="2"/>
      <c r="AG864" s="1"/>
      <c r="AH864" s="3"/>
      <c r="AI864" s="1"/>
      <c r="AJ864" s="3"/>
      <c r="AK864" s="1"/>
      <c r="AR864" s="3"/>
    </row>
    <row r="865" spans="1:4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2"/>
      <c r="AA865" s="1"/>
      <c r="AB865" s="2"/>
      <c r="AC865" s="1"/>
      <c r="AD865" s="2"/>
      <c r="AE865" s="1"/>
      <c r="AF865" s="2"/>
      <c r="AG865" s="1"/>
      <c r="AH865" s="3"/>
      <c r="AI865" s="1"/>
      <c r="AJ865" s="3"/>
      <c r="AK865" s="1"/>
      <c r="AR865" s="3"/>
    </row>
    <row r="866" spans="1:4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2"/>
      <c r="AA866" s="1"/>
      <c r="AB866" s="2"/>
      <c r="AC866" s="1"/>
      <c r="AD866" s="2"/>
      <c r="AE866" s="1"/>
      <c r="AF866" s="2"/>
      <c r="AG866" s="1"/>
      <c r="AH866" s="3"/>
      <c r="AI866" s="1"/>
      <c r="AJ866" s="3"/>
      <c r="AK866" s="1"/>
      <c r="AR866" s="3"/>
    </row>
    <row r="867" spans="1:4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2"/>
      <c r="AA867" s="1"/>
      <c r="AB867" s="2"/>
      <c r="AC867" s="1"/>
      <c r="AD867" s="2"/>
      <c r="AE867" s="1"/>
      <c r="AF867" s="2"/>
      <c r="AG867" s="1"/>
      <c r="AH867" s="3"/>
      <c r="AI867" s="1"/>
      <c r="AJ867" s="3"/>
      <c r="AK867" s="1"/>
      <c r="AR867" s="3"/>
    </row>
    <row r="868" spans="1:4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2"/>
      <c r="AA868" s="1"/>
      <c r="AB868" s="2"/>
      <c r="AC868" s="1"/>
      <c r="AD868" s="2"/>
      <c r="AE868" s="1"/>
      <c r="AF868" s="2"/>
      <c r="AG868" s="1"/>
      <c r="AH868" s="3"/>
      <c r="AI868" s="1"/>
      <c r="AJ868" s="3"/>
      <c r="AK868" s="1"/>
      <c r="AR868" s="3"/>
    </row>
    <row r="869" spans="1:4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2"/>
      <c r="AA869" s="1"/>
      <c r="AB869" s="2"/>
      <c r="AC869" s="1"/>
      <c r="AD869" s="2"/>
      <c r="AE869" s="1"/>
      <c r="AF869" s="2"/>
      <c r="AG869" s="1"/>
      <c r="AH869" s="3"/>
      <c r="AI869" s="1"/>
      <c r="AJ869" s="3"/>
      <c r="AK869" s="1"/>
      <c r="AR869" s="3"/>
    </row>
    <row r="870" spans="1:4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2"/>
      <c r="AA870" s="1"/>
      <c r="AB870" s="2"/>
      <c r="AC870" s="1"/>
      <c r="AD870" s="2"/>
      <c r="AE870" s="1"/>
      <c r="AF870" s="2"/>
      <c r="AG870" s="1"/>
      <c r="AH870" s="3"/>
      <c r="AI870" s="1"/>
      <c r="AJ870" s="3"/>
      <c r="AK870" s="1"/>
      <c r="AR870" s="3"/>
    </row>
    <row r="871" spans="1:4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2"/>
      <c r="AA871" s="1"/>
      <c r="AB871" s="2"/>
      <c r="AC871" s="1"/>
      <c r="AD871" s="2"/>
      <c r="AE871" s="1"/>
      <c r="AF871" s="2"/>
      <c r="AG871" s="1"/>
      <c r="AH871" s="3"/>
      <c r="AI871" s="1"/>
      <c r="AJ871" s="3"/>
      <c r="AK871" s="1"/>
      <c r="AR871" s="3"/>
    </row>
    <row r="872" spans="1:4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2"/>
      <c r="AA872" s="1"/>
      <c r="AB872" s="2"/>
      <c r="AC872" s="1"/>
      <c r="AD872" s="2"/>
      <c r="AE872" s="1"/>
      <c r="AF872" s="2"/>
      <c r="AG872" s="1"/>
      <c r="AH872" s="3"/>
      <c r="AI872" s="1"/>
      <c r="AJ872" s="3"/>
      <c r="AK872" s="1"/>
      <c r="AR872" s="3"/>
    </row>
    <row r="873" spans="1:4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2"/>
      <c r="AA873" s="1"/>
      <c r="AB873" s="2"/>
      <c r="AC873" s="1"/>
      <c r="AD873" s="2"/>
      <c r="AE873" s="1"/>
      <c r="AF873" s="2"/>
      <c r="AG873" s="1"/>
      <c r="AH873" s="3"/>
      <c r="AI873" s="1"/>
      <c r="AJ873" s="3"/>
      <c r="AK873" s="1"/>
      <c r="AR873" s="3"/>
    </row>
    <row r="874" spans="1:4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2"/>
      <c r="AA874" s="1"/>
      <c r="AB874" s="2"/>
      <c r="AC874" s="1"/>
      <c r="AD874" s="2"/>
      <c r="AE874" s="1"/>
      <c r="AF874" s="2"/>
      <c r="AG874" s="1"/>
      <c r="AH874" s="3"/>
      <c r="AI874" s="1"/>
      <c r="AJ874" s="3"/>
      <c r="AK874" s="1"/>
      <c r="AR874" s="3"/>
    </row>
    <row r="875" spans="1:4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2"/>
      <c r="AA875" s="1"/>
      <c r="AB875" s="2"/>
      <c r="AC875" s="1"/>
      <c r="AD875" s="2"/>
      <c r="AE875" s="1"/>
      <c r="AF875" s="2"/>
      <c r="AG875" s="1"/>
      <c r="AH875" s="3"/>
      <c r="AI875" s="1"/>
      <c r="AJ875" s="3"/>
      <c r="AK875" s="1"/>
      <c r="AR875" s="3"/>
    </row>
    <row r="876" spans="1:4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2"/>
      <c r="AA876" s="1"/>
      <c r="AB876" s="2"/>
      <c r="AC876" s="1"/>
      <c r="AD876" s="2"/>
      <c r="AE876" s="1"/>
      <c r="AF876" s="2"/>
      <c r="AG876" s="1"/>
      <c r="AH876" s="3"/>
      <c r="AI876" s="1"/>
      <c r="AJ876" s="3"/>
      <c r="AK876" s="1"/>
      <c r="AR876" s="3"/>
    </row>
    <row r="877" spans="1:4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2"/>
      <c r="AA877" s="1"/>
      <c r="AB877" s="2"/>
      <c r="AC877" s="1"/>
      <c r="AD877" s="2"/>
      <c r="AE877" s="1"/>
      <c r="AF877" s="2"/>
      <c r="AG877" s="1"/>
      <c r="AH877" s="3"/>
      <c r="AI877" s="1"/>
      <c r="AJ877" s="3"/>
      <c r="AK877" s="1"/>
      <c r="AR877" s="3"/>
    </row>
    <row r="878" spans="1:4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2"/>
      <c r="AA878" s="1"/>
      <c r="AB878" s="2"/>
      <c r="AC878" s="1"/>
      <c r="AD878" s="2"/>
      <c r="AE878" s="1"/>
      <c r="AF878" s="2"/>
      <c r="AG878" s="1"/>
      <c r="AH878" s="3"/>
      <c r="AI878" s="1"/>
      <c r="AJ878" s="3"/>
      <c r="AK878" s="1"/>
      <c r="AR878" s="3"/>
    </row>
    <row r="879" spans="1:4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2"/>
      <c r="AA879" s="1"/>
      <c r="AB879" s="2"/>
      <c r="AC879" s="1"/>
      <c r="AD879" s="2"/>
      <c r="AE879" s="1"/>
      <c r="AF879" s="2"/>
      <c r="AG879" s="1"/>
      <c r="AH879" s="3"/>
      <c r="AI879" s="1"/>
      <c r="AJ879" s="3"/>
      <c r="AK879" s="1"/>
      <c r="AR879" s="3"/>
    </row>
    <row r="880" spans="1:4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2"/>
      <c r="AA880" s="1"/>
      <c r="AB880" s="2"/>
      <c r="AC880" s="1"/>
      <c r="AD880" s="2"/>
      <c r="AE880" s="1"/>
      <c r="AF880" s="2"/>
      <c r="AG880" s="1"/>
      <c r="AH880" s="3"/>
      <c r="AI880" s="1"/>
      <c r="AJ880" s="3"/>
      <c r="AK880" s="1"/>
      <c r="AR880" s="3"/>
    </row>
    <row r="881" spans="1:4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2"/>
      <c r="AA881" s="1"/>
      <c r="AB881" s="2"/>
      <c r="AC881" s="1"/>
      <c r="AD881" s="2"/>
      <c r="AE881" s="1"/>
      <c r="AF881" s="2"/>
      <c r="AG881" s="1"/>
      <c r="AH881" s="3"/>
      <c r="AI881" s="1"/>
      <c r="AJ881" s="3"/>
      <c r="AK881" s="1"/>
      <c r="AR881" s="3"/>
    </row>
    <row r="882" spans="1:4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2"/>
      <c r="AA882" s="1"/>
      <c r="AB882" s="2"/>
      <c r="AC882" s="1"/>
      <c r="AD882" s="2"/>
      <c r="AE882" s="1"/>
      <c r="AF882" s="2"/>
      <c r="AG882" s="1"/>
      <c r="AH882" s="3"/>
      <c r="AI882" s="1"/>
      <c r="AJ882" s="3"/>
      <c r="AK882" s="1"/>
      <c r="AR882" s="3"/>
    </row>
    <row r="883" spans="1:4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2"/>
      <c r="AA883" s="1"/>
      <c r="AB883" s="2"/>
      <c r="AC883" s="1"/>
      <c r="AD883" s="2"/>
      <c r="AE883" s="1"/>
      <c r="AF883" s="2"/>
      <c r="AG883" s="1"/>
      <c r="AH883" s="3"/>
      <c r="AI883" s="1"/>
      <c r="AJ883" s="3"/>
      <c r="AK883" s="1"/>
      <c r="AR883" s="3"/>
    </row>
    <row r="884" spans="1:4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2"/>
      <c r="AA884" s="1"/>
      <c r="AB884" s="2"/>
      <c r="AC884" s="1"/>
      <c r="AD884" s="2"/>
      <c r="AE884" s="1"/>
      <c r="AF884" s="2"/>
      <c r="AG884" s="1"/>
      <c r="AH884" s="3"/>
      <c r="AI884" s="1"/>
      <c r="AJ884" s="3"/>
      <c r="AK884" s="1"/>
      <c r="AR884" s="3"/>
    </row>
    <row r="885" spans="1:4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2"/>
      <c r="AA885" s="1"/>
      <c r="AB885" s="2"/>
      <c r="AC885" s="1"/>
      <c r="AD885" s="2"/>
      <c r="AE885" s="1"/>
      <c r="AF885" s="2"/>
      <c r="AG885" s="1"/>
      <c r="AH885" s="3"/>
      <c r="AI885" s="1"/>
      <c r="AJ885" s="3"/>
      <c r="AK885" s="1"/>
      <c r="AR885" s="3"/>
    </row>
    <row r="886" spans="1:4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2"/>
      <c r="AA886" s="1"/>
      <c r="AB886" s="2"/>
      <c r="AC886" s="1"/>
      <c r="AD886" s="2"/>
      <c r="AE886" s="1"/>
      <c r="AF886" s="2"/>
      <c r="AG886" s="1"/>
      <c r="AH886" s="3"/>
      <c r="AI886" s="1"/>
      <c r="AJ886" s="3"/>
      <c r="AK886" s="1"/>
      <c r="AR886" s="3"/>
    </row>
    <row r="887" spans="1:4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2"/>
      <c r="AA887" s="1"/>
      <c r="AB887" s="2"/>
      <c r="AC887" s="1"/>
      <c r="AD887" s="2"/>
      <c r="AE887" s="1"/>
      <c r="AF887" s="2"/>
      <c r="AG887" s="1"/>
      <c r="AH887" s="3"/>
      <c r="AI887" s="1"/>
      <c r="AJ887" s="3"/>
      <c r="AK887" s="1"/>
      <c r="AR887" s="3"/>
    </row>
    <row r="888" spans="1:4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2"/>
      <c r="AA888" s="1"/>
      <c r="AB888" s="2"/>
      <c r="AC888" s="1"/>
      <c r="AD888" s="2"/>
      <c r="AE888" s="1"/>
      <c r="AF888" s="2"/>
      <c r="AG888" s="1"/>
      <c r="AH888" s="3"/>
      <c r="AI888" s="1"/>
      <c r="AJ888" s="3"/>
      <c r="AK888" s="1"/>
      <c r="AR888" s="3"/>
    </row>
    <row r="889" spans="1:4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2"/>
      <c r="AA889" s="1"/>
      <c r="AB889" s="2"/>
      <c r="AC889" s="1"/>
      <c r="AD889" s="2"/>
      <c r="AE889" s="1"/>
      <c r="AF889" s="2"/>
      <c r="AG889" s="1"/>
      <c r="AH889" s="3"/>
      <c r="AI889" s="1"/>
      <c r="AJ889" s="3"/>
      <c r="AK889" s="1"/>
      <c r="AR889" s="3"/>
    </row>
    <row r="890" spans="1:4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2"/>
      <c r="AA890" s="1"/>
      <c r="AB890" s="2"/>
      <c r="AC890" s="1"/>
      <c r="AD890" s="2"/>
      <c r="AE890" s="1"/>
      <c r="AF890" s="2"/>
      <c r="AG890" s="1"/>
      <c r="AH890" s="3"/>
      <c r="AI890" s="1"/>
      <c r="AJ890" s="3"/>
      <c r="AK890" s="1"/>
      <c r="AR890" s="3"/>
    </row>
    <row r="891" spans="1:4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2"/>
      <c r="AA891" s="1"/>
      <c r="AB891" s="2"/>
      <c r="AC891" s="1"/>
      <c r="AD891" s="2"/>
      <c r="AE891" s="1"/>
      <c r="AF891" s="2"/>
      <c r="AG891" s="1"/>
      <c r="AH891" s="3"/>
      <c r="AI891" s="1"/>
      <c r="AJ891" s="3"/>
      <c r="AK891" s="1"/>
      <c r="AR891" s="3"/>
    </row>
    <row r="892" spans="1:4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2"/>
      <c r="AA892" s="1"/>
      <c r="AB892" s="2"/>
      <c r="AC892" s="1"/>
      <c r="AD892" s="2"/>
      <c r="AE892" s="1"/>
      <c r="AF892" s="2"/>
      <c r="AG892" s="1"/>
      <c r="AH892" s="3"/>
      <c r="AI892" s="1"/>
      <c r="AJ892" s="3"/>
      <c r="AK892" s="1"/>
      <c r="AR892" s="3"/>
    </row>
    <row r="893" spans="1:4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2"/>
      <c r="AA893" s="1"/>
      <c r="AB893" s="2"/>
      <c r="AC893" s="1"/>
      <c r="AD893" s="2"/>
      <c r="AE893" s="1"/>
      <c r="AF893" s="2"/>
      <c r="AG893" s="1"/>
      <c r="AH893" s="3"/>
      <c r="AI893" s="1"/>
      <c r="AJ893" s="3"/>
      <c r="AK893" s="1"/>
      <c r="AR893" s="3"/>
    </row>
    <row r="894" spans="1:4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2"/>
      <c r="AA894" s="1"/>
      <c r="AB894" s="2"/>
      <c r="AC894" s="1"/>
      <c r="AD894" s="2"/>
      <c r="AE894" s="1"/>
      <c r="AF894" s="2"/>
      <c r="AG894" s="1"/>
      <c r="AH894" s="3"/>
      <c r="AI894" s="1"/>
      <c r="AJ894" s="3"/>
      <c r="AK894" s="1"/>
      <c r="AR894" s="3"/>
    </row>
    <row r="895" spans="1:4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2"/>
      <c r="AA895" s="1"/>
      <c r="AB895" s="2"/>
      <c r="AC895" s="1"/>
      <c r="AD895" s="2"/>
      <c r="AE895" s="1"/>
      <c r="AF895" s="2"/>
      <c r="AG895" s="1"/>
      <c r="AH895" s="3"/>
      <c r="AI895" s="1"/>
      <c r="AJ895" s="3"/>
      <c r="AK895" s="1"/>
      <c r="AR895" s="3"/>
    </row>
    <row r="896" spans="1:4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2"/>
      <c r="AA896" s="1"/>
      <c r="AB896" s="2"/>
      <c r="AC896" s="1"/>
      <c r="AD896" s="2"/>
      <c r="AE896" s="1"/>
      <c r="AF896" s="2"/>
      <c r="AG896" s="1"/>
      <c r="AH896" s="3"/>
      <c r="AI896" s="1"/>
      <c r="AJ896" s="3"/>
      <c r="AK896" s="1"/>
      <c r="AR896" s="3"/>
    </row>
    <row r="897" spans="1:4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2"/>
      <c r="AA897" s="1"/>
      <c r="AB897" s="2"/>
      <c r="AC897" s="1"/>
      <c r="AD897" s="2"/>
      <c r="AE897" s="1"/>
      <c r="AF897" s="2"/>
      <c r="AG897" s="1"/>
      <c r="AH897" s="3"/>
      <c r="AI897" s="1"/>
      <c r="AJ897" s="3"/>
      <c r="AK897" s="1"/>
      <c r="AR897" s="3"/>
    </row>
    <row r="898" spans="1:4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2"/>
      <c r="AA898" s="1"/>
      <c r="AB898" s="2"/>
      <c r="AC898" s="1"/>
      <c r="AD898" s="2"/>
      <c r="AE898" s="1"/>
      <c r="AF898" s="2"/>
      <c r="AG898" s="1"/>
      <c r="AH898" s="3"/>
      <c r="AI898" s="1"/>
      <c r="AJ898" s="3"/>
      <c r="AK898" s="1"/>
      <c r="AR898" s="3"/>
    </row>
    <row r="899" spans="1:4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2"/>
      <c r="AA899" s="1"/>
      <c r="AB899" s="2"/>
      <c r="AC899" s="1"/>
      <c r="AD899" s="2"/>
      <c r="AE899" s="1"/>
      <c r="AF899" s="2"/>
      <c r="AG899" s="1"/>
      <c r="AH899" s="3"/>
      <c r="AI899" s="1"/>
      <c r="AJ899" s="3"/>
      <c r="AK899" s="1"/>
      <c r="AR899" s="3"/>
    </row>
    <row r="900" spans="1:4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2"/>
      <c r="AA900" s="1"/>
      <c r="AB900" s="2"/>
      <c r="AC900" s="1"/>
      <c r="AD900" s="2"/>
      <c r="AE900" s="1"/>
      <c r="AF900" s="2"/>
      <c r="AG900" s="1"/>
      <c r="AH900" s="3"/>
      <c r="AI900" s="1"/>
      <c r="AJ900" s="3"/>
      <c r="AK900" s="1"/>
      <c r="AR900" s="3"/>
    </row>
    <row r="901" spans="1:4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2"/>
      <c r="AA901" s="1"/>
      <c r="AB901" s="2"/>
      <c r="AC901" s="1"/>
      <c r="AD901" s="2"/>
      <c r="AE901" s="1"/>
      <c r="AF901" s="2"/>
      <c r="AG901" s="1"/>
      <c r="AH901" s="3"/>
      <c r="AI901" s="1"/>
      <c r="AJ901" s="3"/>
      <c r="AK901" s="1"/>
      <c r="AR901" s="3"/>
    </row>
    <row r="902" spans="1:4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2"/>
      <c r="AA902" s="1"/>
      <c r="AB902" s="2"/>
      <c r="AC902" s="1"/>
      <c r="AD902" s="2"/>
      <c r="AE902" s="1"/>
      <c r="AF902" s="2"/>
      <c r="AG902" s="1"/>
      <c r="AH902" s="3"/>
      <c r="AI902" s="1"/>
      <c r="AJ902" s="3"/>
      <c r="AK902" s="1"/>
      <c r="AR902" s="3"/>
    </row>
    <row r="903" spans="1:4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2"/>
      <c r="AA903" s="1"/>
      <c r="AB903" s="2"/>
      <c r="AC903" s="1"/>
      <c r="AD903" s="2"/>
      <c r="AE903" s="1"/>
      <c r="AF903" s="2"/>
      <c r="AG903" s="1"/>
      <c r="AH903" s="3"/>
      <c r="AI903" s="1"/>
      <c r="AJ903" s="3"/>
      <c r="AK903" s="1"/>
      <c r="AR903" s="3"/>
    </row>
    <row r="904" spans="1:4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2"/>
      <c r="AA904" s="1"/>
      <c r="AB904" s="2"/>
      <c r="AC904" s="1"/>
      <c r="AD904" s="2"/>
      <c r="AE904" s="1"/>
      <c r="AF904" s="2"/>
      <c r="AG904" s="1"/>
      <c r="AH904" s="3"/>
      <c r="AI904" s="1"/>
      <c r="AJ904" s="3"/>
      <c r="AK904" s="1"/>
      <c r="AR904" s="3"/>
    </row>
    <row r="905" spans="1:4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2"/>
      <c r="AA905" s="1"/>
      <c r="AB905" s="2"/>
      <c r="AC905" s="1"/>
      <c r="AD905" s="2"/>
      <c r="AE905" s="1"/>
      <c r="AF905" s="2"/>
      <c r="AG905" s="1"/>
      <c r="AH905" s="3"/>
      <c r="AI905" s="1"/>
      <c r="AJ905" s="3"/>
      <c r="AK905" s="1"/>
      <c r="AR905" s="3"/>
    </row>
    <row r="906" spans="1:4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2"/>
      <c r="AA906" s="1"/>
      <c r="AB906" s="2"/>
      <c r="AC906" s="1"/>
      <c r="AD906" s="2"/>
      <c r="AE906" s="1"/>
      <c r="AF906" s="2"/>
      <c r="AG906" s="1"/>
      <c r="AH906" s="3"/>
      <c r="AI906" s="1"/>
      <c r="AJ906" s="3"/>
      <c r="AK906" s="1"/>
      <c r="AR906" s="3"/>
    </row>
    <row r="907" spans="1:4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2"/>
      <c r="AA907" s="1"/>
      <c r="AB907" s="2"/>
      <c r="AC907" s="1"/>
      <c r="AD907" s="2"/>
      <c r="AE907" s="1"/>
      <c r="AF907" s="2"/>
      <c r="AG907" s="1"/>
      <c r="AH907" s="3"/>
      <c r="AI907" s="1"/>
      <c r="AJ907" s="3"/>
      <c r="AK907" s="1"/>
      <c r="AR907" s="3"/>
    </row>
    <row r="908" spans="1:4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2"/>
      <c r="AA908" s="1"/>
      <c r="AB908" s="2"/>
      <c r="AC908" s="1"/>
      <c r="AD908" s="2"/>
      <c r="AE908" s="1"/>
      <c r="AF908" s="2"/>
      <c r="AG908" s="1"/>
      <c r="AH908" s="3"/>
      <c r="AI908" s="1"/>
      <c r="AJ908" s="3"/>
      <c r="AK908" s="1"/>
      <c r="AR908" s="3"/>
    </row>
    <row r="909" spans="1:4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2"/>
      <c r="AA909" s="1"/>
      <c r="AB909" s="2"/>
      <c r="AC909" s="1"/>
      <c r="AD909" s="2"/>
      <c r="AE909" s="1"/>
      <c r="AF909" s="2"/>
      <c r="AG909" s="1"/>
      <c r="AH909" s="3"/>
      <c r="AI909" s="1"/>
      <c r="AJ909" s="3"/>
      <c r="AK909" s="1"/>
      <c r="AR909" s="3"/>
    </row>
    <row r="910" spans="1:4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2"/>
      <c r="AA910" s="1"/>
      <c r="AB910" s="2"/>
      <c r="AC910" s="1"/>
      <c r="AD910" s="2"/>
      <c r="AE910" s="1"/>
      <c r="AF910" s="2"/>
      <c r="AG910" s="1"/>
      <c r="AH910" s="3"/>
      <c r="AI910" s="1"/>
      <c r="AJ910" s="3"/>
      <c r="AK910" s="1"/>
      <c r="AR910" s="3"/>
    </row>
    <row r="911" spans="1:4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2"/>
      <c r="AA911" s="1"/>
      <c r="AB911" s="2"/>
      <c r="AC911" s="1"/>
      <c r="AD911" s="2"/>
      <c r="AE911" s="1"/>
      <c r="AF911" s="2"/>
      <c r="AG911" s="1"/>
      <c r="AH911" s="3"/>
      <c r="AI911" s="1"/>
      <c r="AJ911" s="3"/>
      <c r="AK911" s="1"/>
      <c r="AR911" s="3"/>
    </row>
    <row r="912" spans="1:4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2"/>
      <c r="AA912" s="1"/>
      <c r="AB912" s="2"/>
      <c r="AC912" s="1"/>
      <c r="AD912" s="2"/>
      <c r="AE912" s="1"/>
      <c r="AF912" s="2"/>
      <c r="AG912" s="1"/>
      <c r="AH912" s="3"/>
      <c r="AI912" s="1"/>
      <c r="AJ912" s="3"/>
      <c r="AK912" s="1"/>
      <c r="AR912" s="3"/>
    </row>
    <row r="913" spans="1:4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2"/>
      <c r="AA913" s="1"/>
      <c r="AB913" s="2"/>
      <c r="AC913" s="1"/>
      <c r="AD913" s="2"/>
      <c r="AE913" s="1"/>
      <c r="AF913" s="2"/>
      <c r="AG913" s="1"/>
      <c r="AH913" s="3"/>
      <c r="AI913" s="1"/>
      <c r="AJ913" s="3"/>
      <c r="AK913" s="1"/>
      <c r="AR913" s="3"/>
    </row>
    <row r="914" spans="1:4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2"/>
      <c r="AA914" s="1"/>
      <c r="AB914" s="2"/>
      <c r="AC914" s="1"/>
      <c r="AD914" s="2"/>
      <c r="AE914" s="1"/>
      <c r="AF914" s="2"/>
      <c r="AG914" s="1"/>
      <c r="AH914" s="3"/>
      <c r="AI914" s="1"/>
      <c r="AJ914" s="3"/>
      <c r="AK914" s="1"/>
      <c r="AR914" s="3"/>
    </row>
    <row r="915" spans="1:4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2"/>
      <c r="AA915" s="1"/>
      <c r="AB915" s="2"/>
      <c r="AC915" s="1"/>
      <c r="AD915" s="2"/>
      <c r="AE915" s="1"/>
      <c r="AF915" s="2"/>
      <c r="AG915" s="1"/>
      <c r="AH915" s="3"/>
      <c r="AI915" s="1"/>
      <c r="AJ915" s="3"/>
      <c r="AK915" s="1"/>
      <c r="AR915" s="3"/>
    </row>
    <row r="916" spans="1:4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2"/>
      <c r="AA916" s="1"/>
      <c r="AB916" s="2"/>
      <c r="AC916" s="1"/>
      <c r="AD916" s="2"/>
      <c r="AE916" s="1"/>
      <c r="AF916" s="2"/>
      <c r="AG916" s="1"/>
      <c r="AH916" s="3"/>
      <c r="AI916" s="1"/>
      <c r="AJ916" s="3"/>
      <c r="AK916" s="1"/>
      <c r="AR916" s="3"/>
    </row>
    <row r="917" spans="1:4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2"/>
      <c r="AA917" s="1"/>
      <c r="AB917" s="2"/>
      <c r="AC917" s="1"/>
      <c r="AD917" s="2"/>
      <c r="AE917" s="1"/>
      <c r="AF917" s="2"/>
      <c r="AG917" s="1"/>
      <c r="AH917" s="3"/>
      <c r="AI917" s="1"/>
      <c r="AJ917" s="3"/>
      <c r="AK917" s="1"/>
      <c r="AR917" s="3"/>
    </row>
    <row r="918" spans="1:4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2"/>
      <c r="AA918" s="1"/>
      <c r="AB918" s="2"/>
      <c r="AC918" s="1"/>
      <c r="AD918" s="2"/>
      <c r="AE918" s="1"/>
      <c r="AF918" s="2"/>
      <c r="AG918" s="1"/>
      <c r="AH918" s="3"/>
      <c r="AI918" s="1"/>
      <c r="AJ918" s="3"/>
      <c r="AK918" s="1"/>
      <c r="AR918" s="3"/>
    </row>
    <row r="919" spans="1:4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2"/>
      <c r="AA919" s="1"/>
      <c r="AB919" s="2"/>
      <c r="AC919" s="1"/>
      <c r="AD919" s="2"/>
      <c r="AE919" s="1"/>
      <c r="AF919" s="2"/>
      <c r="AG919" s="1"/>
      <c r="AH919" s="3"/>
      <c r="AI919" s="1"/>
      <c r="AJ919" s="3"/>
      <c r="AK919" s="1"/>
      <c r="AR919" s="3"/>
    </row>
    <row r="920" spans="1:4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2"/>
      <c r="AA920" s="1"/>
      <c r="AB920" s="2"/>
      <c r="AC920" s="1"/>
      <c r="AD920" s="2"/>
      <c r="AE920" s="1"/>
      <c r="AF920" s="2"/>
      <c r="AG920" s="1"/>
      <c r="AH920" s="3"/>
      <c r="AI920" s="1"/>
      <c r="AJ920" s="3"/>
      <c r="AK920" s="1"/>
      <c r="AR920" s="3"/>
    </row>
    <row r="921" spans="1:4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2"/>
      <c r="AA921" s="1"/>
      <c r="AB921" s="2"/>
      <c r="AC921" s="1"/>
      <c r="AD921" s="2"/>
      <c r="AE921" s="1"/>
      <c r="AF921" s="2"/>
      <c r="AG921" s="1"/>
      <c r="AH921" s="3"/>
      <c r="AI921" s="1"/>
      <c r="AJ921" s="3"/>
      <c r="AK921" s="1"/>
      <c r="AR921" s="3"/>
    </row>
    <row r="922" spans="1:4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2"/>
      <c r="AA922" s="1"/>
      <c r="AB922" s="2"/>
      <c r="AC922" s="1"/>
      <c r="AD922" s="2"/>
      <c r="AE922" s="1"/>
      <c r="AF922" s="2"/>
      <c r="AG922" s="1"/>
      <c r="AH922" s="3"/>
      <c r="AI922" s="1"/>
      <c r="AJ922" s="3"/>
      <c r="AK922" s="1"/>
      <c r="AR922" s="3"/>
    </row>
    <row r="923" spans="1:4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2"/>
      <c r="AA923" s="1"/>
      <c r="AB923" s="2"/>
      <c r="AC923" s="1"/>
      <c r="AD923" s="2"/>
      <c r="AE923" s="1"/>
      <c r="AF923" s="2"/>
      <c r="AG923" s="1"/>
      <c r="AH923" s="3"/>
      <c r="AI923" s="1"/>
      <c r="AJ923" s="3"/>
      <c r="AK923" s="1"/>
      <c r="AR923" s="3"/>
    </row>
    <row r="924" spans="1:4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2"/>
      <c r="AA924" s="1"/>
      <c r="AB924" s="2"/>
      <c r="AC924" s="1"/>
      <c r="AD924" s="2"/>
      <c r="AE924" s="1"/>
      <c r="AF924" s="2"/>
      <c r="AG924" s="1"/>
      <c r="AH924" s="3"/>
      <c r="AI924" s="1"/>
      <c r="AJ924" s="3"/>
      <c r="AK924" s="1"/>
      <c r="AR924" s="3"/>
    </row>
    <row r="925" spans="1:4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2"/>
      <c r="AA925" s="1"/>
      <c r="AB925" s="2"/>
      <c r="AC925" s="1"/>
      <c r="AD925" s="2"/>
      <c r="AE925" s="1"/>
      <c r="AF925" s="2"/>
      <c r="AG925" s="1"/>
      <c r="AH925" s="3"/>
      <c r="AI925" s="1"/>
      <c r="AJ925" s="3"/>
      <c r="AK925" s="1"/>
      <c r="AR925" s="3"/>
    </row>
    <row r="926" spans="1:4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2"/>
      <c r="AA926" s="1"/>
      <c r="AB926" s="2"/>
      <c r="AC926" s="1"/>
      <c r="AD926" s="2"/>
      <c r="AE926" s="1"/>
      <c r="AF926" s="2"/>
      <c r="AG926" s="1"/>
      <c r="AH926" s="3"/>
      <c r="AI926" s="1"/>
      <c r="AJ926" s="3"/>
      <c r="AK926" s="1"/>
      <c r="AR926" s="3"/>
    </row>
    <row r="927" spans="1:4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2"/>
      <c r="AA927" s="1"/>
      <c r="AB927" s="2"/>
      <c r="AC927" s="1"/>
      <c r="AD927" s="2"/>
      <c r="AE927" s="1"/>
      <c r="AF927" s="2"/>
      <c r="AG927" s="1"/>
      <c r="AH927" s="3"/>
      <c r="AI927" s="1"/>
      <c r="AJ927" s="3"/>
      <c r="AK927" s="1"/>
      <c r="AR927" s="3"/>
    </row>
    <row r="928" spans="1:4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2"/>
      <c r="AA928" s="1"/>
      <c r="AB928" s="2"/>
      <c r="AC928" s="1"/>
      <c r="AD928" s="2"/>
      <c r="AE928" s="1"/>
      <c r="AF928" s="2"/>
      <c r="AG928" s="1"/>
      <c r="AH928" s="3"/>
      <c r="AI928" s="1"/>
      <c r="AJ928" s="3"/>
      <c r="AK928" s="1"/>
      <c r="AR928" s="3"/>
    </row>
    <row r="929" spans="1:4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2"/>
      <c r="AA929" s="1"/>
      <c r="AB929" s="2"/>
      <c r="AC929" s="1"/>
      <c r="AD929" s="2"/>
      <c r="AE929" s="1"/>
      <c r="AF929" s="2"/>
      <c r="AG929" s="1"/>
      <c r="AH929" s="3"/>
      <c r="AI929" s="1"/>
      <c r="AJ929" s="3"/>
      <c r="AK929" s="1"/>
      <c r="AR929" s="3"/>
    </row>
    <row r="930" spans="1:4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2"/>
      <c r="AA930" s="1"/>
      <c r="AB930" s="2"/>
      <c r="AC930" s="1"/>
      <c r="AD930" s="2"/>
      <c r="AE930" s="1"/>
      <c r="AF930" s="2"/>
      <c r="AG930" s="1"/>
      <c r="AH930" s="3"/>
      <c r="AI930" s="1"/>
      <c r="AJ930" s="3"/>
      <c r="AK930" s="1"/>
      <c r="AR930" s="3"/>
    </row>
    <row r="931" spans="1:4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2"/>
      <c r="AA931" s="1"/>
      <c r="AB931" s="2"/>
      <c r="AC931" s="1"/>
      <c r="AD931" s="2"/>
      <c r="AE931" s="1"/>
      <c r="AF931" s="2"/>
      <c r="AG931" s="1"/>
      <c r="AH931" s="3"/>
      <c r="AI931" s="1"/>
      <c r="AJ931" s="3"/>
      <c r="AK931" s="1"/>
      <c r="AR931" s="3"/>
    </row>
    <row r="932" spans="1:4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2"/>
      <c r="AA932" s="1"/>
      <c r="AB932" s="2"/>
      <c r="AC932" s="1"/>
      <c r="AD932" s="2"/>
      <c r="AE932" s="1"/>
      <c r="AF932" s="2"/>
      <c r="AG932" s="1"/>
      <c r="AH932" s="3"/>
      <c r="AI932" s="1"/>
      <c r="AJ932" s="3"/>
      <c r="AK932" s="1"/>
      <c r="AR932" s="3"/>
    </row>
    <row r="933" spans="1:4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2"/>
      <c r="AA933" s="1"/>
      <c r="AB933" s="2"/>
      <c r="AC933" s="1"/>
      <c r="AD933" s="2"/>
      <c r="AE933" s="1"/>
      <c r="AF933" s="2"/>
      <c r="AG933" s="1"/>
      <c r="AH933" s="3"/>
      <c r="AI933" s="1"/>
      <c r="AJ933" s="3"/>
      <c r="AK933" s="1"/>
      <c r="AR933" s="3"/>
    </row>
    <row r="934" spans="1:4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2"/>
      <c r="AA934" s="1"/>
      <c r="AB934" s="2"/>
      <c r="AC934" s="1"/>
      <c r="AD934" s="2"/>
      <c r="AE934" s="1"/>
      <c r="AF934" s="2"/>
      <c r="AG934" s="1"/>
      <c r="AH934" s="3"/>
      <c r="AI934" s="1"/>
      <c r="AJ934" s="3"/>
      <c r="AK934" s="1"/>
      <c r="AR934" s="3"/>
    </row>
    <row r="935" spans="1:4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2"/>
      <c r="AA935" s="1"/>
      <c r="AB935" s="2"/>
      <c r="AC935" s="1"/>
      <c r="AD935" s="2"/>
      <c r="AE935" s="1"/>
      <c r="AF935" s="2"/>
      <c r="AG935" s="1"/>
      <c r="AH935" s="3"/>
      <c r="AI935" s="1"/>
      <c r="AJ935" s="3"/>
      <c r="AK935" s="1"/>
      <c r="AR935" s="3"/>
    </row>
    <row r="936" spans="1:4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2"/>
      <c r="AA936" s="1"/>
      <c r="AB936" s="2"/>
      <c r="AC936" s="1"/>
      <c r="AD936" s="2"/>
      <c r="AE936" s="1"/>
      <c r="AF936" s="2"/>
      <c r="AG936" s="1"/>
      <c r="AH936" s="3"/>
      <c r="AI936" s="1"/>
      <c r="AJ936" s="3"/>
      <c r="AK936" s="1"/>
      <c r="AR936" s="3"/>
    </row>
    <row r="937" spans="1:4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2"/>
      <c r="AA937" s="1"/>
      <c r="AB937" s="2"/>
      <c r="AC937" s="1"/>
      <c r="AD937" s="2"/>
      <c r="AE937" s="1"/>
      <c r="AF937" s="2"/>
      <c r="AG937" s="1"/>
      <c r="AH937" s="3"/>
      <c r="AI937" s="1"/>
      <c r="AJ937" s="3"/>
      <c r="AK937" s="1"/>
      <c r="AR937" s="3"/>
    </row>
    <row r="938" spans="1:4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2"/>
      <c r="AA938" s="1"/>
      <c r="AB938" s="2"/>
      <c r="AC938" s="1"/>
      <c r="AD938" s="2"/>
      <c r="AE938" s="1"/>
      <c r="AF938" s="2"/>
      <c r="AG938" s="1"/>
      <c r="AH938" s="3"/>
      <c r="AI938" s="1"/>
      <c r="AJ938" s="3"/>
      <c r="AK938" s="1"/>
      <c r="AR938" s="3"/>
    </row>
    <row r="939" spans="1:4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2"/>
      <c r="AA939" s="1"/>
      <c r="AB939" s="2"/>
      <c r="AC939" s="1"/>
      <c r="AD939" s="2"/>
      <c r="AE939" s="1"/>
      <c r="AF939" s="2"/>
      <c r="AG939" s="1"/>
      <c r="AH939" s="3"/>
      <c r="AI939" s="1"/>
      <c r="AJ939" s="3"/>
      <c r="AK939" s="1"/>
      <c r="AR939" s="3"/>
    </row>
    <row r="940" spans="1:4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2"/>
      <c r="AA940" s="1"/>
      <c r="AB940" s="2"/>
      <c r="AC940" s="1"/>
      <c r="AD940" s="2"/>
      <c r="AE940" s="1"/>
      <c r="AF940" s="2"/>
      <c r="AG940" s="1"/>
      <c r="AH940" s="3"/>
      <c r="AI940" s="1"/>
      <c r="AJ940" s="3"/>
      <c r="AK940" s="1"/>
      <c r="AR940" s="3"/>
    </row>
    <row r="941" spans="1:4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2"/>
      <c r="AA941" s="1"/>
      <c r="AB941" s="2"/>
      <c r="AC941" s="1"/>
      <c r="AD941" s="2"/>
      <c r="AE941" s="1"/>
      <c r="AF941" s="2"/>
      <c r="AG941" s="1"/>
      <c r="AH941" s="3"/>
      <c r="AI941" s="1"/>
      <c r="AJ941" s="3"/>
      <c r="AK941" s="1"/>
      <c r="AR941" s="3"/>
    </row>
    <row r="942" spans="1:4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2"/>
      <c r="AA942" s="1"/>
      <c r="AB942" s="2"/>
      <c r="AC942" s="1"/>
      <c r="AD942" s="2"/>
      <c r="AE942" s="1"/>
      <c r="AF942" s="2"/>
      <c r="AG942" s="1"/>
      <c r="AH942" s="3"/>
      <c r="AI942" s="1"/>
      <c r="AJ942" s="3"/>
      <c r="AK942" s="1"/>
      <c r="AR942" s="3"/>
    </row>
    <row r="943" spans="1:4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2"/>
      <c r="AA943" s="1"/>
      <c r="AB943" s="2"/>
      <c r="AC943" s="1"/>
      <c r="AD943" s="2"/>
      <c r="AE943" s="1"/>
      <c r="AF943" s="2"/>
      <c r="AG943" s="1"/>
      <c r="AH943" s="3"/>
      <c r="AI943" s="1"/>
      <c r="AJ943" s="3"/>
      <c r="AK943" s="1"/>
      <c r="AR943" s="3"/>
    </row>
    <row r="944" spans="1:4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2"/>
      <c r="AA944" s="1"/>
      <c r="AB944" s="2"/>
      <c r="AC944" s="1"/>
      <c r="AD944" s="2"/>
      <c r="AE944" s="1"/>
      <c r="AF944" s="2"/>
      <c r="AG944" s="1"/>
      <c r="AH944" s="3"/>
      <c r="AI944" s="1"/>
      <c r="AJ944" s="3"/>
      <c r="AK944" s="1"/>
      <c r="AR944" s="3"/>
    </row>
    <row r="945" spans="1:4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2"/>
      <c r="AA945" s="1"/>
      <c r="AB945" s="2"/>
      <c r="AC945" s="1"/>
      <c r="AD945" s="2"/>
      <c r="AE945" s="1"/>
      <c r="AF945" s="2"/>
      <c r="AG945" s="1"/>
      <c r="AH945" s="3"/>
      <c r="AI945" s="1"/>
      <c r="AJ945" s="3"/>
      <c r="AK945" s="1"/>
      <c r="AR945" s="3"/>
    </row>
    <row r="946" spans="1:4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2"/>
      <c r="AA946" s="1"/>
      <c r="AB946" s="2"/>
      <c r="AC946" s="1"/>
      <c r="AD946" s="2"/>
      <c r="AE946" s="1"/>
      <c r="AF946" s="2"/>
      <c r="AG946" s="1"/>
      <c r="AH946" s="3"/>
      <c r="AI946" s="1"/>
      <c r="AJ946" s="3"/>
      <c r="AK946" s="1"/>
      <c r="AR946" s="3"/>
    </row>
    <row r="947" spans="1:4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2"/>
      <c r="AA947" s="1"/>
      <c r="AB947" s="2"/>
      <c r="AC947" s="1"/>
      <c r="AD947" s="2"/>
      <c r="AE947" s="1"/>
      <c r="AF947" s="2"/>
      <c r="AG947" s="1"/>
      <c r="AH947" s="3"/>
      <c r="AI947" s="1"/>
      <c r="AJ947" s="3"/>
      <c r="AK947" s="1"/>
      <c r="AR947" s="3"/>
    </row>
    <row r="948" spans="1:4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2"/>
      <c r="AA948" s="1"/>
      <c r="AB948" s="2"/>
      <c r="AC948" s="1"/>
      <c r="AD948" s="2"/>
      <c r="AE948" s="1"/>
      <c r="AF948" s="2"/>
      <c r="AG948" s="1"/>
      <c r="AH948" s="3"/>
      <c r="AI948" s="1"/>
      <c r="AJ948" s="3"/>
      <c r="AK948" s="1"/>
      <c r="AR948" s="3"/>
    </row>
    <row r="949" spans="1:4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2"/>
      <c r="AA949" s="1"/>
      <c r="AB949" s="2"/>
      <c r="AC949" s="1"/>
      <c r="AD949" s="2"/>
      <c r="AE949" s="1"/>
      <c r="AF949" s="2"/>
      <c r="AG949" s="1"/>
      <c r="AH949" s="3"/>
      <c r="AI949" s="1"/>
      <c r="AJ949" s="3"/>
      <c r="AK949" s="1"/>
      <c r="AR949" s="3"/>
    </row>
    <row r="950" spans="1:4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2"/>
      <c r="AA950" s="1"/>
      <c r="AB950" s="2"/>
      <c r="AC950" s="1"/>
      <c r="AD950" s="2"/>
      <c r="AE950" s="1"/>
      <c r="AF950" s="2"/>
      <c r="AG950" s="1"/>
      <c r="AH950" s="3"/>
      <c r="AI950" s="1"/>
      <c r="AJ950" s="3"/>
      <c r="AK950" s="1"/>
      <c r="AR950" s="3"/>
    </row>
    <row r="951" spans="1:4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2"/>
      <c r="AA951" s="1"/>
      <c r="AB951" s="2"/>
      <c r="AC951" s="1"/>
      <c r="AD951" s="2"/>
      <c r="AE951" s="1"/>
      <c r="AF951" s="2"/>
      <c r="AG951" s="1"/>
      <c r="AH951" s="3"/>
      <c r="AI951" s="1"/>
      <c r="AJ951" s="3"/>
      <c r="AK951" s="1"/>
      <c r="AR951" s="3"/>
    </row>
    <row r="952" spans="1:4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2"/>
      <c r="AA952" s="1"/>
      <c r="AB952" s="2"/>
      <c r="AC952" s="1"/>
      <c r="AD952" s="2"/>
      <c r="AE952" s="1"/>
      <c r="AF952" s="2"/>
      <c r="AG952" s="1"/>
      <c r="AH952" s="3"/>
      <c r="AI952" s="1"/>
      <c r="AJ952" s="3"/>
      <c r="AK952" s="1"/>
      <c r="AR952" s="3"/>
    </row>
    <row r="953" spans="1:4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2"/>
      <c r="AA953" s="1"/>
      <c r="AB953" s="2"/>
      <c r="AC953" s="1"/>
      <c r="AD953" s="2"/>
      <c r="AE953" s="1"/>
      <c r="AF953" s="2"/>
      <c r="AG953" s="1"/>
      <c r="AH953" s="3"/>
      <c r="AI953" s="1"/>
      <c r="AJ953" s="3"/>
      <c r="AK953" s="1"/>
      <c r="AR953" s="3"/>
    </row>
    <row r="954" spans="1:4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2"/>
      <c r="AA954" s="1"/>
      <c r="AB954" s="2"/>
      <c r="AC954" s="1"/>
      <c r="AD954" s="2"/>
      <c r="AE954" s="1"/>
      <c r="AF954" s="2"/>
      <c r="AG954" s="1"/>
      <c r="AH954" s="3"/>
      <c r="AI954" s="1"/>
      <c r="AJ954" s="3"/>
      <c r="AK954" s="1"/>
      <c r="AR954" s="3"/>
    </row>
    <row r="955" spans="1:4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2"/>
      <c r="AA955" s="1"/>
      <c r="AB955" s="2"/>
      <c r="AC955" s="1"/>
      <c r="AD955" s="2"/>
      <c r="AE955" s="1"/>
      <c r="AF955" s="2"/>
      <c r="AG955" s="1"/>
      <c r="AH955" s="3"/>
      <c r="AI955" s="1"/>
      <c r="AJ955" s="3"/>
      <c r="AK955" s="1"/>
      <c r="AR955" s="3"/>
    </row>
    <row r="956" spans="1:4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2"/>
      <c r="AA956" s="1"/>
      <c r="AB956" s="2"/>
      <c r="AC956" s="1"/>
      <c r="AD956" s="2"/>
      <c r="AE956" s="1"/>
      <c r="AF956" s="2"/>
      <c r="AG956" s="1"/>
      <c r="AH956" s="3"/>
      <c r="AI956" s="1"/>
      <c r="AJ956" s="3"/>
      <c r="AK956" s="1"/>
      <c r="AR956" s="3"/>
    </row>
    <row r="957" spans="1:4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2"/>
      <c r="AA957" s="1"/>
      <c r="AB957" s="2"/>
      <c r="AC957" s="1"/>
      <c r="AD957" s="2"/>
      <c r="AE957" s="1"/>
      <c r="AF957" s="2"/>
      <c r="AG957" s="1"/>
      <c r="AH957" s="3"/>
      <c r="AI957" s="1"/>
      <c r="AJ957" s="3"/>
      <c r="AK957" s="1"/>
      <c r="AR957" s="3"/>
    </row>
    <row r="958" spans="1:4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2"/>
      <c r="AA958" s="1"/>
      <c r="AB958" s="2"/>
      <c r="AC958" s="1"/>
      <c r="AD958" s="2"/>
      <c r="AE958" s="1"/>
      <c r="AF958" s="2"/>
      <c r="AG958" s="1"/>
      <c r="AH958" s="3"/>
      <c r="AI958" s="1"/>
      <c r="AJ958" s="3"/>
      <c r="AK958" s="1"/>
      <c r="AR958" s="3"/>
    </row>
    <row r="959" spans="1:4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2"/>
      <c r="AA959" s="1"/>
      <c r="AB959" s="2"/>
      <c r="AC959" s="1"/>
      <c r="AD959" s="2"/>
      <c r="AE959" s="1"/>
      <c r="AF959" s="2"/>
      <c r="AG959" s="1"/>
      <c r="AH959" s="3"/>
      <c r="AI959" s="1"/>
      <c r="AJ959" s="3"/>
      <c r="AK959" s="1"/>
      <c r="AR959" s="3"/>
    </row>
    <row r="960" spans="1:4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2"/>
      <c r="AA960" s="1"/>
      <c r="AB960" s="2"/>
      <c r="AC960" s="1"/>
      <c r="AD960" s="2"/>
      <c r="AE960" s="1"/>
      <c r="AF960" s="2"/>
      <c r="AG960" s="1"/>
      <c r="AH960" s="3"/>
      <c r="AI960" s="1"/>
      <c r="AJ960" s="3"/>
      <c r="AK960" s="1"/>
      <c r="AR960" s="3"/>
    </row>
    <row r="961" spans="1:4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2"/>
      <c r="AA961" s="1"/>
      <c r="AB961" s="2"/>
      <c r="AC961" s="1"/>
      <c r="AD961" s="2"/>
      <c r="AE961" s="1"/>
      <c r="AF961" s="2"/>
      <c r="AG961" s="1"/>
      <c r="AH961" s="3"/>
      <c r="AI961" s="1"/>
      <c r="AJ961" s="3"/>
      <c r="AK961" s="1"/>
      <c r="AR961" s="3"/>
    </row>
    <row r="962" spans="1:4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2"/>
      <c r="AA962" s="1"/>
      <c r="AB962" s="2"/>
      <c r="AC962" s="1"/>
      <c r="AD962" s="2"/>
      <c r="AE962" s="1"/>
      <c r="AF962" s="2"/>
      <c r="AG962" s="1"/>
      <c r="AH962" s="3"/>
      <c r="AI962" s="1"/>
      <c r="AJ962" s="3"/>
      <c r="AK962" s="1"/>
      <c r="AR962" s="3"/>
    </row>
    <row r="963" spans="1:4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2"/>
      <c r="AA963" s="1"/>
      <c r="AB963" s="2"/>
      <c r="AC963" s="1"/>
      <c r="AD963" s="2"/>
      <c r="AE963" s="1"/>
      <c r="AF963" s="2"/>
      <c r="AG963" s="1"/>
      <c r="AH963" s="3"/>
      <c r="AI963" s="1"/>
      <c r="AJ963" s="3"/>
      <c r="AK963" s="1"/>
      <c r="AR963" s="3"/>
    </row>
    <row r="964" spans="1:4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2"/>
      <c r="AA964" s="1"/>
      <c r="AB964" s="2"/>
      <c r="AC964" s="1"/>
      <c r="AD964" s="2"/>
      <c r="AE964" s="1"/>
      <c r="AF964" s="2"/>
      <c r="AG964" s="1"/>
      <c r="AH964" s="3"/>
      <c r="AI964" s="1"/>
      <c r="AJ964" s="3"/>
      <c r="AK964" s="1"/>
      <c r="AR964" s="3"/>
    </row>
    <row r="965" spans="1:4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2"/>
      <c r="AA965" s="1"/>
      <c r="AB965" s="2"/>
      <c r="AC965" s="1"/>
      <c r="AD965" s="2"/>
      <c r="AE965" s="1"/>
      <c r="AF965" s="2"/>
      <c r="AG965" s="1"/>
      <c r="AH965" s="3"/>
      <c r="AI965" s="1"/>
      <c r="AJ965" s="3"/>
      <c r="AK965" s="1"/>
      <c r="AR965" s="3"/>
    </row>
    <row r="966" spans="1:4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2"/>
      <c r="AA966" s="1"/>
      <c r="AB966" s="2"/>
      <c r="AC966" s="1"/>
      <c r="AD966" s="2"/>
      <c r="AE966" s="1"/>
      <c r="AF966" s="2"/>
      <c r="AG966" s="1"/>
      <c r="AH966" s="3"/>
      <c r="AI966" s="1"/>
      <c r="AJ966" s="3"/>
      <c r="AK966" s="1"/>
      <c r="AR966" s="3"/>
    </row>
    <row r="967" spans="1:4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2"/>
      <c r="AA967" s="1"/>
      <c r="AB967" s="2"/>
      <c r="AC967" s="1"/>
      <c r="AD967" s="2"/>
      <c r="AE967" s="1"/>
      <c r="AF967" s="2"/>
      <c r="AG967" s="1"/>
      <c r="AH967" s="3"/>
      <c r="AI967" s="1"/>
      <c r="AJ967" s="3"/>
      <c r="AK967" s="1"/>
      <c r="AR967" s="3"/>
    </row>
    <row r="968" spans="1:4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2"/>
      <c r="AA968" s="1"/>
      <c r="AB968" s="2"/>
      <c r="AC968" s="1"/>
      <c r="AD968" s="2"/>
      <c r="AE968" s="1"/>
      <c r="AF968" s="2"/>
      <c r="AG968" s="1"/>
      <c r="AH968" s="3"/>
      <c r="AI968" s="1"/>
      <c r="AJ968" s="3"/>
      <c r="AK968" s="1"/>
      <c r="AR968" s="3"/>
    </row>
    <row r="969" spans="1:4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2"/>
      <c r="AA969" s="1"/>
      <c r="AB969" s="2"/>
      <c r="AC969" s="1"/>
      <c r="AD969" s="2"/>
      <c r="AE969" s="1"/>
      <c r="AF969" s="2"/>
      <c r="AG969" s="1"/>
      <c r="AH969" s="3"/>
      <c r="AI969" s="1"/>
      <c r="AJ969" s="3"/>
      <c r="AK969" s="1"/>
      <c r="AR969" s="3"/>
    </row>
    <row r="970" spans="1:4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2"/>
      <c r="AA970" s="1"/>
      <c r="AB970" s="2"/>
      <c r="AC970" s="1"/>
      <c r="AD970" s="2"/>
      <c r="AE970" s="1"/>
      <c r="AF970" s="2"/>
      <c r="AG970" s="1"/>
      <c r="AH970" s="3"/>
      <c r="AI970" s="1"/>
      <c r="AJ970" s="3"/>
      <c r="AK970" s="1"/>
      <c r="AR970" s="3"/>
    </row>
    <row r="971" spans="1:4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2"/>
      <c r="AA971" s="1"/>
      <c r="AB971" s="2"/>
      <c r="AC971" s="1"/>
      <c r="AD971" s="2"/>
      <c r="AE971" s="1"/>
      <c r="AF971" s="2"/>
      <c r="AG971" s="1"/>
      <c r="AH971" s="3"/>
      <c r="AI971" s="1"/>
      <c r="AJ971" s="3"/>
      <c r="AK971" s="1"/>
      <c r="AR971" s="3"/>
    </row>
    <row r="972" spans="1:4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2"/>
      <c r="AA972" s="1"/>
      <c r="AB972" s="2"/>
      <c r="AC972" s="1"/>
      <c r="AD972" s="2"/>
      <c r="AE972" s="1"/>
      <c r="AF972" s="2"/>
      <c r="AG972" s="1"/>
      <c r="AH972" s="3"/>
      <c r="AI972" s="1"/>
      <c r="AJ972" s="3"/>
      <c r="AK972" s="1"/>
      <c r="AR972" s="3"/>
    </row>
    <row r="973" spans="1:4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2"/>
      <c r="AA973" s="1"/>
      <c r="AB973" s="2"/>
      <c r="AC973" s="1"/>
      <c r="AD973" s="2"/>
      <c r="AE973" s="1"/>
      <c r="AF973" s="2"/>
      <c r="AG973" s="1"/>
      <c r="AH973" s="3"/>
      <c r="AI973" s="1"/>
      <c r="AJ973" s="3"/>
      <c r="AK973" s="1"/>
      <c r="AR973" s="3"/>
    </row>
    <row r="974" spans="1:4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2"/>
      <c r="AA974" s="1"/>
      <c r="AB974" s="2"/>
      <c r="AC974" s="1"/>
      <c r="AD974" s="2"/>
      <c r="AE974" s="1"/>
      <c r="AF974" s="2"/>
      <c r="AG974" s="1"/>
      <c r="AH974" s="3"/>
      <c r="AI974" s="1"/>
      <c r="AJ974" s="3"/>
      <c r="AK974" s="1"/>
      <c r="AR974" s="3"/>
    </row>
    <row r="975" spans="1:4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2"/>
      <c r="AA975" s="1"/>
      <c r="AB975" s="2"/>
      <c r="AC975" s="1"/>
      <c r="AD975" s="2"/>
      <c r="AE975" s="1"/>
      <c r="AF975" s="2"/>
      <c r="AG975" s="1"/>
      <c r="AH975" s="3"/>
      <c r="AI975" s="1"/>
      <c r="AJ975" s="3"/>
      <c r="AK975" s="1"/>
      <c r="AR975" s="3"/>
    </row>
    <row r="976" spans="1:4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2"/>
      <c r="AA976" s="1"/>
      <c r="AB976" s="2"/>
      <c r="AC976" s="1"/>
      <c r="AD976" s="2"/>
      <c r="AE976" s="1"/>
      <c r="AF976" s="2"/>
      <c r="AG976" s="1"/>
      <c r="AH976" s="3"/>
      <c r="AI976" s="1"/>
      <c r="AJ976" s="3"/>
      <c r="AK976" s="1"/>
      <c r="AR976" s="3"/>
    </row>
    <row r="977" spans="1:4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2"/>
      <c r="AA977" s="1"/>
      <c r="AB977" s="2"/>
      <c r="AC977" s="1"/>
      <c r="AD977" s="2"/>
      <c r="AE977" s="1"/>
      <c r="AF977" s="2"/>
      <c r="AG977" s="1"/>
      <c r="AH977" s="3"/>
      <c r="AI977" s="1"/>
      <c r="AJ977" s="3"/>
      <c r="AK977" s="1"/>
      <c r="AR977" s="3"/>
    </row>
    <row r="978" spans="1:4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2"/>
      <c r="AA978" s="1"/>
      <c r="AB978" s="2"/>
      <c r="AC978" s="1"/>
      <c r="AD978" s="2"/>
      <c r="AE978" s="1"/>
      <c r="AF978" s="2"/>
      <c r="AG978" s="1"/>
      <c r="AH978" s="3"/>
      <c r="AI978" s="1"/>
      <c r="AJ978" s="3"/>
      <c r="AK978" s="1"/>
      <c r="AR978" s="3"/>
    </row>
    <row r="979" spans="1:4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2"/>
      <c r="AA979" s="1"/>
      <c r="AB979" s="2"/>
      <c r="AC979" s="1"/>
      <c r="AD979" s="2"/>
      <c r="AE979" s="1"/>
      <c r="AF979" s="2"/>
      <c r="AG979" s="1"/>
      <c r="AH979" s="3"/>
      <c r="AI979" s="1"/>
      <c r="AJ979" s="3"/>
      <c r="AK979" s="1"/>
      <c r="AR979" s="3"/>
    </row>
    <row r="980" spans="1:4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2"/>
      <c r="AA980" s="1"/>
      <c r="AB980" s="2"/>
      <c r="AC980" s="1"/>
      <c r="AD980" s="2"/>
      <c r="AE980" s="1"/>
      <c r="AF980" s="2"/>
      <c r="AG980" s="1"/>
      <c r="AH980" s="3"/>
      <c r="AI980" s="1"/>
      <c r="AJ980" s="3"/>
      <c r="AK980" s="1"/>
      <c r="AR980" s="3"/>
    </row>
    <row r="981" spans="1:4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2"/>
      <c r="AA981" s="1"/>
      <c r="AB981" s="2"/>
      <c r="AC981" s="1"/>
      <c r="AD981" s="2"/>
      <c r="AE981" s="1"/>
      <c r="AF981" s="2"/>
      <c r="AG981" s="1"/>
      <c r="AH981" s="3"/>
      <c r="AI981" s="1"/>
      <c r="AJ981" s="3"/>
      <c r="AK981" s="1"/>
      <c r="AR981" s="3"/>
    </row>
    <row r="982" spans="1:4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2"/>
      <c r="AA982" s="1"/>
      <c r="AB982" s="2"/>
      <c r="AC982" s="1"/>
      <c r="AD982" s="2"/>
      <c r="AE982" s="1"/>
      <c r="AF982" s="2"/>
      <c r="AG982" s="1"/>
      <c r="AH982" s="3"/>
      <c r="AI982" s="1"/>
      <c r="AJ982" s="3"/>
      <c r="AK982" s="1"/>
      <c r="AR982" s="3"/>
    </row>
    <row r="983" spans="1:4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2"/>
      <c r="AA983" s="1"/>
      <c r="AB983" s="2"/>
      <c r="AC983" s="1"/>
      <c r="AD983" s="2"/>
      <c r="AE983" s="1"/>
      <c r="AF983" s="2"/>
      <c r="AG983" s="1"/>
      <c r="AH983" s="3"/>
      <c r="AI983" s="1"/>
      <c r="AJ983" s="3"/>
      <c r="AK983" s="1"/>
      <c r="AR983" s="3"/>
    </row>
    <row r="984" spans="1:4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2"/>
      <c r="AA984" s="1"/>
      <c r="AB984" s="2"/>
      <c r="AC984" s="1"/>
      <c r="AD984" s="2"/>
      <c r="AE984" s="1"/>
      <c r="AF984" s="2"/>
      <c r="AG984" s="1"/>
      <c r="AH984" s="3"/>
      <c r="AI984" s="1"/>
      <c r="AJ984" s="3"/>
      <c r="AK984" s="1"/>
      <c r="AR984" s="3"/>
    </row>
    <row r="985" spans="1:4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2"/>
      <c r="AA985" s="1"/>
      <c r="AB985" s="2"/>
      <c r="AC985" s="1"/>
      <c r="AD985" s="2"/>
      <c r="AE985" s="1"/>
      <c r="AF985" s="2"/>
      <c r="AG985" s="1"/>
      <c r="AH985" s="3"/>
      <c r="AI985" s="1"/>
      <c r="AJ985" s="3"/>
      <c r="AK985" s="1"/>
      <c r="AR985" s="3"/>
    </row>
    <row r="986" spans="1:4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2"/>
      <c r="AA986" s="1"/>
      <c r="AB986" s="2"/>
      <c r="AC986" s="1"/>
      <c r="AD986" s="2"/>
      <c r="AE986" s="1"/>
      <c r="AF986" s="2"/>
      <c r="AG986" s="1"/>
      <c r="AH986" s="3"/>
      <c r="AI986" s="1"/>
      <c r="AJ986" s="3"/>
      <c r="AK986" s="1"/>
      <c r="AR986" s="3"/>
    </row>
    <row r="987" spans="1:4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2"/>
      <c r="AA987" s="1"/>
      <c r="AB987" s="2"/>
      <c r="AC987" s="1"/>
      <c r="AD987" s="2"/>
      <c r="AE987" s="1"/>
      <c r="AF987" s="2"/>
      <c r="AG987" s="1"/>
      <c r="AH987" s="3"/>
      <c r="AI987" s="1"/>
      <c r="AJ987" s="3"/>
      <c r="AK987" s="1"/>
      <c r="AR987" s="3"/>
    </row>
    <row r="988" spans="1:4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2"/>
      <c r="AA988" s="1"/>
      <c r="AB988" s="2"/>
      <c r="AC988" s="1"/>
      <c r="AD988" s="2"/>
      <c r="AE988" s="1"/>
      <c r="AF988" s="2"/>
      <c r="AG988" s="1"/>
      <c r="AH988" s="3"/>
      <c r="AI988" s="1"/>
      <c r="AJ988" s="3"/>
      <c r="AK988" s="1"/>
      <c r="AR988" s="3"/>
    </row>
    <row r="989" spans="1:4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2"/>
      <c r="AA989" s="1"/>
      <c r="AB989" s="2"/>
      <c r="AC989" s="1"/>
      <c r="AD989" s="2"/>
      <c r="AE989" s="1"/>
      <c r="AF989" s="2"/>
      <c r="AG989" s="1"/>
      <c r="AH989" s="3"/>
      <c r="AI989" s="1"/>
      <c r="AJ989" s="3"/>
      <c r="AK989" s="1"/>
      <c r="AR989" s="3"/>
    </row>
    <row r="990" spans="1:4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2"/>
      <c r="AA990" s="1"/>
      <c r="AB990" s="2"/>
      <c r="AC990" s="1"/>
      <c r="AD990" s="2"/>
      <c r="AE990" s="1"/>
      <c r="AF990" s="2"/>
      <c r="AG990" s="1"/>
      <c r="AH990" s="3"/>
      <c r="AI990" s="1"/>
      <c r="AJ990" s="3"/>
      <c r="AK990" s="1"/>
      <c r="AR990" s="3"/>
    </row>
    <row r="991" spans="1:4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2"/>
      <c r="AA991" s="1"/>
      <c r="AB991" s="2"/>
      <c r="AC991" s="1"/>
      <c r="AD991" s="2"/>
      <c r="AE991" s="1"/>
      <c r="AF991" s="2"/>
      <c r="AG991" s="1"/>
      <c r="AH991" s="3"/>
      <c r="AI991" s="1"/>
      <c r="AJ991" s="3"/>
      <c r="AK991" s="1"/>
      <c r="AR991" s="3"/>
    </row>
    <row r="992" spans="1:4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2"/>
      <c r="AA992" s="1"/>
      <c r="AB992" s="2"/>
      <c r="AC992" s="1"/>
      <c r="AD992" s="2"/>
      <c r="AE992" s="1"/>
      <c r="AF992" s="2"/>
      <c r="AG992" s="1"/>
      <c r="AH992" s="3"/>
      <c r="AI992" s="1"/>
      <c r="AJ992" s="3"/>
      <c r="AK992" s="1"/>
      <c r="AR992" s="3"/>
    </row>
    <row r="993" spans="1:4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2"/>
      <c r="AA993" s="1"/>
      <c r="AB993" s="2"/>
      <c r="AC993" s="1"/>
      <c r="AD993" s="2"/>
      <c r="AE993" s="1"/>
      <c r="AF993" s="2"/>
      <c r="AG993" s="1"/>
      <c r="AH993" s="3"/>
      <c r="AI993" s="1"/>
      <c r="AJ993" s="3"/>
      <c r="AK993" s="1"/>
      <c r="AR993" s="3"/>
    </row>
    <row r="994" spans="1:4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2"/>
      <c r="AA994" s="1"/>
      <c r="AB994" s="2"/>
      <c r="AC994" s="1"/>
      <c r="AD994" s="2"/>
      <c r="AE994" s="1"/>
      <c r="AF994" s="2"/>
      <c r="AG994" s="1"/>
      <c r="AH994" s="3"/>
      <c r="AI994" s="1"/>
      <c r="AJ994" s="3"/>
      <c r="AK994" s="1"/>
      <c r="AR994" s="3"/>
    </row>
    <row r="995" spans="1:4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2"/>
      <c r="AA995" s="1"/>
      <c r="AB995" s="2"/>
      <c r="AC995" s="1"/>
      <c r="AD995" s="2"/>
      <c r="AE995" s="1"/>
      <c r="AF995" s="2"/>
      <c r="AG995" s="1"/>
      <c r="AH995" s="3"/>
      <c r="AI995" s="1"/>
      <c r="AJ995" s="3"/>
      <c r="AK995" s="1"/>
      <c r="AR995" s="3"/>
    </row>
    <row r="996" spans="1:4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2"/>
      <c r="AA996" s="1"/>
      <c r="AB996" s="2"/>
      <c r="AC996" s="1"/>
      <c r="AD996" s="2"/>
      <c r="AE996" s="1"/>
      <c r="AF996" s="2"/>
      <c r="AG996" s="1"/>
      <c r="AH996" s="3"/>
      <c r="AI996" s="1"/>
      <c r="AJ996" s="3"/>
      <c r="AK996" s="1"/>
      <c r="AR996" s="3"/>
    </row>
    <row r="997" spans="1:4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2"/>
      <c r="AA997" s="1"/>
      <c r="AB997" s="2"/>
      <c r="AC997" s="1"/>
      <c r="AD997" s="2"/>
      <c r="AE997" s="1"/>
      <c r="AF997" s="2"/>
      <c r="AG997" s="1"/>
      <c r="AH997" s="3"/>
      <c r="AI997" s="1"/>
      <c r="AJ997" s="3"/>
      <c r="AK997" s="1"/>
      <c r="AR997" s="3"/>
    </row>
    <row r="998" spans="1:4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2"/>
      <c r="AA998" s="1"/>
      <c r="AB998" s="2"/>
      <c r="AC998" s="1"/>
      <c r="AD998" s="2"/>
      <c r="AE998" s="1"/>
      <c r="AF998" s="2"/>
      <c r="AG998" s="1"/>
      <c r="AH998" s="3"/>
      <c r="AI998" s="1"/>
      <c r="AJ998" s="3"/>
      <c r="AK998" s="1"/>
      <c r="AR998" s="3"/>
    </row>
    <row r="999" spans="1:4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2"/>
      <c r="AA999" s="1"/>
      <c r="AB999" s="2"/>
      <c r="AC999" s="1"/>
      <c r="AD999" s="2"/>
      <c r="AE999" s="1"/>
      <c r="AF999" s="2"/>
      <c r="AG999" s="1"/>
      <c r="AH999" s="3"/>
      <c r="AI999" s="1"/>
      <c r="AJ999" s="3"/>
      <c r="AK999" s="1"/>
      <c r="AR999" s="3"/>
    </row>
    <row r="1000" spans="1:4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2"/>
      <c r="AA1000" s="1"/>
      <c r="AB1000" s="2"/>
      <c r="AC1000" s="1"/>
      <c r="AD1000" s="2"/>
      <c r="AE1000" s="1"/>
      <c r="AF1000" s="2"/>
      <c r="AG1000" s="1"/>
      <c r="AH1000" s="3"/>
      <c r="AI1000" s="1"/>
      <c r="AJ1000" s="3"/>
      <c r="AK1000" s="1"/>
      <c r="AR1000" s="3"/>
    </row>
    <row r="1001" spans="1:4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2"/>
      <c r="AA1001" s="1"/>
      <c r="AB1001" s="2"/>
      <c r="AC1001" s="1"/>
      <c r="AD1001" s="2"/>
      <c r="AE1001" s="1"/>
      <c r="AF1001" s="2"/>
      <c r="AG1001" s="1"/>
      <c r="AH1001" s="3"/>
      <c r="AI1001" s="1"/>
      <c r="AJ1001" s="3"/>
      <c r="AK1001" s="1"/>
      <c r="AR1001" s="3"/>
    </row>
    <row r="1002" spans="1:4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2"/>
      <c r="AA1002" s="1"/>
      <c r="AB1002" s="2"/>
      <c r="AC1002" s="1"/>
      <c r="AD1002" s="2"/>
      <c r="AE1002" s="1"/>
      <c r="AF1002" s="2"/>
      <c r="AG1002" s="1"/>
      <c r="AH1002" s="3"/>
      <c r="AI1002" s="1"/>
      <c r="AJ1002" s="3"/>
      <c r="AK1002" s="1"/>
      <c r="AR1002" s="3"/>
    </row>
    <row r="1003" spans="1:4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2"/>
      <c r="AA1003" s="1"/>
      <c r="AB1003" s="2"/>
      <c r="AC1003" s="1"/>
      <c r="AD1003" s="2"/>
      <c r="AE1003" s="1"/>
      <c r="AF1003" s="2"/>
      <c r="AG1003" s="1"/>
      <c r="AH1003" s="3"/>
      <c r="AI1003" s="1"/>
      <c r="AJ1003" s="3"/>
      <c r="AK1003" s="1"/>
      <c r="AR1003" s="3"/>
    </row>
    <row r="1004" spans="1:4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2"/>
      <c r="AA1004" s="1"/>
      <c r="AB1004" s="2"/>
      <c r="AC1004" s="1"/>
      <c r="AD1004" s="2"/>
      <c r="AE1004" s="1"/>
      <c r="AF1004" s="2"/>
      <c r="AG1004" s="1"/>
      <c r="AH1004" s="3"/>
      <c r="AI1004" s="1"/>
      <c r="AJ1004" s="3"/>
      <c r="AK1004" s="1"/>
      <c r="AR1004" s="3"/>
    </row>
    <row r="1005" spans="1:4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2"/>
      <c r="AA1005" s="1"/>
      <c r="AB1005" s="2"/>
      <c r="AC1005" s="1"/>
      <c r="AD1005" s="2"/>
      <c r="AE1005" s="1"/>
      <c r="AF1005" s="2"/>
      <c r="AG1005" s="1"/>
      <c r="AH1005" s="3"/>
      <c r="AI1005" s="1"/>
      <c r="AJ1005" s="3"/>
      <c r="AK1005" s="1"/>
      <c r="AR1005" s="3"/>
    </row>
    <row r="1006" spans="1:4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2"/>
      <c r="AA1006" s="1"/>
      <c r="AB1006" s="2"/>
      <c r="AC1006" s="1"/>
      <c r="AD1006" s="2"/>
      <c r="AE1006" s="1"/>
      <c r="AF1006" s="2"/>
      <c r="AG1006" s="1"/>
      <c r="AH1006" s="3"/>
      <c r="AI1006" s="1"/>
      <c r="AJ1006" s="3"/>
      <c r="AK1006" s="1"/>
      <c r="AR1006" s="3"/>
    </row>
  </sheetData>
  <mergeCells count="22">
    <mergeCell ref="L5:M5"/>
    <mergeCell ref="AF5:AG5"/>
    <mergeCell ref="AL5:AM5"/>
    <mergeCell ref="AN5:AO5"/>
    <mergeCell ref="AJ5:AK5"/>
    <mergeCell ref="AH5:AI5"/>
    <mergeCell ref="AP5:AQ5"/>
    <mergeCell ref="A215:AE216"/>
    <mergeCell ref="AB5:AC5"/>
    <mergeCell ref="Z5:AA5"/>
    <mergeCell ref="AD5:AE5"/>
    <mergeCell ref="B5:C5"/>
    <mergeCell ref="D5:E5"/>
    <mergeCell ref="P5:Q5"/>
    <mergeCell ref="N5:O5"/>
    <mergeCell ref="F5:G5"/>
    <mergeCell ref="H5:I5"/>
    <mergeCell ref="X5:Y5"/>
    <mergeCell ref="R5:S5"/>
    <mergeCell ref="V5:W5"/>
    <mergeCell ref="T5:U5"/>
    <mergeCell ref="J5:K5"/>
  </mergeCells>
  <hyperlinks>
    <hyperlink ref="AR6" r:id="rId2" display="http://ba.cm/"/>
    <hyperlink ref="AR7" r:id="rId3" display="http://ba.eb/"/>
    <hyperlink ref="AR8" r:id="rId4" display="http://ba.eb.ib/"/>
    <hyperlink ref="AR9" r:id="rId5" display="http://ba.en/"/>
    <hyperlink ref="AR10" r:id="rId6" display="http://ba.en.se/"/>
    <hyperlink ref="AR11" r:id="rId7" display="http://ba.en.th.tp/"/>
    <hyperlink ref="AR12" r:id="rId8" display="http://ba.es.st/"/>
    <hyperlink ref="AR13" r:id="rId9" display="http://ba.fa/"/>
    <hyperlink ref="AR14" r:id="rId10" display="http://ba.fa.ah/"/>
    <hyperlink ref="AR15" r:id="rId11" display="http://ba.fa.ms/"/>
    <hyperlink ref="AR16" r:id="rId12" display="http://ba.hs/"/>
    <hyperlink ref="AR17" r:id="rId13" display="http://ba.hs.ms/"/>
    <hyperlink ref="AR18" r:id="rId14" display="http://ba.hs.ss.se/"/>
    <hyperlink ref="AR19" r:id="rId15" display="http://ba.is/"/>
    <hyperlink ref="AR20" r:id="rId16" display="http://ba.it.ma/"/>
    <hyperlink ref="AR21" r:id="rId17" display="http://ba.la.pc/"/>
    <hyperlink ref="AR22" r:id="rId18" display="http://ba.ps/"/>
    <hyperlink ref="AR23" r:id="rId19" display="http://ba.ps.ip/"/>
    <hyperlink ref="AR24" r:id="rId20" display="http://ba.sp.ed/"/>
    <hyperlink ref="AR25" r:id="rId21" display="http://ba.wl.fr/"/>
    <hyperlink ref="AR26" r:id="rId22" display="http://ba.wl.ru/"/>
    <hyperlink ref="AR27" r:id="rId23" display="http://ba.wl.sp/"/>
    <hyperlink ref="AR28" r:id="rId24" display="http://bs.bi/"/>
    <hyperlink ref="AR29" r:id="rId25" display="http://bs.bi.ed.se/"/>
    <hyperlink ref="AR30" r:id="rId26" display="http://bs.ch/"/>
    <hyperlink ref="AR31" r:id="rId27" display="http://bs.ch.bc/"/>
    <hyperlink ref="AR32" r:id="rId28" display="http://bs.cs/"/>
    <hyperlink ref="AR33" r:id="rId29" display="http://bs.eb/"/>
    <hyperlink ref="AR34" r:id="rId30" display="http://bs.eb.ac/"/>
    <hyperlink ref="AR35" r:id="rId31" display="http://bs.eb.ec/"/>
    <hyperlink ref="AR36" r:id="rId32" display="http://bs.eb.ep/"/>
    <hyperlink ref="AR37" r:id="rId33" display="http://bs.eb.fn/"/>
    <hyperlink ref="AR38" r:id="rId34" display="http://bs.eb.hr.mg/"/>
    <hyperlink ref="AR39" r:id="rId35" display="http://bs.eb.mg/"/>
    <hyperlink ref="AR40" r:id="rId36" display="http://bs.eb.mk/"/>
    <hyperlink ref="AR42" r:id="rId37" display="http://bs.ed.pk4.sp/"/>
    <hyperlink ref="AR43" r:id="rId38" display="http://bs.es.sc/"/>
    <hyperlink ref="AR44" r:id="rId39" display="http://bs.es.wc/"/>
    <hyperlink ref="AR47" r:id="rId40" display="http://bs.gl/"/>
    <hyperlink ref="AR48" r:id="rId41" display="http://bs.it/"/>
    <hyperlink ref="AR49" r:id="rId42" display="http://bs.ma/"/>
    <hyperlink ref="AR50" r:id="rId43" display="http://bs.ma.se/"/>
    <hyperlink ref="AR51" r:id="rId44" display="http://bs.pc/"/>
    <hyperlink ref="AQ52" r:id="rId45" display="http://bs.pc.ep/"/>
    <hyperlink ref="AR53" r:id="rId46" display="http://bs.pc.se/"/>
    <hyperlink ref="AR54" r:id="rId47" display="http://bs.py/"/>
    <hyperlink ref="AR55" r:id="rId48" display="http://bs.so/"/>
    <hyperlink ref="AR56" r:id="rId49" display="http://bs.so.sw/"/>
  </hyperlinks>
  <pageMargins left="0.7" right="0.7" top="0.75" bottom="0.75" header="0.3" footer="0.3"/>
  <pageSetup scale="87" fitToHeight="0"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2"/>
  <sheetViews>
    <sheetView tabSelected="1" topLeftCell="A47" zoomScaleNormal="100" zoomScaleSheetLayoutView="100" workbookViewId="0">
      <pane xSplit="23" topLeftCell="X1" activePane="topRight" state="frozen"/>
      <selection pane="topRight" activeCell="AJ66" sqref="AJ66"/>
    </sheetView>
  </sheetViews>
  <sheetFormatPr defaultColWidth="15.140625" defaultRowHeight="15" customHeight="1" x14ac:dyDescent="0.25"/>
  <cols>
    <col min="1" max="1" width="33.7109375" customWidth="1"/>
    <col min="2" max="14" width="0" hidden="1" customWidth="1"/>
    <col min="15" max="15" width="5.42578125" hidden="1" customWidth="1"/>
    <col min="16" max="19" width="0" hidden="1" customWidth="1"/>
    <col min="20" max="25" width="7.42578125" hidden="1" customWidth="1"/>
    <col min="26" max="26" width="6.7109375" customWidth="1"/>
    <col min="27" max="30" width="7.42578125" customWidth="1"/>
    <col min="31" max="31" width="9" customWidth="1"/>
    <col min="32" max="32" width="8.140625" customWidth="1"/>
    <col min="33" max="33" width="9.140625" customWidth="1"/>
    <col min="34" max="35" width="9.42578125" customWidth="1"/>
  </cols>
  <sheetData>
    <row r="1" spans="1:36" ht="15.75" customHeight="1" thickBot="1" x14ac:dyDescent="0.3">
      <c r="A1" s="4" t="s">
        <v>1083</v>
      </c>
      <c r="B1" s="4"/>
      <c r="C1" s="4"/>
      <c r="D1" s="4"/>
      <c r="E1" s="4"/>
      <c r="F1" s="4"/>
      <c r="G1" s="4"/>
      <c r="H1" s="4"/>
      <c r="I1" s="4"/>
      <c r="J1" s="4"/>
      <c r="K1" s="4"/>
      <c r="L1" s="4"/>
      <c r="M1" s="4"/>
      <c r="N1" s="6"/>
      <c r="O1" s="6"/>
      <c r="P1" s="164"/>
      <c r="Q1" s="6"/>
      <c r="R1" s="164"/>
      <c r="S1" s="6"/>
      <c r="T1" s="164"/>
      <c r="U1" s="164"/>
      <c r="V1" s="164"/>
      <c r="W1" s="6"/>
      <c r="X1" s="164"/>
      <c r="Y1" s="6"/>
      <c r="AD1" s="584"/>
      <c r="AE1" s="3"/>
      <c r="AF1" s="3"/>
    </row>
    <row r="2" spans="1:36" ht="15.75" hidden="1" customHeight="1" x14ac:dyDescent="0.25">
      <c r="A2" s="774" t="s">
        <v>212</v>
      </c>
      <c r="B2" s="762"/>
      <c r="C2" s="762"/>
      <c r="D2" s="762"/>
      <c r="E2" s="762"/>
      <c r="F2" s="762"/>
      <c r="G2" s="762"/>
      <c r="H2" s="762"/>
      <c r="I2" s="762"/>
      <c r="J2" s="762"/>
      <c r="K2" s="762"/>
      <c r="L2" s="762"/>
      <c r="M2" s="762"/>
      <c r="N2" s="6"/>
      <c r="O2" s="6"/>
      <c r="P2" s="164"/>
      <c r="Q2" s="6"/>
      <c r="R2" s="164"/>
      <c r="S2" s="6"/>
      <c r="T2" s="164"/>
      <c r="U2" s="6"/>
      <c r="V2" s="164"/>
      <c r="W2" s="6"/>
      <c r="X2" s="164"/>
      <c r="Y2" s="6"/>
      <c r="AE2" s="3"/>
      <c r="AF2" s="3"/>
    </row>
    <row r="3" spans="1:36" ht="15.75" hidden="1" customHeight="1" x14ac:dyDescent="0.25">
      <c r="A3" s="3"/>
      <c r="B3" s="3"/>
      <c r="C3" s="3"/>
      <c r="D3" s="3"/>
      <c r="E3" s="3"/>
      <c r="F3" s="3"/>
      <c r="G3" s="3"/>
      <c r="H3" s="3"/>
      <c r="I3" s="3"/>
      <c r="J3" s="3"/>
      <c r="K3" s="3"/>
      <c r="L3" s="3"/>
      <c r="M3" s="3"/>
      <c r="N3" s="3"/>
      <c r="O3" s="3"/>
      <c r="P3" s="165"/>
      <c r="Q3" s="3"/>
      <c r="R3" s="165"/>
      <c r="S3" s="3"/>
      <c r="T3" s="165"/>
      <c r="V3" s="165"/>
      <c r="X3" s="165"/>
      <c r="AE3" s="3"/>
      <c r="AF3" s="3"/>
    </row>
    <row r="4" spans="1:36" x14ac:dyDescent="0.25">
      <c r="A4" s="166"/>
      <c r="B4" s="775" t="s">
        <v>8</v>
      </c>
      <c r="C4" s="767"/>
      <c r="D4" s="776" t="s">
        <v>9</v>
      </c>
      <c r="E4" s="767"/>
      <c r="F4" s="776" t="s">
        <v>213</v>
      </c>
      <c r="G4" s="767"/>
      <c r="H4" s="777" t="s">
        <v>10</v>
      </c>
      <c r="I4" s="767"/>
      <c r="J4" s="776" t="s">
        <v>11</v>
      </c>
      <c r="K4" s="764"/>
      <c r="L4" s="776" t="s">
        <v>12</v>
      </c>
      <c r="M4" s="764"/>
      <c r="N4" s="771" t="s">
        <v>13</v>
      </c>
      <c r="O4" s="764"/>
      <c r="P4" s="771" t="s">
        <v>14</v>
      </c>
      <c r="Q4" s="764"/>
      <c r="R4" s="771" t="s">
        <v>15</v>
      </c>
      <c r="S4" s="764"/>
      <c r="T4" s="771" t="s">
        <v>16</v>
      </c>
      <c r="U4" s="764"/>
      <c r="V4" s="771" t="s">
        <v>17</v>
      </c>
      <c r="W4" s="764"/>
      <c r="X4" s="771" t="s">
        <v>18</v>
      </c>
      <c r="Y4" s="764"/>
      <c r="Z4" s="771" t="s">
        <v>19</v>
      </c>
      <c r="AA4" s="764"/>
      <c r="AB4" s="771" t="s">
        <v>20</v>
      </c>
      <c r="AC4" s="764"/>
      <c r="AD4" s="772" t="s">
        <v>972</v>
      </c>
      <c r="AE4" s="773"/>
      <c r="AF4" s="772" t="s">
        <v>981</v>
      </c>
      <c r="AG4" s="773"/>
      <c r="AH4" s="772" t="s">
        <v>1084</v>
      </c>
      <c r="AI4" s="773"/>
      <c r="AJ4" s="540"/>
    </row>
    <row r="5" spans="1:36" ht="15.75" customHeight="1" thickBot="1" x14ac:dyDescent="0.3">
      <c r="A5" s="167" t="s">
        <v>21</v>
      </c>
      <c r="B5" s="168" t="s">
        <v>22</v>
      </c>
      <c r="C5" s="169" t="s">
        <v>23</v>
      </c>
      <c r="D5" s="170" t="s">
        <v>22</v>
      </c>
      <c r="E5" s="169" t="s">
        <v>23</v>
      </c>
      <c r="F5" s="170" t="s">
        <v>22</v>
      </c>
      <c r="G5" s="169" t="s">
        <v>23</v>
      </c>
      <c r="H5" s="170" t="s">
        <v>22</v>
      </c>
      <c r="I5" s="169" t="s">
        <v>23</v>
      </c>
      <c r="J5" s="170" t="s">
        <v>22</v>
      </c>
      <c r="K5" s="171" t="s">
        <v>23</v>
      </c>
      <c r="L5" s="170" t="s">
        <v>22</v>
      </c>
      <c r="M5" s="171" t="s">
        <v>23</v>
      </c>
      <c r="N5" s="170" t="s">
        <v>22</v>
      </c>
      <c r="O5" s="171" t="s">
        <v>23</v>
      </c>
      <c r="P5" s="172" t="s">
        <v>22</v>
      </c>
      <c r="Q5" s="171" t="s">
        <v>23</v>
      </c>
      <c r="R5" s="172" t="s">
        <v>22</v>
      </c>
      <c r="S5" s="171" t="s">
        <v>23</v>
      </c>
      <c r="T5" s="172" t="s">
        <v>22</v>
      </c>
      <c r="U5" s="171" t="s">
        <v>23</v>
      </c>
      <c r="V5" s="172" t="s">
        <v>22</v>
      </c>
      <c r="W5" s="171" t="s">
        <v>23</v>
      </c>
      <c r="X5" s="172" t="s">
        <v>22</v>
      </c>
      <c r="Y5" s="171" t="s">
        <v>23</v>
      </c>
      <c r="Z5" s="172" t="s">
        <v>22</v>
      </c>
      <c r="AA5" s="171" t="s">
        <v>23</v>
      </c>
      <c r="AB5" s="172" t="s">
        <v>22</v>
      </c>
      <c r="AC5" s="171" t="s">
        <v>23</v>
      </c>
      <c r="AD5" s="571" t="s">
        <v>22</v>
      </c>
      <c r="AE5" s="572" t="s">
        <v>23</v>
      </c>
      <c r="AF5" s="639" t="s">
        <v>22</v>
      </c>
      <c r="AG5" s="724" t="s">
        <v>23</v>
      </c>
      <c r="AH5" s="639" t="s">
        <v>22</v>
      </c>
      <c r="AI5" s="724" t="s">
        <v>23</v>
      </c>
      <c r="AJ5" s="753"/>
    </row>
    <row r="6" spans="1:36" ht="16.5" customHeight="1" thickTop="1" x14ac:dyDescent="0.25">
      <c r="A6" s="173" t="s">
        <v>25</v>
      </c>
      <c r="B6" s="174"/>
      <c r="C6" s="175"/>
      <c r="D6" s="10"/>
      <c r="E6" s="176"/>
      <c r="F6" s="177"/>
      <c r="G6" s="175"/>
      <c r="H6" s="10"/>
      <c r="I6" s="176"/>
      <c r="J6" s="177"/>
      <c r="K6" s="178"/>
      <c r="L6" s="177"/>
      <c r="M6" s="178"/>
      <c r="N6" s="177"/>
      <c r="O6" s="178"/>
      <c r="P6" s="165"/>
      <c r="Q6" s="178"/>
      <c r="R6" s="165"/>
      <c r="S6" s="178"/>
      <c r="T6" s="165"/>
      <c r="U6" s="178"/>
      <c r="V6" s="165"/>
      <c r="W6" s="178"/>
      <c r="X6" s="165"/>
      <c r="Y6" s="178"/>
      <c r="Z6" s="165"/>
      <c r="AA6" s="178"/>
      <c r="AB6" s="165"/>
      <c r="AC6" s="178"/>
      <c r="AD6" s="583"/>
      <c r="AE6" s="585"/>
      <c r="AF6" s="583"/>
      <c r="AG6" s="585"/>
      <c r="AH6" s="583"/>
      <c r="AI6" s="585"/>
      <c r="AJ6" s="540"/>
    </row>
    <row r="7" spans="1:36" hidden="1" x14ac:dyDescent="0.25">
      <c r="A7" s="179"/>
      <c r="B7" s="180"/>
      <c r="C7" s="176"/>
      <c r="D7" s="10"/>
      <c r="E7" s="176"/>
      <c r="F7" s="10"/>
      <c r="G7" s="176"/>
      <c r="H7" s="10"/>
      <c r="I7" s="176"/>
      <c r="J7" s="10"/>
      <c r="K7" s="181"/>
      <c r="L7" s="10"/>
      <c r="M7" s="181"/>
      <c r="N7" s="10"/>
      <c r="O7" s="181"/>
      <c r="P7" s="165"/>
      <c r="Q7" s="181"/>
      <c r="R7" s="165"/>
      <c r="S7" s="181"/>
      <c r="T7" s="165"/>
      <c r="U7" s="181"/>
      <c r="V7" s="165"/>
      <c r="W7" s="181"/>
      <c r="X7" s="165"/>
      <c r="Y7" s="181"/>
      <c r="Z7" s="165"/>
      <c r="AA7" s="181"/>
      <c r="AB7" s="165"/>
      <c r="AC7" s="181"/>
      <c r="AE7" s="586"/>
      <c r="AF7" s="605"/>
      <c r="AG7" s="586"/>
      <c r="AH7" s="750"/>
      <c r="AI7" s="586"/>
      <c r="AJ7" s="540"/>
    </row>
    <row r="8" spans="1:36" x14ac:dyDescent="0.25">
      <c r="A8" s="182" t="s">
        <v>214</v>
      </c>
      <c r="B8" s="180"/>
      <c r="C8" s="176"/>
      <c r="D8" s="10"/>
      <c r="E8" s="176"/>
      <c r="F8" s="10"/>
      <c r="G8" s="176"/>
      <c r="H8" s="10"/>
      <c r="I8" s="176"/>
      <c r="J8" s="10"/>
      <c r="K8" s="181"/>
      <c r="L8" s="10"/>
      <c r="M8" s="181"/>
      <c r="N8" s="10"/>
      <c r="O8" s="181"/>
      <c r="P8" s="165"/>
      <c r="Q8" s="181"/>
      <c r="R8" s="165"/>
      <c r="S8" s="181"/>
      <c r="T8" s="165"/>
      <c r="U8" s="181"/>
      <c r="V8" s="165"/>
      <c r="W8" s="181"/>
      <c r="X8" s="165"/>
      <c r="Y8" s="181"/>
      <c r="Z8" s="165"/>
      <c r="AA8" s="181"/>
      <c r="AB8" s="165"/>
      <c r="AC8" s="181"/>
      <c r="AE8" s="586"/>
      <c r="AF8" s="605"/>
      <c r="AG8" s="586"/>
      <c r="AH8" s="750"/>
      <c r="AI8" s="586"/>
      <c r="AJ8" s="540"/>
    </row>
    <row r="9" spans="1:36" x14ac:dyDescent="0.25">
      <c r="A9" s="179" t="s">
        <v>215</v>
      </c>
      <c r="B9" s="183" t="e">
        <f>#REF!</f>
        <v>#REF!</v>
      </c>
      <c r="C9" s="176" t="e">
        <f>#REF!</f>
        <v>#REF!</v>
      </c>
      <c r="D9" s="184" t="e">
        <f>#REF!</f>
        <v>#REF!</v>
      </c>
      <c r="E9" s="176" t="e">
        <f>#REF!</f>
        <v>#REF!</v>
      </c>
      <c r="F9" s="184" t="e">
        <f>#REF!</f>
        <v>#REF!</v>
      </c>
      <c r="G9" s="176" t="e">
        <f>#REF!</f>
        <v>#REF!</v>
      </c>
      <c r="H9" s="184" t="e">
        <f>#REF!</f>
        <v>#REF!</v>
      </c>
      <c r="I9" s="176" t="e">
        <f>#REF!</f>
        <v>#REF!</v>
      </c>
      <c r="J9" s="184" t="e">
        <f>#REF!</f>
        <v>#REF!</v>
      </c>
      <c r="K9" s="181" t="e">
        <f>#REF!</f>
        <v>#REF!</v>
      </c>
      <c r="L9" s="184" t="e">
        <f>#REF!</f>
        <v>#REF!</v>
      </c>
      <c r="M9" s="181" t="e">
        <f>#REF!</f>
        <v>#REF!</v>
      </c>
      <c r="N9" s="184" t="e">
        <f>#REF!</f>
        <v>#REF!</v>
      </c>
      <c r="O9" s="181" t="e">
        <f>#REF!</f>
        <v>#REF!</v>
      </c>
      <c r="P9" s="165">
        <v>309</v>
      </c>
      <c r="Q9" s="181">
        <f>P9/P$62</f>
        <v>0.20169712793733682</v>
      </c>
      <c r="R9" s="165">
        <v>297</v>
      </c>
      <c r="S9" s="181">
        <f>R9/R$62</f>
        <v>0.1864406779661017</v>
      </c>
      <c r="T9" s="165">
        <v>289</v>
      </c>
      <c r="U9" s="181">
        <f>T9/T$62</f>
        <v>0.17850525015441632</v>
      </c>
      <c r="V9" s="165">
        <v>275</v>
      </c>
      <c r="W9" s="181">
        <f>V9/V$62</f>
        <v>0.1757188498402556</v>
      </c>
      <c r="X9" s="165">
        <v>284</v>
      </c>
      <c r="Y9" s="181">
        <f>X9/X$62</f>
        <v>0.17370030581039755</v>
      </c>
      <c r="Z9" s="3">
        <v>312</v>
      </c>
      <c r="AA9" s="181">
        <f>Z9/Z$62</f>
        <v>0.19117647058823528</v>
      </c>
      <c r="AB9" s="165">
        <v>297</v>
      </c>
      <c r="AC9" s="181">
        <f>AB9/AB62</f>
        <v>0.18761844598862917</v>
      </c>
      <c r="AD9">
        <v>287</v>
      </c>
      <c r="AE9" s="587">
        <f>AD9/AD62</f>
        <v>0.182453909726637</v>
      </c>
      <c r="AF9" s="605">
        <v>264</v>
      </c>
      <c r="AG9" s="587">
        <f>AF9/AF$60</f>
        <v>0.17357001972386588</v>
      </c>
      <c r="AH9" s="750">
        <v>236</v>
      </c>
      <c r="AI9" s="587">
        <f>AH9/AH$60</f>
        <v>0.16287094547964112</v>
      </c>
      <c r="AJ9" s="540"/>
    </row>
    <row r="10" spans="1:36" x14ac:dyDescent="0.25">
      <c r="A10" s="179" t="s">
        <v>30</v>
      </c>
      <c r="B10" s="183" t="e">
        <f>#REF!</f>
        <v>#REF!</v>
      </c>
      <c r="C10" s="176" t="e">
        <f>#REF!</f>
        <v>#REF!</v>
      </c>
      <c r="D10" s="184" t="e">
        <f>#REF!</f>
        <v>#REF!</v>
      </c>
      <c r="E10" s="176" t="e">
        <f>#REF!</f>
        <v>#REF!</v>
      </c>
      <c r="F10" s="184" t="e">
        <f>#REF!</f>
        <v>#REF!</v>
      </c>
      <c r="G10" s="176" t="e">
        <f>#REF!</f>
        <v>#REF!</v>
      </c>
      <c r="H10" s="184" t="e">
        <f>#REF!</f>
        <v>#REF!</v>
      </c>
      <c r="I10" s="176" t="e">
        <f>#REF!</f>
        <v>#REF!</v>
      </c>
      <c r="J10" s="184" t="e">
        <f>#REF!</f>
        <v>#REF!</v>
      </c>
      <c r="K10" s="181" t="e">
        <f>#REF!</f>
        <v>#REF!</v>
      </c>
      <c r="L10" s="184" t="e">
        <f>#REF!</f>
        <v>#REF!</v>
      </c>
      <c r="M10" s="181" t="e">
        <f>#REF!</f>
        <v>#REF!</v>
      </c>
      <c r="N10" s="184" t="e">
        <f>#REF!</f>
        <v>#REF!</v>
      </c>
      <c r="O10" s="181" t="e">
        <f>#REF!</f>
        <v>#REF!</v>
      </c>
      <c r="P10" s="165">
        <v>79</v>
      </c>
      <c r="Q10" s="181">
        <f>P10/P$62</f>
        <v>5.1566579634464753E-2</v>
      </c>
      <c r="R10" s="165">
        <v>77</v>
      </c>
      <c r="S10" s="181">
        <f>R10/R$62</f>
        <v>4.8336472065285623E-2</v>
      </c>
      <c r="T10" s="165">
        <v>90</v>
      </c>
      <c r="U10" s="181">
        <f>T10/T$62</f>
        <v>5.5589870290302656E-2</v>
      </c>
      <c r="V10" s="165">
        <v>101</v>
      </c>
      <c r="W10" s="181">
        <f>V10/V$62</f>
        <v>6.4536741214057503E-2</v>
      </c>
      <c r="X10" s="165">
        <v>102</v>
      </c>
      <c r="Y10" s="181">
        <f>X10/X$62</f>
        <v>6.2385321100917435E-2</v>
      </c>
      <c r="Z10" s="3">
        <v>100</v>
      </c>
      <c r="AA10" s="181">
        <f>Z10/Z$62</f>
        <v>6.1274509803921566E-2</v>
      </c>
      <c r="AB10" s="165">
        <v>87</v>
      </c>
      <c r="AC10" s="181">
        <f>AB10/AB62</f>
        <v>5.4958938723941884E-2</v>
      </c>
      <c r="AD10">
        <v>84</v>
      </c>
      <c r="AE10" s="587">
        <f>AD10/AD62</f>
        <v>5.3401144310235217E-2</v>
      </c>
      <c r="AF10" s="605">
        <v>92</v>
      </c>
      <c r="AG10" s="587">
        <f t="shared" ref="AG10:AG16" si="0">AF10/AF$60</f>
        <v>6.0486522024983565E-2</v>
      </c>
      <c r="AH10" s="750">
        <v>97</v>
      </c>
      <c r="AI10" s="587">
        <f t="shared" ref="AI10:AI16" si="1">AH10/AH$60</f>
        <v>6.694271911663216E-2</v>
      </c>
      <c r="AJ10" s="540"/>
    </row>
    <row r="11" spans="1:36" x14ac:dyDescent="0.25">
      <c r="A11" s="179" t="s">
        <v>32</v>
      </c>
      <c r="B11" s="180">
        <v>32</v>
      </c>
      <c r="C11" s="176">
        <v>2.379182156133829E-2</v>
      </c>
      <c r="D11" s="10">
        <v>29</v>
      </c>
      <c r="E11" s="176">
        <v>2.0773638968481375E-2</v>
      </c>
      <c r="F11" s="10">
        <v>26</v>
      </c>
      <c r="G11" s="176">
        <v>1.8220042046250877E-2</v>
      </c>
      <c r="H11" s="10">
        <v>26</v>
      </c>
      <c r="I11" s="176">
        <v>1.7943409247757072E-2</v>
      </c>
      <c r="J11" s="10">
        <v>30</v>
      </c>
      <c r="K11" s="181">
        <v>2.0547945205479451E-2</v>
      </c>
      <c r="L11" s="10">
        <v>22</v>
      </c>
      <c r="M11" s="181">
        <v>1.4608233731739707E-2</v>
      </c>
      <c r="N11" s="10">
        <v>14</v>
      </c>
      <c r="O11" s="181">
        <v>9.1923834537097834E-3</v>
      </c>
      <c r="P11" s="165">
        <v>13</v>
      </c>
      <c r="Q11" s="181">
        <v>8.4142394822006479E-3</v>
      </c>
      <c r="R11" s="165">
        <v>21</v>
      </c>
      <c r="S11" s="181">
        <v>1.3011152416356878E-2</v>
      </c>
      <c r="T11" s="165">
        <v>16</v>
      </c>
      <c r="U11" s="181">
        <v>1.3011152416356878E-2</v>
      </c>
      <c r="V11" s="165">
        <v>22</v>
      </c>
      <c r="W11" s="181">
        <v>1.3011152416356878E-2</v>
      </c>
      <c r="X11" s="165">
        <v>22</v>
      </c>
      <c r="Y11" s="181">
        <v>1.3011152416356878E-2</v>
      </c>
      <c r="Z11" s="165">
        <v>28</v>
      </c>
      <c r="AA11" s="181">
        <v>1.3011152416356878E-2</v>
      </c>
      <c r="AB11" s="165">
        <v>24</v>
      </c>
      <c r="AC11" s="181">
        <v>1.30111524163569E-2</v>
      </c>
      <c r="AD11" s="537">
        <v>26</v>
      </c>
      <c r="AE11" s="587">
        <f>AD11/AD62</f>
        <v>1.6528925619834711E-2</v>
      </c>
      <c r="AF11" s="537">
        <v>37</v>
      </c>
      <c r="AG11" s="587">
        <f t="shared" si="0"/>
        <v>2.4326101249178174E-2</v>
      </c>
      <c r="AH11" s="537">
        <v>45</v>
      </c>
      <c r="AI11" s="587">
        <f t="shared" si="1"/>
        <v>3.1055900621118012E-2</v>
      </c>
      <c r="AJ11" s="540"/>
    </row>
    <row r="12" spans="1:36" x14ac:dyDescent="0.25">
      <c r="A12" s="179" t="s">
        <v>34</v>
      </c>
      <c r="B12" s="28" t="e">
        <f>#REF!+#REF!</f>
        <v>#REF!</v>
      </c>
      <c r="C12" s="579" t="e">
        <f>#REF!+#REF!</f>
        <v>#REF!</v>
      </c>
      <c r="D12" s="1" t="e">
        <f>#REF!+#REF!</f>
        <v>#REF!</v>
      </c>
      <c r="E12" s="579" t="e">
        <f>#REF!+#REF!</f>
        <v>#REF!</v>
      </c>
      <c r="F12" s="1" t="e">
        <f>#REF!+#REF!</f>
        <v>#REF!</v>
      </c>
      <c r="G12" s="579" t="e">
        <f>#REF!+#REF!</f>
        <v>#REF!</v>
      </c>
      <c r="H12" s="1" t="e">
        <f>#REF!+#REF!</f>
        <v>#REF!</v>
      </c>
      <c r="I12" s="579" t="e">
        <f>#REF!+#REF!</f>
        <v>#REF!</v>
      </c>
      <c r="J12" s="1" t="e">
        <f>#REF!+#REF!</f>
        <v>#REF!</v>
      </c>
      <c r="K12" s="580" t="e">
        <f>#REF!+#REF!</f>
        <v>#REF!</v>
      </c>
      <c r="L12" s="1" t="e">
        <f>#REF!+#REF!</f>
        <v>#REF!</v>
      </c>
      <c r="M12" s="580" t="e">
        <f>#REF!+#REF!</f>
        <v>#REF!</v>
      </c>
      <c r="N12" s="1" t="e">
        <f>#REF!+#REF!</f>
        <v>#REF!</v>
      </c>
      <c r="O12" s="580" t="e">
        <f>#REF!+#REF!</f>
        <v>#REF!</v>
      </c>
      <c r="P12" s="2">
        <v>106</v>
      </c>
      <c r="Q12" s="580">
        <f>P12/P$62</f>
        <v>6.919060052219321E-2</v>
      </c>
      <c r="R12" s="2">
        <v>78</v>
      </c>
      <c r="S12" s="580">
        <f>R12/R$62</f>
        <v>4.8964218455743877E-2</v>
      </c>
      <c r="T12" s="2">
        <v>106</v>
      </c>
      <c r="U12" s="580">
        <f>T12/T$62</f>
        <v>6.5472513897467569E-2</v>
      </c>
      <c r="V12" s="2">
        <v>121</v>
      </c>
      <c r="W12" s="580">
        <f>V12/V$62</f>
        <v>7.7316293929712454E-2</v>
      </c>
      <c r="X12" s="2">
        <v>136</v>
      </c>
      <c r="Y12" s="580">
        <f>X12/X$62</f>
        <v>8.3180428134556575E-2</v>
      </c>
      <c r="Z12" s="582">
        <v>129</v>
      </c>
      <c r="AA12" s="580">
        <f>Z12/Z$62</f>
        <v>7.904411764705882E-2</v>
      </c>
      <c r="AB12" s="2">
        <v>132</v>
      </c>
      <c r="AC12" s="580">
        <f>AB12/AB$62</f>
        <v>8.3385975994946307E-2</v>
      </c>
      <c r="AD12" s="534">
        <v>136</v>
      </c>
      <c r="AE12" s="587">
        <f>AD12/AD62</f>
        <v>8.6458995549904646E-2</v>
      </c>
      <c r="AF12" s="534">
        <v>138</v>
      </c>
      <c r="AG12" s="587">
        <f t="shared" si="0"/>
        <v>9.0729783037475351E-2</v>
      </c>
      <c r="AH12" s="534">
        <v>133</v>
      </c>
      <c r="AI12" s="587">
        <f t="shared" si="1"/>
        <v>9.1787439613526575E-2</v>
      </c>
      <c r="AJ12" s="540"/>
    </row>
    <row r="13" spans="1:36" x14ac:dyDescent="0.25">
      <c r="A13" s="179" t="s">
        <v>36</v>
      </c>
      <c r="B13" s="183" t="e">
        <f>#REF!</f>
        <v>#REF!</v>
      </c>
      <c r="C13" s="176" t="e">
        <f>#REF!</f>
        <v>#REF!</v>
      </c>
      <c r="D13" s="184" t="e">
        <f>#REF!</f>
        <v>#REF!</v>
      </c>
      <c r="E13" s="176" t="e">
        <f>#REF!</f>
        <v>#REF!</v>
      </c>
      <c r="F13" s="184" t="e">
        <f>#REF!</f>
        <v>#REF!</v>
      </c>
      <c r="G13" s="176" t="e">
        <f>#REF!</f>
        <v>#REF!</v>
      </c>
      <c r="H13" s="184" t="e">
        <f>#REF!</f>
        <v>#REF!</v>
      </c>
      <c r="I13" s="176" t="e">
        <f>#REF!</f>
        <v>#REF!</v>
      </c>
      <c r="J13" s="184" t="e">
        <f>#REF!</f>
        <v>#REF!</v>
      </c>
      <c r="K13" s="181" t="e">
        <f>#REF!</f>
        <v>#REF!</v>
      </c>
      <c r="L13" s="184" t="e">
        <f>#REF!</f>
        <v>#REF!</v>
      </c>
      <c r="M13" s="181" t="e">
        <f>#REF!</f>
        <v>#REF!</v>
      </c>
      <c r="N13" s="184" t="e">
        <f>#REF!</f>
        <v>#REF!</v>
      </c>
      <c r="O13" s="181" t="e">
        <f>#REF!</f>
        <v>#REF!</v>
      </c>
      <c r="P13" s="165">
        <v>18</v>
      </c>
      <c r="Q13" s="181">
        <f>P13/P$62</f>
        <v>1.1749347258485639E-2</v>
      </c>
      <c r="R13" s="185">
        <v>22</v>
      </c>
      <c r="S13" s="181">
        <f>R13/R$62</f>
        <v>1.3810420590081607E-2</v>
      </c>
      <c r="T13" s="185">
        <v>25</v>
      </c>
      <c r="U13" s="181">
        <f>T13/T$62</f>
        <v>1.5441630636195183E-2</v>
      </c>
      <c r="V13" s="578">
        <v>30</v>
      </c>
      <c r="W13" s="181">
        <f>V13/V$62</f>
        <v>1.9169329073482427E-2</v>
      </c>
      <c r="X13" s="577">
        <v>29</v>
      </c>
      <c r="Y13" s="181">
        <f>X13/X$62</f>
        <v>1.7737003058103974E-2</v>
      </c>
      <c r="Z13" s="10">
        <v>32</v>
      </c>
      <c r="AA13" s="181">
        <f>Z13/Z$62</f>
        <v>1.9607843137254902E-2</v>
      </c>
      <c r="AB13" s="165">
        <v>19</v>
      </c>
      <c r="AC13" s="181">
        <f>AB13/AB$62</f>
        <v>1.2002526847757423E-2</v>
      </c>
      <c r="AD13">
        <v>29</v>
      </c>
      <c r="AE13" s="587">
        <f>AD13/AD62</f>
        <v>1.8436109345200253E-2</v>
      </c>
      <c r="AF13" s="534">
        <v>28</v>
      </c>
      <c r="AG13" s="587">
        <f t="shared" si="0"/>
        <v>1.8408941485864562E-2</v>
      </c>
      <c r="AH13" s="534">
        <v>23</v>
      </c>
      <c r="AI13" s="587">
        <f t="shared" si="1"/>
        <v>1.5873015873015872E-2</v>
      </c>
      <c r="AJ13" s="540"/>
    </row>
    <row r="14" spans="1:36" x14ac:dyDescent="0.25">
      <c r="A14" s="179" t="s">
        <v>38</v>
      </c>
      <c r="B14" s="183" t="e">
        <f>#REF!</f>
        <v>#REF!</v>
      </c>
      <c r="C14" s="176" t="e">
        <f>#REF!</f>
        <v>#REF!</v>
      </c>
      <c r="D14" s="184" t="e">
        <f>#REF!</f>
        <v>#REF!</v>
      </c>
      <c r="E14" s="176" t="e">
        <f>#REF!</f>
        <v>#REF!</v>
      </c>
      <c r="F14" s="184" t="e">
        <f>#REF!</f>
        <v>#REF!</v>
      </c>
      <c r="G14" s="176" t="e">
        <f>#REF!</f>
        <v>#REF!</v>
      </c>
      <c r="H14" s="184" t="e">
        <f>#REF!</f>
        <v>#REF!</v>
      </c>
      <c r="I14" s="176" t="e">
        <f>#REF!</f>
        <v>#REF!</v>
      </c>
      <c r="J14" s="184" t="e">
        <f>#REF!</f>
        <v>#REF!</v>
      </c>
      <c r="K14" s="181" t="e">
        <f>#REF!</f>
        <v>#REF!</v>
      </c>
      <c r="L14" s="184" t="e">
        <f>#REF!</f>
        <v>#REF!</v>
      </c>
      <c r="M14" s="181" t="e">
        <f>#REF!</f>
        <v>#REF!</v>
      </c>
      <c r="N14" s="184" t="e">
        <f>#REF!</f>
        <v>#REF!</v>
      </c>
      <c r="O14" s="181" t="e">
        <f>#REF!</f>
        <v>#REF!</v>
      </c>
      <c r="P14" s="165">
        <v>20</v>
      </c>
      <c r="Q14" s="181">
        <f>P14/P$62</f>
        <v>1.3054830287206266E-2</v>
      </c>
      <c r="R14" s="165">
        <v>18</v>
      </c>
      <c r="S14" s="181">
        <f>R14/R$62</f>
        <v>1.1299435028248588E-2</v>
      </c>
      <c r="T14" s="165">
        <v>21</v>
      </c>
      <c r="U14" s="181">
        <f>T14/T$62</f>
        <v>1.2970969734403953E-2</v>
      </c>
      <c r="V14" s="165">
        <v>25</v>
      </c>
      <c r="W14" s="181">
        <f>V14/V$62</f>
        <v>1.5974440894568689E-2</v>
      </c>
      <c r="X14" s="165">
        <v>26</v>
      </c>
      <c r="Y14" s="181">
        <f>X14/X$62</f>
        <v>1.5902140672782873E-2</v>
      </c>
      <c r="Z14" s="10">
        <v>26</v>
      </c>
      <c r="AA14" s="181">
        <f>Z14/Z$62</f>
        <v>1.5931372549019607E-2</v>
      </c>
      <c r="AB14" s="165">
        <v>29</v>
      </c>
      <c r="AC14" s="181">
        <f>AB14/AB$62</f>
        <v>1.831964624131396E-2</v>
      </c>
      <c r="AD14">
        <v>22</v>
      </c>
      <c r="AE14" s="587">
        <f>AD14/AD62</f>
        <v>1.3986013986013986E-2</v>
      </c>
      <c r="AF14" s="534">
        <v>22</v>
      </c>
      <c r="AG14" s="587">
        <f t="shared" si="0"/>
        <v>1.4464168310322156E-2</v>
      </c>
      <c r="AH14" s="534">
        <v>17</v>
      </c>
      <c r="AI14" s="587">
        <f t="shared" si="1"/>
        <v>1.1732229123533472E-2</v>
      </c>
      <c r="AJ14" s="540"/>
    </row>
    <row r="15" spans="1:36" x14ac:dyDescent="0.25">
      <c r="A15" s="179" t="s">
        <v>40</v>
      </c>
      <c r="B15" s="183" t="e">
        <f>#REF!</f>
        <v>#REF!</v>
      </c>
      <c r="C15" s="176" t="e">
        <f>#REF!</f>
        <v>#REF!</v>
      </c>
      <c r="D15" s="184" t="e">
        <f>#REF!</f>
        <v>#REF!</v>
      </c>
      <c r="E15" s="176" t="e">
        <f>#REF!</f>
        <v>#REF!</v>
      </c>
      <c r="F15" s="184" t="e">
        <f>#REF!</f>
        <v>#REF!</v>
      </c>
      <c r="G15" s="176" t="e">
        <f>#REF!</f>
        <v>#REF!</v>
      </c>
      <c r="H15" s="184" t="e">
        <f>#REF!</f>
        <v>#REF!</v>
      </c>
      <c r="I15" s="176" t="e">
        <f>#REF!</f>
        <v>#REF!</v>
      </c>
      <c r="J15" s="184" t="e">
        <f>#REF!</f>
        <v>#REF!</v>
      </c>
      <c r="K15" s="181" t="e">
        <f>#REF!</f>
        <v>#REF!</v>
      </c>
      <c r="L15" s="184" t="e">
        <f>#REF!</f>
        <v>#REF!</v>
      </c>
      <c r="M15" s="181" t="e">
        <f>#REF!</f>
        <v>#REF!</v>
      </c>
      <c r="N15" s="184" t="e">
        <f>#REF!</f>
        <v>#REF!</v>
      </c>
      <c r="O15" s="181" t="e">
        <f>#REF!</f>
        <v>#REF!</v>
      </c>
      <c r="P15" s="165">
        <v>42</v>
      </c>
      <c r="Q15" s="181">
        <f>P15/P$62</f>
        <v>2.7415143603133161E-2</v>
      </c>
      <c r="R15" s="165">
        <v>40</v>
      </c>
      <c r="S15" s="181">
        <f>R15/R$62</f>
        <v>2.5109855618330193E-2</v>
      </c>
      <c r="T15" s="165">
        <v>49</v>
      </c>
      <c r="U15" s="181">
        <f>T15/T$62</f>
        <v>3.0265596046942556E-2</v>
      </c>
      <c r="V15" s="165">
        <v>46</v>
      </c>
      <c r="W15" s="181">
        <f>V15/V$62</f>
        <v>2.9392971246006389E-2</v>
      </c>
      <c r="X15" s="165">
        <v>49</v>
      </c>
      <c r="Y15" s="181">
        <f>X15/X$62</f>
        <v>2.9969418960244649E-2</v>
      </c>
      <c r="Z15" s="10">
        <v>57</v>
      </c>
      <c r="AA15" s="181">
        <f>Z15/Z$62</f>
        <v>3.4926470588235295E-2</v>
      </c>
      <c r="AB15" s="165">
        <v>51</v>
      </c>
      <c r="AC15" s="181">
        <f>AB15/AB$62</f>
        <v>3.2217308907138344E-2</v>
      </c>
      <c r="AD15">
        <v>46</v>
      </c>
      <c r="AE15" s="587">
        <f>AD15/AD$62</f>
        <v>2.9243483788938335E-2</v>
      </c>
      <c r="AF15" s="534">
        <v>43</v>
      </c>
      <c r="AG15" s="587">
        <f t="shared" si="0"/>
        <v>2.827087442472058E-2</v>
      </c>
      <c r="AH15" s="534">
        <v>43</v>
      </c>
      <c r="AI15" s="587">
        <f t="shared" si="1"/>
        <v>2.9675638371290544E-2</v>
      </c>
      <c r="AJ15" s="540"/>
    </row>
    <row r="16" spans="1:36" x14ac:dyDescent="0.25">
      <c r="A16" s="179" t="s">
        <v>216</v>
      </c>
      <c r="B16" s="183" t="e">
        <f>#REF!</f>
        <v>#REF!</v>
      </c>
      <c r="C16" s="176" t="e">
        <f>#REF!</f>
        <v>#REF!</v>
      </c>
      <c r="D16" s="184" t="e">
        <f>#REF!</f>
        <v>#REF!</v>
      </c>
      <c r="E16" s="176" t="e">
        <f>#REF!</f>
        <v>#REF!</v>
      </c>
      <c r="F16" s="184" t="e">
        <f>#REF!</f>
        <v>#REF!</v>
      </c>
      <c r="G16" s="176" t="e">
        <f>#REF!</f>
        <v>#REF!</v>
      </c>
      <c r="H16" s="184" t="e">
        <f>#REF!</f>
        <v>#REF!</v>
      </c>
      <c r="I16" s="176" t="e">
        <f>#REF!</f>
        <v>#REF!</v>
      </c>
      <c r="J16" s="184" t="e">
        <f>#REF!</f>
        <v>#REF!</v>
      </c>
      <c r="K16" s="181" t="e">
        <f>#REF!</f>
        <v>#REF!</v>
      </c>
      <c r="L16" s="184" t="e">
        <f>#REF!</f>
        <v>#REF!</v>
      </c>
      <c r="M16" s="181" t="e">
        <f>#REF!</f>
        <v>#REF!</v>
      </c>
      <c r="N16" s="184" t="e">
        <f>#REF!</f>
        <v>#REF!</v>
      </c>
      <c r="O16" s="181" t="e">
        <f>#REF!</f>
        <v>#REF!</v>
      </c>
      <c r="P16" s="165">
        <v>10</v>
      </c>
      <c r="Q16" s="181">
        <f>P16/P$62</f>
        <v>6.5274151436031328E-3</v>
      </c>
      <c r="R16" s="165">
        <v>14</v>
      </c>
      <c r="S16" s="181">
        <f>R16/R$62</f>
        <v>8.7884494664155679E-3</v>
      </c>
      <c r="T16" s="165">
        <v>10</v>
      </c>
      <c r="U16" s="181">
        <f>T16/T$62</f>
        <v>6.1766522544780727E-3</v>
      </c>
      <c r="V16" s="165">
        <v>8</v>
      </c>
      <c r="W16" s="181">
        <f>V16/V$62</f>
        <v>5.111821086261981E-3</v>
      </c>
      <c r="X16" s="165">
        <v>9</v>
      </c>
      <c r="Y16" s="181">
        <f>X16/X$62</f>
        <v>5.5045871559633031E-3</v>
      </c>
      <c r="Z16" s="10">
        <v>6</v>
      </c>
      <c r="AA16" s="181">
        <f>Z16/Z$62</f>
        <v>3.6764705882352941E-3</v>
      </c>
      <c r="AB16" s="165">
        <v>3</v>
      </c>
      <c r="AC16" s="181">
        <f>AB16/AB$62</f>
        <v>1.8951358180669614E-3</v>
      </c>
      <c r="AD16">
        <v>4</v>
      </c>
      <c r="AE16" s="587">
        <f>AD16/AD$62</f>
        <v>2.5429116338207248E-3</v>
      </c>
      <c r="AF16" s="534">
        <v>5</v>
      </c>
      <c r="AG16" s="587">
        <f t="shared" si="0"/>
        <v>3.2873109796186721E-3</v>
      </c>
      <c r="AH16" s="534">
        <v>4</v>
      </c>
      <c r="AI16" s="587">
        <f t="shared" si="1"/>
        <v>2.7605244996549345E-3</v>
      </c>
      <c r="AJ16" s="540"/>
    </row>
    <row r="17" spans="1:37" x14ac:dyDescent="0.25">
      <c r="A17" s="182"/>
      <c r="B17" s="180"/>
      <c r="C17" s="176"/>
      <c r="D17" s="10"/>
      <c r="E17" s="176"/>
      <c r="F17" s="10"/>
      <c r="G17" s="176"/>
      <c r="H17" s="10"/>
      <c r="I17" s="176"/>
      <c r="J17" s="10"/>
      <c r="K17" s="181"/>
      <c r="L17" s="10"/>
      <c r="M17" s="181"/>
      <c r="N17" s="10"/>
      <c r="O17" s="181"/>
      <c r="P17" s="165"/>
      <c r="Q17" s="181"/>
      <c r="R17" s="165"/>
      <c r="S17" s="181"/>
      <c r="T17" s="165"/>
      <c r="U17" s="181"/>
      <c r="V17" s="165"/>
      <c r="W17" s="181"/>
      <c r="X17" s="165"/>
      <c r="Y17" s="181"/>
      <c r="AA17" s="181"/>
      <c r="AB17" s="165"/>
      <c r="AC17" s="181"/>
      <c r="AE17" s="587"/>
      <c r="AF17" s="605"/>
      <c r="AG17" s="587"/>
      <c r="AH17" s="750"/>
      <c r="AI17" s="587"/>
      <c r="AJ17" s="540"/>
      <c r="AK17" s="754"/>
    </row>
    <row r="18" spans="1:37" x14ac:dyDescent="0.25">
      <c r="A18" s="186" t="s">
        <v>217</v>
      </c>
      <c r="B18" s="187" t="e">
        <f t="shared" ref="B18:O18" si="2">SUM(B9:B17)</f>
        <v>#REF!</v>
      </c>
      <c r="C18" s="188" t="e">
        <f t="shared" si="2"/>
        <v>#REF!</v>
      </c>
      <c r="D18" s="189" t="e">
        <f t="shared" si="2"/>
        <v>#REF!</v>
      </c>
      <c r="E18" s="188" t="e">
        <f t="shared" si="2"/>
        <v>#REF!</v>
      </c>
      <c r="F18" s="189" t="e">
        <f t="shared" si="2"/>
        <v>#REF!</v>
      </c>
      <c r="G18" s="188" t="e">
        <f t="shared" si="2"/>
        <v>#REF!</v>
      </c>
      <c r="H18" s="189" t="e">
        <f t="shared" si="2"/>
        <v>#REF!</v>
      </c>
      <c r="I18" s="188" t="e">
        <f t="shared" si="2"/>
        <v>#REF!</v>
      </c>
      <c r="J18" s="189" t="e">
        <f t="shared" si="2"/>
        <v>#REF!</v>
      </c>
      <c r="K18" s="190" t="e">
        <f t="shared" si="2"/>
        <v>#REF!</v>
      </c>
      <c r="L18" s="189" t="e">
        <f t="shared" si="2"/>
        <v>#REF!</v>
      </c>
      <c r="M18" s="190" t="e">
        <f t="shared" si="2"/>
        <v>#REF!</v>
      </c>
      <c r="N18" s="189" t="e">
        <f t="shared" si="2"/>
        <v>#REF!</v>
      </c>
      <c r="O18" s="190" t="e">
        <f t="shared" si="2"/>
        <v>#REF!</v>
      </c>
      <c r="P18" s="191">
        <f>SUM(P9:P16)</f>
        <v>597</v>
      </c>
      <c r="Q18" s="190">
        <f>P18/P62</f>
        <v>0.38968668407310703</v>
      </c>
      <c r="R18" s="191">
        <f>SUM(R9:R16)</f>
        <v>567</v>
      </c>
      <c r="S18" s="190">
        <f>R18/R62</f>
        <v>0.3559322033898305</v>
      </c>
      <c r="T18" s="191">
        <f>SUM(T9:T16)</f>
        <v>606</v>
      </c>
      <c r="U18" s="190">
        <f>T18/T62</f>
        <v>0.37430512662137122</v>
      </c>
      <c r="V18" s="191">
        <f>SUM(V9:V16)</f>
        <v>628</v>
      </c>
      <c r="W18" s="190">
        <f>V18/V62</f>
        <v>0.40127795527156551</v>
      </c>
      <c r="X18" s="191">
        <f>SUM(X9:X16)</f>
        <v>657</v>
      </c>
      <c r="Y18" s="190">
        <f>X18/X62</f>
        <v>0.40183486238532112</v>
      </c>
      <c r="Z18" s="192">
        <f>SUM(Z9:Z16)</f>
        <v>690</v>
      </c>
      <c r="AA18" s="190">
        <f>Z18/Z62</f>
        <v>0.42279411764705882</v>
      </c>
      <c r="AB18" s="191">
        <f>SUM(AB9:AB16)</f>
        <v>642</v>
      </c>
      <c r="AC18" s="190">
        <f>AB18/AB62</f>
        <v>0.40555906506632977</v>
      </c>
      <c r="AD18" s="574">
        <f>SUM(AD9:AD16)</f>
        <v>634</v>
      </c>
      <c r="AE18" s="588">
        <f>AD18/AD62</f>
        <v>0.40305149396058487</v>
      </c>
      <c r="AF18" s="574">
        <f>SUM(AF9:AF16)</f>
        <v>629</v>
      </c>
      <c r="AG18" s="588">
        <f>AF18/AF60</f>
        <v>0.41354372123602895</v>
      </c>
      <c r="AH18" s="574">
        <f>SUM(AH9:AH16)</f>
        <v>598</v>
      </c>
      <c r="AI18" s="588">
        <f>AH18/AH60</f>
        <v>0.41269841269841268</v>
      </c>
      <c r="AJ18" s="540"/>
      <c r="AK18" s="754"/>
    </row>
    <row r="19" spans="1:37" hidden="1" x14ac:dyDescent="0.25">
      <c r="A19" s="182"/>
      <c r="B19" s="180"/>
      <c r="C19" s="176"/>
      <c r="D19" s="10"/>
      <c r="E19" s="176"/>
      <c r="F19" s="10"/>
      <c r="G19" s="176"/>
      <c r="H19" s="10"/>
      <c r="I19" s="176"/>
      <c r="J19" s="10"/>
      <c r="K19" s="181"/>
      <c r="L19" s="10"/>
      <c r="M19" s="181"/>
      <c r="N19" s="10"/>
      <c r="O19" s="181"/>
      <c r="P19" s="165"/>
      <c r="Q19" s="181"/>
      <c r="R19" s="165"/>
      <c r="S19" s="181"/>
      <c r="T19" s="165"/>
      <c r="U19" s="181"/>
      <c r="V19" s="165"/>
      <c r="W19" s="181"/>
      <c r="X19" s="165"/>
      <c r="Y19" s="181"/>
      <c r="AA19" s="181"/>
      <c r="AB19" s="165"/>
      <c r="AC19" s="181"/>
      <c r="AE19" s="587"/>
      <c r="AF19" s="605"/>
      <c r="AG19" s="587"/>
      <c r="AH19" s="750"/>
      <c r="AI19" s="587"/>
      <c r="AJ19" s="540"/>
    </row>
    <row r="20" spans="1:37" x14ac:dyDescent="0.25">
      <c r="A20" s="182" t="s">
        <v>218</v>
      </c>
      <c r="B20" s="180"/>
      <c r="C20" s="176"/>
      <c r="D20" s="10"/>
      <c r="E20" s="176"/>
      <c r="F20" s="10"/>
      <c r="G20" s="176"/>
      <c r="H20" s="10"/>
      <c r="I20" s="176"/>
      <c r="J20" s="10"/>
      <c r="K20" s="181"/>
      <c r="L20" s="10"/>
      <c r="M20" s="181"/>
      <c r="N20" s="10"/>
      <c r="O20" s="181"/>
      <c r="P20" s="165"/>
      <c r="Q20" s="181"/>
      <c r="R20" s="165"/>
      <c r="S20" s="181"/>
      <c r="T20" s="165"/>
      <c r="U20" s="181"/>
      <c r="V20" s="165"/>
      <c r="W20" s="181"/>
      <c r="X20" s="165"/>
      <c r="Y20" s="181"/>
      <c r="AA20" s="181"/>
      <c r="AB20" s="165"/>
      <c r="AC20" s="181"/>
      <c r="AE20" s="587"/>
      <c r="AF20" s="605"/>
      <c r="AG20" s="587"/>
      <c r="AH20" s="750"/>
      <c r="AI20" s="587"/>
      <c r="AJ20" s="540"/>
    </row>
    <row r="21" spans="1:37" x14ac:dyDescent="0.25">
      <c r="A21" s="179" t="s">
        <v>219</v>
      </c>
      <c r="B21" s="183" t="e">
        <f>#REF!</f>
        <v>#REF!</v>
      </c>
      <c r="C21" s="176" t="e">
        <f>#REF!</f>
        <v>#REF!</v>
      </c>
      <c r="D21" s="184" t="e">
        <f>#REF!</f>
        <v>#REF!</v>
      </c>
      <c r="E21" s="176" t="e">
        <f>#REF!</f>
        <v>#REF!</v>
      </c>
      <c r="F21" s="184" t="e">
        <f>#REF!</f>
        <v>#REF!</v>
      </c>
      <c r="G21" s="176" t="e">
        <f>#REF!</f>
        <v>#REF!</v>
      </c>
      <c r="H21" s="184" t="e">
        <f>#REF!</f>
        <v>#REF!</v>
      </c>
      <c r="I21" s="176" t="e">
        <f>#REF!</f>
        <v>#REF!</v>
      </c>
      <c r="J21" s="184" t="e">
        <f>#REF!</f>
        <v>#REF!</v>
      </c>
      <c r="K21" s="181" t="e">
        <f>#REF!</f>
        <v>#REF!</v>
      </c>
      <c r="L21" s="184" t="e">
        <f>#REF!</f>
        <v>#REF!</v>
      </c>
      <c r="M21" s="181" t="e">
        <f>#REF!</f>
        <v>#REF!</v>
      </c>
      <c r="N21" s="184" t="e">
        <f>#REF!</f>
        <v>#REF!</v>
      </c>
      <c r="O21" s="181" t="e">
        <f>#REF!</f>
        <v>#REF!</v>
      </c>
      <c r="P21" s="165">
        <v>179</v>
      </c>
      <c r="Q21" s="181">
        <f t="shared" ref="Q21:Q27" si="3">P21/P$62</f>
        <v>0.11684073107049608</v>
      </c>
      <c r="R21" s="165">
        <v>168</v>
      </c>
      <c r="S21" s="181">
        <f t="shared" ref="S21:S27" si="4">R21/R$62</f>
        <v>0.10546139359698682</v>
      </c>
      <c r="T21" s="165">
        <v>148</v>
      </c>
      <c r="U21" s="181">
        <f t="shared" ref="U21:U27" si="5">T21/T$62</f>
        <v>9.1414453366275475E-2</v>
      </c>
      <c r="V21" s="165">
        <v>149</v>
      </c>
      <c r="W21" s="181">
        <f t="shared" ref="W21:W27" si="6">V21/V$62</f>
        <v>9.5207667731629392E-2</v>
      </c>
      <c r="X21" s="165">
        <v>175</v>
      </c>
      <c r="Y21" s="181">
        <f t="shared" ref="Y21:Y27" si="7">X21/X$62</f>
        <v>0.10703363914373089</v>
      </c>
      <c r="Z21" s="3">
        <v>195</v>
      </c>
      <c r="AA21" s="181">
        <f t="shared" ref="AA21:AA27" si="8">Z21/Z$62</f>
        <v>0.11948529411764706</v>
      </c>
      <c r="AB21" s="165">
        <v>197</v>
      </c>
      <c r="AC21" s="181">
        <f t="shared" ref="AC21:AC27" si="9">AB21/AB$62</f>
        <v>0.1244472520530638</v>
      </c>
      <c r="AD21">
        <v>220</v>
      </c>
      <c r="AE21" s="587">
        <f t="shared" ref="AE21:AE27" si="10">AD21/AD$62</f>
        <v>0.13986013986013987</v>
      </c>
      <c r="AF21" s="605">
        <v>190</v>
      </c>
      <c r="AG21" s="587">
        <f>AF21/AF$60</f>
        <v>0.12491781722550953</v>
      </c>
      <c r="AH21" s="750">
        <v>161</v>
      </c>
      <c r="AI21" s="587">
        <f>AH21/AH$60</f>
        <v>0.1111111111111111</v>
      </c>
      <c r="AJ21" s="540"/>
    </row>
    <row r="22" spans="1:37" x14ac:dyDescent="0.25">
      <c r="A22" s="179" t="s">
        <v>220</v>
      </c>
      <c r="B22" s="28" t="e">
        <f>#REF!</f>
        <v>#REF!</v>
      </c>
      <c r="C22" s="579" t="e">
        <f>#REF!</f>
        <v>#REF!</v>
      </c>
      <c r="D22" s="1" t="e">
        <f>#REF!</f>
        <v>#REF!</v>
      </c>
      <c r="E22" s="579" t="e">
        <f>#REF!</f>
        <v>#REF!</v>
      </c>
      <c r="F22" s="1" t="e">
        <f>#REF!</f>
        <v>#REF!</v>
      </c>
      <c r="G22" s="579" t="e">
        <f>#REF!</f>
        <v>#REF!</v>
      </c>
      <c r="H22" s="1" t="e">
        <f>#REF!</f>
        <v>#REF!</v>
      </c>
      <c r="I22" s="579" t="e">
        <f>#REF!</f>
        <v>#REF!</v>
      </c>
      <c r="J22" s="1" t="e">
        <f>#REF!</f>
        <v>#REF!</v>
      </c>
      <c r="K22" s="580" t="e">
        <f>#REF!</f>
        <v>#REF!</v>
      </c>
      <c r="L22" s="1" t="e">
        <f>#REF!</f>
        <v>#REF!</v>
      </c>
      <c r="M22" s="580" t="e">
        <f>#REF!</f>
        <v>#REF!</v>
      </c>
      <c r="N22" s="1" t="e">
        <f>#REF!</f>
        <v>#REF!</v>
      </c>
      <c r="O22" s="580" t="e">
        <f>#REF!</f>
        <v>#REF!</v>
      </c>
      <c r="P22" s="2">
        <v>127</v>
      </c>
      <c r="Q22" s="580">
        <f t="shared" si="3"/>
        <v>8.2898172323759789E-2</v>
      </c>
      <c r="R22" s="2">
        <v>130</v>
      </c>
      <c r="S22" s="580">
        <f t="shared" si="4"/>
        <v>8.1607030759573138E-2</v>
      </c>
      <c r="T22" s="2">
        <v>129</v>
      </c>
      <c r="U22" s="580">
        <f t="shared" si="5"/>
        <v>7.9678814082767141E-2</v>
      </c>
      <c r="V22" s="2">
        <v>113</v>
      </c>
      <c r="W22" s="580">
        <f t="shared" si="6"/>
        <v>7.2204472843450482E-2</v>
      </c>
      <c r="X22" s="2">
        <v>109</v>
      </c>
      <c r="Y22" s="580">
        <f t="shared" si="7"/>
        <v>6.6666666666666666E-2</v>
      </c>
      <c r="Z22" s="581">
        <v>100</v>
      </c>
      <c r="AA22" s="580">
        <f t="shared" si="8"/>
        <v>6.1274509803921566E-2</v>
      </c>
      <c r="AB22" s="2">
        <v>114</v>
      </c>
      <c r="AC22" s="580">
        <f t="shared" si="9"/>
        <v>7.201516108654453E-2</v>
      </c>
      <c r="AD22">
        <v>105</v>
      </c>
      <c r="AE22" s="587">
        <f t="shared" si="10"/>
        <v>6.675143038779402E-2</v>
      </c>
      <c r="AF22" s="605">
        <v>110</v>
      </c>
      <c r="AG22" s="587">
        <f t="shared" ref="AG22:AG26" si="11">AF22/AF$60</f>
        <v>7.2320841551610782E-2</v>
      </c>
      <c r="AH22" s="750">
        <v>98</v>
      </c>
      <c r="AI22" s="587">
        <f t="shared" ref="AI22:AI26" si="12">AH22/AH$60</f>
        <v>6.7632850241545889E-2</v>
      </c>
      <c r="AJ22" s="540"/>
    </row>
    <row r="23" spans="1:37" x14ac:dyDescent="0.25">
      <c r="A23" s="179" t="s">
        <v>53</v>
      </c>
      <c r="B23" s="183" t="e">
        <f>#REF!</f>
        <v>#REF!</v>
      </c>
      <c r="C23" s="176" t="e">
        <f>#REF!</f>
        <v>#REF!</v>
      </c>
      <c r="D23" s="184" t="e">
        <f>#REF!</f>
        <v>#REF!</v>
      </c>
      <c r="E23" s="176" t="e">
        <f>#REF!</f>
        <v>#REF!</v>
      </c>
      <c r="F23" s="184" t="e">
        <f>#REF!</f>
        <v>#REF!</v>
      </c>
      <c r="G23" s="176" t="e">
        <f>#REF!</f>
        <v>#REF!</v>
      </c>
      <c r="H23" s="184" t="e">
        <f>#REF!</f>
        <v>#REF!</v>
      </c>
      <c r="I23" s="176" t="e">
        <f>#REF!</f>
        <v>#REF!</v>
      </c>
      <c r="J23" s="184" t="e">
        <f>#REF!</f>
        <v>#REF!</v>
      </c>
      <c r="K23" s="181" t="e">
        <f>#REF!</f>
        <v>#REF!</v>
      </c>
      <c r="L23" s="184" t="e">
        <f>#REF!</f>
        <v>#REF!</v>
      </c>
      <c r="M23" s="181" t="e">
        <f>#REF!</f>
        <v>#REF!</v>
      </c>
      <c r="N23" s="184" t="e">
        <f>#REF!</f>
        <v>#REF!</v>
      </c>
      <c r="O23" s="181" t="e">
        <f>#REF!</f>
        <v>#REF!</v>
      </c>
      <c r="P23" s="165">
        <v>37</v>
      </c>
      <c r="Q23" s="181">
        <f t="shared" si="3"/>
        <v>2.4151436031331592E-2</v>
      </c>
      <c r="R23" s="165">
        <v>33</v>
      </c>
      <c r="S23" s="181">
        <f t="shared" si="4"/>
        <v>2.0715630885122412E-2</v>
      </c>
      <c r="T23" s="165">
        <v>30</v>
      </c>
      <c r="U23" s="181">
        <f t="shared" si="5"/>
        <v>1.8529956763434219E-2</v>
      </c>
      <c r="V23" s="165">
        <v>34</v>
      </c>
      <c r="W23" s="181">
        <f t="shared" si="6"/>
        <v>2.1725239616613417E-2</v>
      </c>
      <c r="X23" s="165">
        <v>35</v>
      </c>
      <c r="Y23" s="181">
        <f t="shared" si="7"/>
        <v>2.1406727828746176E-2</v>
      </c>
      <c r="Z23" s="3">
        <v>40</v>
      </c>
      <c r="AA23" s="181">
        <f t="shared" si="8"/>
        <v>2.4509803921568627E-2</v>
      </c>
      <c r="AB23" s="165">
        <v>38</v>
      </c>
      <c r="AC23" s="181">
        <f t="shared" si="9"/>
        <v>2.4005053695514846E-2</v>
      </c>
      <c r="AD23">
        <v>44</v>
      </c>
      <c r="AE23" s="587">
        <f t="shared" si="10"/>
        <v>2.7972027972027972E-2</v>
      </c>
      <c r="AF23" s="605">
        <v>50</v>
      </c>
      <c r="AG23" s="587">
        <f t="shared" si="11"/>
        <v>3.2873109796186718E-2</v>
      </c>
      <c r="AH23" s="750">
        <v>49</v>
      </c>
      <c r="AI23" s="587">
        <f t="shared" si="12"/>
        <v>3.3816425120772944E-2</v>
      </c>
      <c r="AJ23" s="540"/>
    </row>
    <row r="24" spans="1:37" x14ac:dyDescent="0.25">
      <c r="A24" s="179" t="s">
        <v>55</v>
      </c>
      <c r="B24" s="183" t="e">
        <f>#REF!</f>
        <v>#REF!</v>
      </c>
      <c r="C24" s="176" t="e">
        <f>#REF!</f>
        <v>#REF!</v>
      </c>
      <c r="D24" s="184" t="e">
        <f>#REF!</f>
        <v>#REF!</v>
      </c>
      <c r="E24" s="176" t="e">
        <f>#REF!</f>
        <v>#REF!</v>
      </c>
      <c r="F24" s="184" t="e">
        <f>#REF!</f>
        <v>#REF!</v>
      </c>
      <c r="G24" s="176" t="e">
        <f>#REF!</f>
        <v>#REF!</v>
      </c>
      <c r="H24" s="184" t="e">
        <f>#REF!</f>
        <v>#REF!</v>
      </c>
      <c r="I24" s="176" t="e">
        <f>#REF!</f>
        <v>#REF!</v>
      </c>
      <c r="J24" s="184" t="e">
        <f>#REF!</f>
        <v>#REF!</v>
      </c>
      <c r="K24" s="181" t="e">
        <f>#REF!</f>
        <v>#REF!</v>
      </c>
      <c r="L24" s="184" t="e">
        <f>#REF!</f>
        <v>#REF!</v>
      </c>
      <c r="M24" s="181" t="e">
        <f>#REF!</f>
        <v>#REF!</v>
      </c>
      <c r="N24" s="184" t="e">
        <f>#REF!</f>
        <v>#REF!</v>
      </c>
      <c r="O24" s="181" t="e">
        <f>#REF!</f>
        <v>#REF!</v>
      </c>
      <c r="P24" s="165">
        <v>43</v>
      </c>
      <c r="Q24" s="181">
        <f t="shared" si="3"/>
        <v>2.8067885117493474E-2</v>
      </c>
      <c r="R24" s="165">
        <v>44</v>
      </c>
      <c r="S24" s="181">
        <f t="shared" si="4"/>
        <v>2.7620841180163214E-2</v>
      </c>
      <c r="T24" s="165">
        <v>35</v>
      </c>
      <c r="U24" s="181">
        <f t="shared" si="5"/>
        <v>2.1618282890673256E-2</v>
      </c>
      <c r="V24" s="165">
        <v>43</v>
      </c>
      <c r="W24" s="181">
        <f t="shared" si="6"/>
        <v>2.7476038338658148E-2</v>
      </c>
      <c r="X24" s="165">
        <v>40</v>
      </c>
      <c r="Y24" s="181">
        <f t="shared" si="7"/>
        <v>2.4464831804281346E-2</v>
      </c>
      <c r="Z24" s="3">
        <v>36</v>
      </c>
      <c r="AA24" s="181">
        <f t="shared" si="8"/>
        <v>2.2058823529411766E-2</v>
      </c>
      <c r="AB24" s="165">
        <v>33</v>
      </c>
      <c r="AC24" s="181">
        <f t="shared" si="9"/>
        <v>2.0846493998736577E-2</v>
      </c>
      <c r="AD24">
        <v>38</v>
      </c>
      <c r="AE24" s="587">
        <f t="shared" si="10"/>
        <v>2.4157660521296885E-2</v>
      </c>
      <c r="AF24" s="605">
        <v>32</v>
      </c>
      <c r="AG24" s="587">
        <f t="shared" si="11"/>
        <v>2.1038790269559501E-2</v>
      </c>
      <c r="AH24" s="750">
        <v>31</v>
      </c>
      <c r="AI24" s="587">
        <f t="shared" si="12"/>
        <v>2.139406487232574E-2</v>
      </c>
      <c r="AJ24" s="751"/>
    </row>
    <row r="25" spans="1:37" x14ac:dyDescent="0.25">
      <c r="A25" s="179" t="s">
        <v>57</v>
      </c>
      <c r="B25" s="183" t="e">
        <f>#REF!</f>
        <v>#REF!</v>
      </c>
      <c r="C25" s="176" t="e">
        <f>#REF!</f>
        <v>#REF!</v>
      </c>
      <c r="D25" s="184" t="e">
        <f>#REF!</f>
        <v>#REF!</v>
      </c>
      <c r="E25" s="176" t="e">
        <f>#REF!</f>
        <v>#REF!</v>
      </c>
      <c r="F25" s="184" t="e">
        <f>#REF!</f>
        <v>#REF!</v>
      </c>
      <c r="G25" s="176" t="e">
        <f>#REF!</f>
        <v>#REF!</v>
      </c>
      <c r="H25" s="184" t="e">
        <f>#REF!</f>
        <v>#REF!</v>
      </c>
      <c r="I25" s="176" t="e">
        <f>#REF!</f>
        <v>#REF!</v>
      </c>
      <c r="J25" s="184" t="e">
        <f>#REF!</f>
        <v>#REF!</v>
      </c>
      <c r="K25" s="181" t="e">
        <f>#REF!</f>
        <v>#REF!</v>
      </c>
      <c r="L25" s="184" t="e">
        <f>#REF!</f>
        <v>#REF!</v>
      </c>
      <c r="M25" s="181" t="e">
        <f>#REF!</f>
        <v>#REF!</v>
      </c>
      <c r="N25" s="184" t="e">
        <f>#REF!</f>
        <v>#REF!</v>
      </c>
      <c r="O25" s="181" t="e">
        <f>#REF!</f>
        <v>#REF!</v>
      </c>
      <c r="P25" s="165">
        <v>83</v>
      </c>
      <c r="Q25" s="181">
        <f t="shared" si="3"/>
        <v>5.4177545691906005E-2</v>
      </c>
      <c r="R25" s="165">
        <v>94</v>
      </c>
      <c r="S25" s="181">
        <f t="shared" si="4"/>
        <v>5.9008160703075956E-2</v>
      </c>
      <c r="T25" s="165">
        <v>99</v>
      </c>
      <c r="U25" s="181">
        <f t="shared" si="5"/>
        <v>6.1148857319332922E-2</v>
      </c>
      <c r="V25" s="165">
        <v>85</v>
      </c>
      <c r="W25" s="181">
        <f t="shared" si="6"/>
        <v>5.4313099041533544E-2</v>
      </c>
      <c r="X25" s="165">
        <v>77</v>
      </c>
      <c r="Y25" s="181">
        <f t="shared" si="7"/>
        <v>4.7094801223241591E-2</v>
      </c>
      <c r="Z25" s="3">
        <v>86</v>
      </c>
      <c r="AA25" s="181">
        <f t="shared" si="8"/>
        <v>5.2696078431372549E-2</v>
      </c>
      <c r="AB25" s="165">
        <v>86</v>
      </c>
      <c r="AC25" s="181">
        <f t="shared" si="9"/>
        <v>5.4327226784586229E-2</v>
      </c>
      <c r="AD25">
        <v>76</v>
      </c>
      <c r="AE25" s="587">
        <f t="shared" si="10"/>
        <v>4.831532104259377E-2</v>
      </c>
      <c r="AF25" s="622">
        <v>65</v>
      </c>
      <c r="AG25" s="587">
        <f t="shared" si="11"/>
        <v>4.2735042735042736E-2</v>
      </c>
      <c r="AH25" s="750">
        <v>66</v>
      </c>
      <c r="AI25" s="587">
        <f t="shared" si="12"/>
        <v>4.5548654244306416E-2</v>
      </c>
      <c r="AJ25" s="540"/>
    </row>
    <row r="26" spans="1:37" x14ac:dyDescent="0.25">
      <c r="A26" s="179" t="s">
        <v>59</v>
      </c>
      <c r="B26" s="183" t="e">
        <f>#REF!</f>
        <v>#REF!</v>
      </c>
      <c r="C26" s="176" t="e">
        <f>#REF!</f>
        <v>#REF!</v>
      </c>
      <c r="D26" s="184" t="e">
        <f>#REF!</f>
        <v>#REF!</v>
      </c>
      <c r="E26" s="176" t="e">
        <f>#REF!</f>
        <v>#REF!</v>
      </c>
      <c r="F26" s="184" t="e">
        <f>#REF!</f>
        <v>#REF!</v>
      </c>
      <c r="G26" s="176" t="e">
        <f>#REF!</f>
        <v>#REF!</v>
      </c>
      <c r="H26" s="184" t="e">
        <f>#REF!</f>
        <v>#REF!</v>
      </c>
      <c r="I26" s="176" t="e">
        <f>#REF!</f>
        <v>#REF!</v>
      </c>
      <c r="J26" s="184" t="e">
        <f>#REF!</f>
        <v>#REF!</v>
      </c>
      <c r="K26" s="181" t="e">
        <f>#REF!</f>
        <v>#REF!</v>
      </c>
      <c r="L26" s="184" t="e">
        <f>#REF!</f>
        <v>#REF!</v>
      </c>
      <c r="M26" s="181" t="e">
        <f>#REF!</f>
        <v>#REF!</v>
      </c>
      <c r="N26" s="184" t="e">
        <f>#REF!</f>
        <v>#REF!</v>
      </c>
      <c r="O26" s="181" t="e">
        <f>#REF!</f>
        <v>#REF!</v>
      </c>
      <c r="P26" s="165">
        <v>33</v>
      </c>
      <c r="Q26" s="181">
        <f t="shared" si="3"/>
        <v>2.1540469973890339E-2</v>
      </c>
      <c r="R26" s="165">
        <v>43</v>
      </c>
      <c r="S26" s="181">
        <f t="shared" si="4"/>
        <v>2.699309478970496E-2</v>
      </c>
      <c r="T26" s="165">
        <v>46</v>
      </c>
      <c r="U26" s="181">
        <f t="shared" si="5"/>
        <v>2.8412600370599134E-2</v>
      </c>
      <c r="V26" s="165">
        <v>45</v>
      </c>
      <c r="W26" s="181">
        <f t="shared" si="6"/>
        <v>2.8753993610223641E-2</v>
      </c>
      <c r="X26" s="165">
        <v>46</v>
      </c>
      <c r="Y26" s="181">
        <f t="shared" si="7"/>
        <v>2.8134556574923548E-2</v>
      </c>
      <c r="Z26" s="3">
        <v>41</v>
      </c>
      <c r="AA26" s="181">
        <f t="shared" si="8"/>
        <v>2.5122549019607844E-2</v>
      </c>
      <c r="AB26" s="165">
        <v>42</v>
      </c>
      <c r="AC26" s="181">
        <f t="shared" si="9"/>
        <v>2.6531901452937462E-2</v>
      </c>
      <c r="AD26">
        <v>38</v>
      </c>
      <c r="AE26" s="587">
        <f t="shared" si="10"/>
        <v>2.4157660521296885E-2</v>
      </c>
      <c r="AF26" s="622">
        <v>42</v>
      </c>
      <c r="AG26" s="587">
        <f t="shared" si="11"/>
        <v>2.7613412228796843E-2</v>
      </c>
      <c r="AH26" s="752">
        <v>38</v>
      </c>
      <c r="AI26" s="587">
        <f t="shared" si="12"/>
        <v>2.6224982746721876E-2</v>
      </c>
      <c r="AJ26" s="540"/>
    </row>
    <row r="27" spans="1:37" x14ac:dyDescent="0.25">
      <c r="A27" s="179" t="s">
        <v>221</v>
      </c>
      <c r="B27" s="183" t="e">
        <f>#REF!</f>
        <v>#REF!</v>
      </c>
      <c r="C27" s="176" t="e">
        <f>#REF!</f>
        <v>#REF!</v>
      </c>
      <c r="D27" s="184" t="e">
        <f>#REF!</f>
        <v>#REF!</v>
      </c>
      <c r="E27" s="176" t="e">
        <f>#REF!</f>
        <v>#REF!</v>
      </c>
      <c r="F27" s="184" t="e">
        <f>#REF!</f>
        <v>#REF!</v>
      </c>
      <c r="G27" s="176" t="e">
        <f>#REF!</f>
        <v>#REF!</v>
      </c>
      <c r="H27" s="184" t="e">
        <f>#REF!</f>
        <v>#REF!</v>
      </c>
      <c r="I27" s="176" t="e">
        <f>#REF!</f>
        <v>#REF!</v>
      </c>
      <c r="J27" s="184" t="e">
        <f>#REF!</f>
        <v>#REF!</v>
      </c>
      <c r="K27" s="181" t="e">
        <f>#REF!</f>
        <v>#REF!</v>
      </c>
      <c r="L27" s="184" t="e">
        <f>#REF!</f>
        <v>#REF!</v>
      </c>
      <c r="M27" s="181" t="e">
        <f>#REF!</f>
        <v>#REF!</v>
      </c>
      <c r="N27" s="184" t="e">
        <f>#REF!</f>
        <v>#REF!</v>
      </c>
      <c r="O27" s="181" t="e">
        <f>#REF!</f>
        <v>#REF!</v>
      </c>
      <c r="P27" s="165">
        <v>3</v>
      </c>
      <c r="Q27" s="181">
        <f t="shared" si="3"/>
        <v>1.9582245430809398E-3</v>
      </c>
      <c r="R27" s="165">
        <v>3</v>
      </c>
      <c r="S27" s="181">
        <f t="shared" si="4"/>
        <v>1.8832391713747645E-3</v>
      </c>
      <c r="T27" s="165">
        <v>3</v>
      </c>
      <c r="U27" s="181">
        <f t="shared" si="5"/>
        <v>1.8529956763434219E-3</v>
      </c>
      <c r="V27" s="165">
        <v>2</v>
      </c>
      <c r="W27" s="181">
        <f t="shared" si="6"/>
        <v>1.2779552715654952E-3</v>
      </c>
      <c r="X27" s="165">
        <v>1</v>
      </c>
      <c r="Y27" s="181">
        <f t="shared" si="7"/>
        <v>6.116207951070336E-4</v>
      </c>
      <c r="Z27" s="3">
        <v>0</v>
      </c>
      <c r="AA27" s="181">
        <f t="shared" si="8"/>
        <v>0</v>
      </c>
      <c r="AB27" s="165">
        <v>1</v>
      </c>
      <c r="AC27" s="181">
        <f t="shared" si="9"/>
        <v>6.3171193935565378E-4</v>
      </c>
      <c r="AD27">
        <v>2</v>
      </c>
      <c r="AE27" s="587">
        <f t="shared" si="10"/>
        <v>1.2714558169103624E-3</v>
      </c>
      <c r="AF27" s="622">
        <v>2</v>
      </c>
      <c r="AG27" s="587">
        <f>AF27/AF$60</f>
        <v>1.3149243918474688E-3</v>
      </c>
      <c r="AH27" s="752">
        <v>2</v>
      </c>
      <c r="AI27" s="587">
        <f>AH27/AH$60</f>
        <v>1.3802622498274672E-3</v>
      </c>
      <c r="AJ27" s="540"/>
    </row>
    <row r="28" spans="1:37" x14ac:dyDescent="0.25">
      <c r="A28" s="182"/>
      <c r="B28" s="180"/>
      <c r="C28" s="176"/>
      <c r="D28" s="10"/>
      <c r="E28" s="176"/>
      <c r="F28" s="10"/>
      <c r="G28" s="176"/>
      <c r="H28" s="10"/>
      <c r="I28" s="176"/>
      <c r="J28" s="10"/>
      <c r="K28" s="181"/>
      <c r="L28" s="10"/>
      <c r="M28" s="181"/>
      <c r="N28" s="10"/>
      <c r="O28" s="181"/>
      <c r="P28" s="165"/>
      <c r="Q28" s="181"/>
      <c r="R28" s="165"/>
      <c r="S28" s="181"/>
      <c r="T28" s="165"/>
      <c r="U28" s="181"/>
      <c r="V28" s="165"/>
      <c r="W28" s="181"/>
      <c r="X28" s="165"/>
      <c r="Y28" s="181"/>
      <c r="AA28" s="181"/>
      <c r="AB28" s="165"/>
      <c r="AC28" s="181"/>
      <c r="AE28" s="587"/>
      <c r="AF28" s="605"/>
      <c r="AG28" s="587"/>
      <c r="AH28" s="750"/>
      <c r="AI28" s="587"/>
      <c r="AJ28" s="540"/>
    </row>
    <row r="29" spans="1:37" x14ac:dyDescent="0.25">
      <c r="A29" s="186" t="s">
        <v>222</v>
      </c>
      <c r="B29" s="187" t="e">
        <f t="shared" ref="B29:O29" si="13">SUM(B21:B28)</f>
        <v>#REF!</v>
      </c>
      <c r="C29" s="188" t="e">
        <f t="shared" si="13"/>
        <v>#REF!</v>
      </c>
      <c r="D29" s="189" t="e">
        <f t="shared" si="13"/>
        <v>#REF!</v>
      </c>
      <c r="E29" s="188" t="e">
        <f t="shared" si="13"/>
        <v>#REF!</v>
      </c>
      <c r="F29" s="189" t="e">
        <f t="shared" si="13"/>
        <v>#REF!</v>
      </c>
      <c r="G29" s="188" t="e">
        <f t="shared" si="13"/>
        <v>#REF!</v>
      </c>
      <c r="H29" s="189" t="e">
        <f t="shared" si="13"/>
        <v>#REF!</v>
      </c>
      <c r="I29" s="188" t="e">
        <f t="shared" si="13"/>
        <v>#REF!</v>
      </c>
      <c r="J29" s="189" t="e">
        <f t="shared" si="13"/>
        <v>#REF!</v>
      </c>
      <c r="K29" s="190" t="e">
        <f t="shared" si="13"/>
        <v>#REF!</v>
      </c>
      <c r="L29" s="189" t="e">
        <f t="shared" si="13"/>
        <v>#REF!</v>
      </c>
      <c r="M29" s="190" t="e">
        <f t="shared" si="13"/>
        <v>#REF!</v>
      </c>
      <c r="N29" s="189" t="e">
        <f t="shared" si="13"/>
        <v>#REF!</v>
      </c>
      <c r="O29" s="190" t="e">
        <f t="shared" si="13"/>
        <v>#REF!</v>
      </c>
      <c r="P29" s="191">
        <f>SUM(P21:P27)</f>
        <v>505</v>
      </c>
      <c r="Q29" s="190">
        <f>P29/P62</f>
        <v>0.32963446475195823</v>
      </c>
      <c r="R29" s="191">
        <f>SUM(R21:R27)</f>
        <v>515</v>
      </c>
      <c r="S29" s="190">
        <f>R29/R62</f>
        <v>0.32328939108600124</v>
      </c>
      <c r="T29" s="191">
        <f>SUM(T21:T27)</f>
        <v>490</v>
      </c>
      <c r="U29" s="190">
        <f>T29/T62</f>
        <v>0.30265596046942556</v>
      </c>
      <c r="V29" s="191">
        <f>SUM(V21:V27)</f>
        <v>471</v>
      </c>
      <c r="W29" s="190">
        <f>V29/V62</f>
        <v>0.30095846645367413</v>
      </c>
      <c r="X29" s="191">
        <f>SUM(X21:X27)</f>
        <v>483</v>
      </c>
      <c r="Y29" s="190">
        <f>X29/X62</f>
        <v>0.29541284403669726</v>
      </c>
      <c r="Z29" s="192">
        <f>SUM(Z21:Z27)</f>
        <v>498</v>
      </c>
      <c r="AA29" s="190">
        <f>Z29/Z62</f>
        <v>0.30514705882352944</v>
      </c>
      <c r="AB29" s="191">
        <f>SUM(AB21:AB27)</f>
        <v>511</v>
      </c>
      <c r="AC29" s="190">
        <f>AB29/AB62</f>
        <v>0.32280480101073911</v>
      </c>
      <c r="AD29" s="574">
        <f>SUM(AD21:AD27)</f>
        <v>523</v>
      </c>
      <c r="AE29" s="588">
        <f>AD29/AD62</f>
        <v>0.33248569612205975</v>
      </c>
      <c r="AF29" s="574">
        <f>SUM(AF21:AF27)</f>
        <v>491</v>
      </c>
      <c r="AG29" s="588">
        <f>AF29/AF60</f>
        <v>0.32281393819855358</v>
      </c>
      <c r="AH29" s="574">
        <f>SUM(AH21:AH27)</f>
        <v>445</v>
      </c>
      <c r="AI29" s="588">
        <f>AH29/AH60</f>
        <v>0.30710835058661146</v>
      </c>
      <c r="AJ29" s="540"/>
    </row>
    <row r="30" spans="1:37" hidden="1" x14ac:dyDescent="0.25">
      <c r="A30" s="182"/>
      <c r="B30" s="180"/>
      <c r="C30" s="176"/>
      <c r="D30" s="10"/>
      <c r="E30" s="176"/>
      <c r="F30" s="10"/>
      <c r="G30" s="176"/>
      <c r="H30" s="10"/>
      <c r="I30" s="176"/>
      <c r="J30" s="10"/>
      <c r="K30" s="181"/>
      <c r="L30" s="10"/>
      <c r="M30" s="181"/>
      <c r="N30" s="10"/>
      <c r="O30" s="181"/>
      <c r="P30" s="165"/>
      <c r="Q30" s="181"/>
      <c r="R30" s="165"/>
      <c r="S30" s="181"/>
      <c r="T30" s="165"/>
      <c r="U30" s="181"/>
      <c r="V30" s="165"/>
      <c r="W30" s="181"/>
      <c r="X30" s="165"/>
      <c r="Y30" s="181"/>
      <c r="AA30" s="181"/>
      <c r="AB30" s="165"/>
      <c r="AC30" s="181"/>
      <c r="AE30" s="587"/>
      <c r="AF30" s="605"/>
      <c r="AG30" s="587"/>
      <c r="AH30" s="750"/>
      <c r="AI30" s="587"/>
      <c r="AJ30" s="540"/>
    </row>
    <row r="31" spans="1:37" x14ac:dyDescent="0.25">
      <c r="A31" s="182" t="s">
        <v>223</v>
      </c>
      <c r="B31" s="180"/>
      <c r="C31" s="176"/>
      <c r="D31" s="10"/>
      <c r="E31" s="176"/>
      <c r="F31" s="10"/>
      <c r="G31" s="176"/>
      <c r="H31" s="10"/>
      <c r="I31" s="176"/>
      <c r="J31" s="10"/>
      <c r="K31" s="181"/>
      <c r="L31" s="10"/>
      <c r="M31" s="181"/>
      <c r="N31" s="10"/>
      <c r="O31" s="181"/>
      <c r="P31" s="165"/>
      <c r="Q31" s="181"/>
      <c r="R31" s="165"/>
      <c r="S31" s="181"/>
      <c r="T31" s="165"/>
      <c r="U31" s="181"/>
      <c r="V31" s="165"/>
      <c r="W31" s="181"/>
      <c r="X31" s="165"/>
      <c r="Y31" s="181"/>
      <c r="AA31" s="181"/>
      <c r="AB31" s="165"/>
      <c r="AC31" s="181"/>
      <c r="AE31" s="587"/>
      <c r="AF31" s="605"/>
      <c r="AG31" s="587"/>
      <c r="AH31" s="750"/>
      <c r="AI31" s="587"/>
      <c r="AJ31" s="540"/>
    </row>
    <row r="32" spans="1:37" x14ac:dyDescent="0.25">
      <c r="A32" s="179" t="s">
        <v>67</v>
      </c>
      <c r="B32" s="183" t="e">
        <f>#REF!</f>
        <v>#REF!</v>
      </c>
      <c r="C32" s="176" t="e">
        <f>#REF!</f>
        <v>#REF!</v>
      </c>
      <c r="D32" s="184" t="e">
        <f>#REF!</f>
        <v>#REF!</v>
      </c>
      <c r="E32" s="176" t="e">
        <f>#REF!</f>
        <v>#REF!</v>
      </c>
      <c r="F32" s="184" t="e">
        <f>#REF!</f>
        <v>#REF!</v>
      </c>
      <c r="G32" s="176" t="e">
        <f>#REF!</f>
        <v>#REF!</v>
      </c>
      <c r="H32" s="184" t="e">
        <f>#REF!</f>
        <v>#REF!</v>
      </c>
      <c r="I32" s="176" t="e">
        <f>#REF!</f>
        <v>#REF!</v>
      </c>
      <c r="J32" s="184" t="e">
        <f>#REF!</f>
        <v>#REF!</v>
      </c>
      <c r="K32" s="181" t="e">
        <f>#REF!</f>
        <v>#REF!</v>
      </c>
      <c r="L32" s="184" t="e">
        <f>#REF!</f>
        <v>#REF!</v>
      </c>
      <c r="M32" s="181" t="e">
        <f>#REF!</f>
        <v>#REF!</v>
      </c>
      <c r="N32" s="184" t="e">
        <f>#REF!</f>
        <v>#REF!</v>
      </c>
      <c r="O32" s="181" t="e">
        <f>#REF!</f>
        <v>#REF!</v>
      </c>
      <c r="P32" s="165">
        <v>22</v>
      </c>
      <c r="Q32" s="181">
        <f t="shared" ref="Q32:Q40" si="14">P32/P$62</f>
        <v>1.4360313315926894E-2</v>
      </c>
      <c r="R32" s="165">
        <v>26</v>
      </c>
      <c r="S32" s="181">
        <f t="shared" ref="S32:S40" si="15">R32/R$62</f>
        <v>1.6321406151914627E-2</v>
      </c>
      <c r="T32" s="165">
        <v>31</v>
      </c>
      <c r="U32" s="181">
        <f t="shared" ref="U32:U40" si="16">T32/T$62</f>
        <v>1.9147621988882025E-2</v>
      </c>
      <c r="V32" s="165">
        <v>27</v>
      </c>
      <c r="W32" s="181">
        <f t="shared" ref="W32:W40" si="17">V32/V$62</f>
        <v>1.7252396166134186E-2</v>
      </c>
      <c r="X32" s="165">
        <v>26</v>
      </c>
      <c r="Y32" s="181">
        <f t="shared" ref="Y32:Y40" si="18">X32/X$62</f>
        <v>1.5902140672782873E-2</v>
      </c>
      <c r="Z32" s="3">
        <v>21</v>
      </c>
      <c r="AA32" s="181">
        <f t="shared" ref="AA32:AA40" si="19">Z32/Z$62</f>
        <v>1.2867647058823529E-2</v>
      </c>
      <c r="AB32" s="165">
        <v>23</v>
      </c>
      <c r="AC32" s="181">
        <f t="shared" ref="AC32:AC40" si="20">AB32/AB$62</f>
        <v>1.4529374605180037E-2</v>
      </c>
      <c r="AD32">
        <v>25</v>
      </c>
      <c r="AE32" s="587">
        <f t="shared" ref="AE32:AE39" si="21">AD32/AD$62</f>
        <v>1.5893197711379529E-2</v>
      </c>
      <c r="AF32" s="605">
        <v>22</v>
      </c>
      <c r="AG32" s="587">
        <f>AF32/AF$60</f>
        <v>1.4464168310322156E-2</v>
      </c>
      <c r="AH32" s="750">
        <v>23</v>
      </c>
      <c r="AI32" s="587">
        <f>AH32/AH$60</f>
        <v>1.5873015873015872E-2</v>
      </c>
      <c r="AJ32" s="540"/>
    </row>
    <row r="33" spans="1:36" x14ac:dyDescent="0.25">
      <c r="A33" s="179" t="s">
        <v>69</v>
      </c>
      <c r="B33" s="183" t="e">
        <f>#REF!</f>
        <v>#REF!</v>
      </c>
      <c r="C33" s="176" t="e">
        <f>#REF!</f>
        <v>#REF!</v>
      </c>
      <c r="D33" s="184" t="e">
        <f>#REF!</f>
        <v>#REF!</v>
      </c>
      <c r="E33" s="176" t="e">
        <f>#REF!</f>
        <v>#REF!</v>
      </c>
      <c r="F33" s="184" t="e">
        <f>#REF!</f>
        <v>#REF!</v>
      </c>
      <c r="G33" s="176" t="e">
        <f>#REF!</f>
        <v>#REF!</v>
      </c>
      <c r="H33" s="184" t="e">
        <f>#REF!</f>
        <v>#REF!</v>
      </c>
      <c r="I33" s="176" t="e">
        <f>#REF!</f>
        <v>#REF!</v>
      </c>
      <c r="J33" s="184" t="e">
        <f>#REF!</f>
        <v>#REF!</v>
      </c>
      <c r="K33" s="181" t="e">
        <f>#REF!</f>
        <v>#REF!</v>
      </c>
      <c r="L33" s="184" t="e">
        <f>#REF!</f>
        <v>#REF!</v>
      </c>
      <c r="M33" s="181" t="e">
        <f>#REF!</f>
        <v>#REF!</v>
      </c>
      <c r="N33" s="184" t="e">
        <f>#REF!</f>
        <v>#REF!</v>
      </c>
      <c r="O33" s="181" t="e">
        <f>#REF!</f>
        <v>#REF!</v>
      </c>
      <c r="P33" s="165">
        <v>53</v>
      </c>
      <c r="Q33" s="181">
        <f t="shared" si="14"/>
        <v>3.4595300261096605E-2</v>
      </c>
      <c r="R33" s="165">
        <v>54</v>
      </c>
      <c r="S33" s="181">
        <f t="shared" si="15"/>
        <v>3.3898305084745763E-2</v>
      </c>
      <c r="T33" s="165">
        <v>54</v>
      </c>
      <c r="U33" s="181">
        <f t="shared" si="16"/>
        <v>3.3353922174181594E-2</v>
      </c>
      <c r="V33" s="165">
        <v>59</v>
      </c>
      <c r="W33" s="181">
        <f t="shared" si="17"/>
        <v>3.769968051118211E-2</v>
      </c>
      <c r="X33" s="165">
        <v>62</v>
      </c>
      <c r="Y33" s="181">
        <f t="shared" si="18"/>
        <v>3.7920489296636085E-2</v>
      </c>
      <c r="Z33" s="3">
        <v>53</v>
      </c>
      <c r="AA33" s="181">
        <f t="shared" si="19"/>
        <v>3.2475490196078434E-2</v>
      </c>
      <c r="AB33" s="165">
        <v>49</v>
      </c>
      <c r="AC33" s="181">
        <f t="shared" si="20"/>
        <v>3.0953885028427039E-2</v>
      </c>
      <c r="AD33">
        <v>43</v>
      </c>
      <c r="AE33" s="587">
        <f t="shared" si="21"/>
        <v>2.733630006357279E-2</v>
      </c>
      <c r="AF33" s="605">
        <v>38</v>
      </c>
      <c r="AG33" s="587">
        <f t="shared" ref="AG33:AG40" si="22">AF33/AF$60</f>
        <v>2.4983563445101907E-2</v>
      </c>
      <c r="AH33" s="750">
        <v>36</v>
      </c>
      <c r="AI33" s="587">
        <f t="shared" ref="AI33:AI40" si="23">AH33/AH$60</f>
        <v>2.4844720496894408E-2</v>
      </c>
      <c r="AJ33" s="540"/>
    </row>
    <row r="34" spans="1:36" x14ac:dyDescent="0.25">
      <c r="A34" s="179" t="s">
        <v>71</v>
      </c>
      <c r="B34" s="183" t="e">
        <f>#REF!</f>
        <v>#REF!</v>
      </c>
      <c r="C34" s="176" t="e">
        <f>#REF!</f>
        <v>#REF!</v>
      </c>
      <c r="D34" s="184" t="e">
        <f>#REF!</f>
        <v>#REF!</v>
      </c>
      <c r="E34" s="176" t="e">
        <f>#REF!</f>
        <v>#REF!</v>
      </c>
      <c r="F34" s="184" t="e">
        <f>#REF!</f>
        <v>#REF!</v>
      </c>
      <c r="G34" s="176" t="e">
        <f>#REF!</f>
        <v>#REF!</v>
      </c>
      <c r="H34" s="184" t="e">
        <f>#REF!</f>
        <v>#REF!</v>
      </c>
      <c r="I34" s="176" t="e">
        <f>#REF!</f>
        <v>#REF!</v>
      </c>
      <c r="J34" s="184" t="e">
        <f>#REF!</f>
        <v>#REF!</v>
      </c>
      <c r="K34" s="181" t="e">
        <f>#REF!</f>
        <v>#REF!</v>
      </c>
      <c r="L34" s="184" t="e">
        <f>#REF!</f>
        <v>#REF!</v>
      </c>
      <c r="M34" s="181" t="e">
        <f>#REF!</f>
        <v>#REF!</v>
      </c>
      <c r="N34" s="184" t="e">
        <f>#REF!</f>
        <v>#REF!</v>
      </c>
      <c r="O34" s="181" t="e">
        <f>#REF!</f>
        <v>#REF!</v>
      </c>
      <c r="P34" s="165">
        <v>23</v>
      </c>
      <c r="Q34" s="181">
        <f t="shared" si="14"/>
        <v>1.5013054830287207E-2</v>
      </c>
      <c r="R34" s="165">
        <v>29</v>
      </c>
      <c r="S34" s="181">
        <f t="shared" si="15"/>
        <v>1.820464532328939E-2</v>
      </c>
      <c r="T34" s="165">
        <v>28</v>
      </c>
      <c r="U34" s="181">
        <f t="shared" si="16"/>
        <v>1.7294626312538603E-2</v>
      </c>
      <c r="V34" s="165">
        <v>23</v>
      </c>
      <c r="W34" s="181">
        <f t="shared" si="17"/>
        <v>1.4696485623003195E-2</v>
      </c>
      <c r="X34" s="165">
        <v>32</v>
      </c>
      <c r="Y34" s="181">
        <f t="shared" si="18"/>
        <v>1.9571865443425075E-2</v>
      </c>
      <c r="Z34" s="3">
        <v>28</v>
      </c>
      <c r="AA34" s="181">
        <f t="shared" si="19"/>
        <v>1.7156862745098041E-2</v>
      </c>
      <c r="AB34" s="165">
        <v>34</v>
      </c>
      <c r="AC34" s="181">
        <f t="shared" si="20"/>
        <v>2.1478205938092229E-2</v>
      </c>
      <c r="AD34">
        <v>30</v>
      </c>
      <c r="AE34" s="589">
        <f t="shared" si="21"/>
        <v>1.9071837253655435E-2</v>
      </c>
      <c r="AF34" s="605">
        <v>27</v>
      </c>
      <c r="AG34" s="587">
        <f t="shared" si="22"/>
        <v>1.7751479289940829E-2</v>
      </c>
      <c r="AH34" s="750">
        <v>28</v>
      </c>
      <c r="AI34" s="587">
        <f t="shared" si="23"/>
        <v>1.932367149758454E-2</v>
      </c>
      <c r="AJ34" s="540"/>
    </row>
    <row r="35" spans="1:36" x14ac:dyDescent="0.25">
      <c r="A35" s="179" t="s">
        <v>73</v>
      </c>
      <c r="B35" s="183" t="e">
        <f>#REF!</f>
        <v>#REF!</v>
      </c>
      <c r="C35" s="176" t="e">
        <f>#REF!</f>
        <v>#REF!</v>
      </c>
      <c r="D35" s="184" t="e">
        <f>#REF!</f>
        <v>#REF!</v>
      </c>
      <c r="E35" s="176" t="e">
        <f>#REF!</f>
        <v>#REF!</v>
      </c>
      <c r="F35" s="184" t="e">
        <f>#REF!</f>
        <v>#REF!</v>
      </c>
      <c r="G35" s="176" t="e">
        <f>#REF!</f>
        <v>#REF!</v>
      </c>
      <c r="H35" s="184" t="e">
        <f>#REF!</f>
        <v>#REF!</v>
      </c>
      <c r="I35" s="176" t="e">
        <f>#REF!</f>
        <v>#REF!</v>
      </c>
      <c r="J35" s="184" t="e">
        <f>#REF!</f>
        <v>#REF!</v>
      </c>
      <c r="K35" s="181" t="e">
        <f>#REF!</f>
        <v>#REF!</v>
      </c>
      <c r="L35" s="184" t="e">
        <f>#REF!</f>
        <v>#REF!</v>
      </c>
      <c r="M35" s="181" t="e">
        <f>#REF!</f>
        <v>#REF!</v>
      </c>
      <c r="N35" s="184" t="e">
        <f>#REF!</f>
        <v>#REF!</v>
      </c>
      <c r="O35" s="181" t="e">
        <f>#REF!</f>
        <v>#REF!</v>
      </c>
      <c r="P35" s="165">
        <v>35</v>
      </c>
      <c r="Q35" s="181">
        <f t="shared" si="14"/>
        <v>2.2845953002610966E-2</v>
      </c>
      <c r="R35" s="165">
        <v>30</v>
      </c>
      <c r="S35" s="181">
        <f t="shared" si="15"/>
        <v>1.8832391713747645E-2</v>
      </c>
      <c r="T35" s="165">
        <v>29</v>
      </c>
      <c r="U35" s="181">
        <f t="shared" si="16"/>
        <v>1.7912291537986413E-2</v>
      </c>
      <c r="V35" s="165">
        <v>28</v>
      </c>
      <c r="W35" s="181">
        <f t="shared" si="17"/>
        <v>1.7891373801916934E-2</v>
      </c>
      <c r="X35" s="165">
        <v>31</v>
      </c>
      <c r="Y35" s="181">
        <f t="shared" si="18"/>
        <v>1.8960244648318043E-2</v>
      </c>
      <c r="Z35" s="3">
        <v>25</v>
      </c>
      <c r="AA35" s="181">
        <f t="shared" si="19"/>
        <v>1.5318627450980392E-2</v>
      </c>
      <c r="AB35" s="165">
        <v>33</v>
      </c>
      <c r="AC35" s="181">
        <f t="shared" si="20"/>
        <v>2.0846493998736577E-2</v>
      </c>
      <c r="AD35">
        <v>27</v>
      </c>
      <c r="AE35" s="589">
        <f t="shared" si="21"/>
        <v>1.7164653528289893E-2</v>
      </c>
      <c r="AF35" s="622">
        <v>27</v>
      </c>
      <c r="AG35" s="587">
        <f t="shared" si="22"/>
        <v>1.7751479289940829E-2</v>
      </c>
      <c r="AH35" s="750">
        <v>33</v>
      </c>
      <c r="AI35" s="587">
        <f t="shared" si="23"/>
        <v>2.2774327122153208E-2</v>
      </c>
      <c r="AJ35" s="540"/>
    </row>
    <row r="36" spans="1:36" x14ac:dyDescent="0.25">
      <c r="A36" s="179" t="s">
        <v>75</v>
      </c>
      <c r="B36" s="183" t="e">
        <f>#REF!</f>
        <v>#REF!</v>
      </c>
      <c r="C36" s="176" t="e">
        <f>#REF!</f>
        <v>#REF!</v>
      </c>
      <c r="D36" s="184" t="e">
        <f>#REF!</f>
        <v>#REF!</v>
      </c>
      <c r="E36" s="176" t="e">
        <f>#REF!</f>
        <v>#REF!</v>
      </c>
      <c r="F36" s="184" t="e">
        <f>#REF!</f>
        <v>#REF!</v>
      </c>
      <c r="G36" s="176" t="e">
        <f>#REF!</f>
        <v>#REF!</v>
      </c>
      <c r="H36" s="184" t="e">
        <f>#REF!</f>
        <v>#REF!</v>
      </c>
      <c r="I36" s="176" t="e">
        <f>#REF!</f>
        <v>#REF!</v>
      </c>
      <c r="J36" s="184" t="e">
        <f>#REF!</f>
        <v>#REF!</v>
      </c>
      <c r="K36" s="181" t="e">
        <f>#REF!</f>
        <v>#REF!</v>
      </c>
      <c r="L36" s="184" t="e">
        <f>#REF!</f>
        <v>#REF!</v>
      </c>
      <c r="M36" s="181" t="e">
        <f>#REF!</f>
        <v>#REF!</v>
      </c>
      <c r="N36" s="184" t="e">
        <f>#REF!</f>
        <v>#REF!</v>
      </c>
      <c r="O36" s="181" t="e">
        <f>#REF!</f>
        <v>#REF!</v>
      </c>
      <c r="P36" s="165">
        <v>8</v>
      </c>
      <c r="Q36" s="181">
        <f t="shared" si="14"/>
        <v>5.2219321148825066E-3</v>
      </c>
      <c r="R36" s="165">
        <v>8</v>
      </c>
      <c r="S36" s="181">
        <f t="shared" si="15"/>
        <v>5.0219711236660393E-3</v>
      </c>
      <c r="T36" s="165">
        <v>6</v>
      </c>
      <c r="U36" s="181">
        <f t="shared" si="16"/>
        <v>3.7059913526868438E-3</v>
      </c>
      <c r="V36" s="165">
        <v>5</v>
      </c>
      <c r="W36" s="181">
        <f t="shared" si="17"/>
        <v>3.1948881789137379E-3</v>
      </c>
      <c r="X36" s="165">
        <v>5</v>
      </c>
      <c r="Y36" s="181">
        <f t="shared" si="18"/>
        <v>3.0581039755351682E-3</v>
      </c>
      <c r="Z36" s="3">
        <v>4</v>
      </c>
      <c r="AA36" s="181">
        <f t="shared" si="19"/>
        <v>2.4509803921568627E-3</v>
      </c>
      <c r="AB36" s="165">
        <v>4</v>
      </c>
      <c r="AC36" s="181">
        <f t="shared" si="20"/>
        <v>2.5268477574226151E-3</v>
      </c>
      <c r="AD36">
        <v>6</v>
      </c>
      <c r="AE36" s="589">
        <f t="shared" si="21"/>
        <v>3.8143674507310869E-3</v>
      </c>
      <c r="AF36" s="622">
        <v>2</v>
      </c>
      <c r="AG36" s="587">
        <f t="shared" si="22"/>
        <v>1.3149243918474688E-3</v>
      </c>
      <c r="AH36" s="752">
        <v>1</v>
      </c>
      <c r="AI36" s="587">
        <f t="shared" si="23"/>
        <v>6.9013112491373362E-4</v>
      </c>
      <c r="AJ36" s="540"/>
    </row>
    <row r="37" spans="1:36" x14ac:dyDescent="0.25">
      <c r="A37" s="179" t="s">
        <v>226</v>
      </c>
      <c r="B37" s="183" t="e">
        <f>#REF!</f>
        <v>#REF!</v>
      </c>
      <c r="C37" s="176" t="e">
        <f>#REF!</f>
        <v>#REF!</v>
      </c>
      <c r="D37" s="184" t="e">
        <f>#REF!</f>
        <v>#REF!</v>
      </c>
      <c r="E37" s="176" t="e">
        <f>#REF!</f>
        <v>#REF!</v>
      </c>
      <c r="F37" s="184" t="e">
        <f>#REF!</f>
        <v>#REF!</v>
      </c>
      <c r="G37" s="176" t="e">
        <f>#REF!</f>
        <v>#REF!</v>
      </c>
      <c r="H37" s="184" t="e">
        <f>#REF!</f>
        <v>#REF!</v>
      </c>
      <c r="I37" s="176" t="e">
        <f>#REF!</f>
        <v>#REF!</v>
      </c>
      <c r="J37" s="184" t="e">
        <f>#REF!</f>
        <v>#REF!</v>
      </c>
      <c r="K37" s="181" t="e">
        <f>#REF!</f>
        <v>#REF!</v>
      </c>
      <c r="L37" s="184" t="e">
        <f>#REF!</f>
        <v>#REF!</v>
      </c>
      <c r="M37" s="181" t="e">
        <f>#REF!</f>
        <v>#REF!</v>
      </c>
      <c r="N37" s="184" t="e">
        <f>#REF!</f>
        <v>#REF!</v>
      </c>
      <c r="O37" s="181" t="e">
        <f>#REF!</f>
        <v>#REF!</v>
      </c>
      <c r="P37" s="165">
        <v>7</v>
      </c>
      <c r="Q37" s="181">
        <f t="shared" si="14"/>
        <v>4.5691906005221935E-3</v>
      </c>
      <c r="R37" s="165">
        <v>5</v>
      </c>
      <c r="S37" s="181">
        <f t="shared" si="15"/>
        <v>3.1387319522912741E-3</v>
      </c>
      <c r="T37" s="165">
        <v>6</v>
      </c>
      <c r="U37" s="181">
        <f t="shared" si="16"/>
        <v>3.7059913526868438E-3</v>
      </c>
      <c r="V37" s="165">
        <v>5</v>
      </c>
      <c r="W37" s="181">
        <f t="shared" si="17"/>
        <v>3.1948881789137379E-3</v>
      </c>
      <c r="X37" s="165">
        <v>4</v>
      </c>
      <c r="Y37" s="181">
        <f t="shared" si="18"/>
        <v>2.4464831804281344E-3</v>
      </c>
      <c r="Z37" s="3">
        <v>1</v>
      </c>
      <c r="AA37" s="181">
        <f t="shared" si="19"/>
        <v>6.1274509803921568E-4</v>
      </c>
      <c r="AB37" s="165">
        <v>1</v>
      </c>
      <c r="AC37" s="181">
        <f t="shared" si="20"/>
        <v>6.3171193935565378E-4</v>
      </c>
      <c r="AD37">
        <v>3</v>
      </c>
      <c r="AE37" s="589">
        <f t="shared" si="21"/>
        <v>1.9071837253655435E-3</v>
      </c>
      <c r="AF37" s="622">
        <v>2</v>
      </c>
      <c r="AG37" s="587">
        <f t="shared" si="22"/>
        <v>1.3149243918474688E-3</v>
      </c>
      <c r="AH37" s="752">
        <v>0</v>
      </c>
      <c r="AI37" s="587">
        <f t="shared" si="23"/>
        <v>0</v>
      </c>
      <c r="AJ37" s="540"/>
    </row>
    <row r="38" spans="1:36" x14ac:dyDescent="0.25">
      <c r="A38" s="179" t="s">
        <v>81</v>
      </c>
      <c r="B38" s="183" t="e">
        <f>#REF!</f>
        <v>#REF!</v>
      </c>
      <c r="C38" s="176" t="e">
        <f>#REF!</f>
        <v>#REF!</v>
      </c>
      <c r="D38" s="184" t="e">
        <f>#REF!</f>
        <v>#REF!</v>
      </c>
      <c r="E38" s="176" t="e">
        <f>#REF!</f>
        <v>#REF!</v>
      </c>
      <c r="F38" s="184" t="e">
        <f>#REF!</f>
        <v>#REF!</v>
      </c>
      <c r="G38" s="176" t="e">
        <f>#REF!</f>
        <v>#REF!</v>
      </c>
      <c r="H38" s="184" t="e">
        <f>#REF!</f>
        <v>#REF!</v>
      </c>
      <c r="I38" s="176" t="e">
        <f>#REF!</f>
        <v>#REF!</v>
      </c>
      <c r="J38" s="184" t="e">
        <f>#REF!</f>
        <v>#REF!</v>
      </c>
      <c r="K38" s="181" t="e">
        <f>#REF!</f>
        <v>#REF!</v>
      </c>
      <c r="L38" s="184" t="e">
        <f>#REF!</f>
        <v>#REF!</v>
      </c>
      <c r="M38" s="181" t="e">
        <f>#REF!</f>
        <v>#REF!</v>
      </c>
      <c r="N38" s="184" t="e">
        <f>#REF!</f>
        <v>#REF!</v>
      </c>
      <c r="O38" s="181" t="e">
        <f>#REF!</f>
        <v>#REF!</v>
      </c>
      <c r="P38" s="165">
        <v>17</v>
      </c>
      <c r="Q38" s="181">
        <f t="shared" si="14"/>
        <v>1.1096605744125326E-2</v>
      </c>
      <c r="R38" s="165">
        <v>31</v>
      </c>
      <c r="S38" s="181">
        <f t="shared" si="15"/>
        <v>1.9460138104205899E-2</v>
      </c>
      <c r="T38" s="165">
        <v>36</v>
      </c>
      <c r="U38" s="181">
        <f t="shared" si="16"/>
        <v>2.2235948116121063E-2</v>
      </c>
      <c r="V38" s="165">
        <v>29</v>
      </c>
      <c r="W38" s="181">
        <f t="shared" si="17"/>
        <v>1.8530351437699679E-2</v>
      </c>
      <c r="X38" s="165">
        <v>28</v>
      </c>
      <c r="Y38" s="181">
        <f t="shared" si="18"/>
        <v>1.7125382262996942E-2</v>
      </c>
      <c r="Z38" s="3">
        <v>22</v>
      </c>
      <c r="AA38" s="181">
        <f t="shared" si="19"/>
        <v>1.3480392156862746E-2</v>
      </c>
      <c r="AB38" s="165">
        <v>15</v>
      </c>
      <c r="AC38" s="181">
        <f t="shared" si="20"/>
        <v>9.4756790903348081E-3</v>
      </c>
      <c r="AD38">
        <v>10</v>
      </c>
      <c r="AE38" s="589">
        <f t="shared" si="21"/>
        <v>6.3572790845518121E-3</v>
      </c>
      <c r="AF38" s="605">
        <v>9</v>
      </c>
      <c r="AG38" s="587">
        <f t="shared" si="22"/>
        <v>5.9171597633136093E-3</v>
      </c>
      <c r="AH38" s="752">
        <v>6</v>
      </c>
      <c r="AI38" s="587">
        <f t="shared" si="23"/>
        <v>4.140786749482402E-3</v>
      </c>
      <c r="AJ38" s="540"/>
    </row>
    <row r="39" spans="1:36" x14ac:dyDescent="0.25">
      <c r="A39" s="179" t="s">
        <v>228</v>
      </c>
      <c r="B39" s="183" t="e">
        <f>#REF!</f>
        <v>#REF!</v>
      </c>
      <c r="C39" s="176" t="e">
        <f>#REF!</f>
        <v>#REF!</v>
      </c>
      <c r="D39" s="184" t="e">
        <f>#REF!</f>
        <v>#REF!</v>
      </c>
      <c r="E39" s="176" t="e">
        <f>#REF!</f>
        <v>#REF!</v>
      </c>
      <c r="F39" s="184" t="e">
        <f>#REF!</f>
        <v>#REF!</v>
      </c>
      <c r="G39" s="176" t="e">
        <f>#REF!</f>
        <v>#REF!</v>
      </c>
      <c r="H39" s="184" t="e">
        <f>#REF!</f>
        <v>#REF!</v>
      </c>
      <c r="I39" s="176" t="e">
        <f>#REF!</f>
        <v>#REF!</v>
      </c>
      <c r="J39" s="184" t="e">
        <f>#REF!</f>
        <v>#REF!</v>
      </c>
      <c r="K39" s="181" t="e">
        <f>#REF!</f>
        <v>#REF!</v>
      </c>
      <c r="L39" s="184" t="e">
        <f>#REF!</f>
        <v>#REF!</v>
      </c>
      <c r="M39" s="181" t="e">
        <f>#REF!</f>
        <v>#REF!</v>
      </c>
      <c r="N39" s="184" t="e">
        <f>#REF!</f>
        <v>#REF!</v>
      </c>
      <c r="O39" s="181" t="e">
        <f>#REF!</f>
        <v>#REF!</v>
      </c>
      <c r="P39" s="165">
        <v>27</v>
      </c>
      <c r="Q39" s="181">
        <f t="shared" si="14"/>
        <v>1.7624020887728461E-2</v>
      </c>
      <c r="R39" s="165">
        <v>30</v>
      </c>
      <c r="S39" s="181">
        <f t="shared" si="15"/>
        <v>1.8832391713747645E-2</v>
      </c>
      <c r="T39" s="165">
        <v>24</v>
      </c>
      <c r="U39" s="181">
        <f t="shared" si="16"/>
        <v>1.4823965410747375E-2</v>
      </c>
      <c r="V39" s="165">
        <v>27</v>
      </c>
      <c r="W39" s="181">
        <f t="shared" si="17"/>
        <v>1.7252396166134186E-2</v>
      </c>
      <c r="X39" s="165">
        <v>25</v>
      </c>
      <c r="Y39" s="181">
        <f t="shared" si="18"/>
        <v>1.5290519877675841E-2</v>
      </c>
      <c r="Z39" s="3">
        <v>18</v>
      </c>
      <c r="AA39" s="181">
        <f t="shared" si="19"/>
        <v>1.1029411764705883E-2</v>
      </c>
      <c r="AB39" s="165">
        <v>21</v>
      </c>
      <c r="AC39" s="181">
        <f t="shared" si="20"/>
        <v>1.3265950726468731E-2</v>
      </c>
      <c r="AD39">
        <v>18</v>
      </c>
      <c r="AE39" s="589">
        <f t="shared" si="21"/>
        <v>1.1443102352193261E-2</v>
      </c>
      <c r="AF39" s="622">
        <v>23</v>
      </c>
      <c r="AG39" s="587">
        <f t="shared" si="22"/>
        <v>1.5121630506245891E-2</v>
      </c>
      <c r="AH39" s="752">
        <v>18</v>
      </c>
      <c r="AI39" s="587">
        <f t="shared" si="23"/>
        <v>1.2422360248447204E-2</v>
      </c>
      <c r="AJ39" s="540"/>
    </row>
    <row r="40" spans="1:36" x14ac:dyDescent="0.25">
      <c r="A40" s="179" t="s">
        <v>229</v>
      </c>
      <c r="B40" s="183" t="e">
        <f>#REF!</f>
        <v>#REF!</v>
      </c>
      <c r="C40" s="176" t="e">
        <f>#REF!</f>
        <v>#REF!</v>
      </c>
      <c r="D40" s="184" t="e">
        <f>#REF!</f>
        <v>#REF!</v>
      </c>
      <c r="E40" s="176" t="e">
        <f>#REF!</f>
        <v>#REF!</v>
      </c>
      <c r="F40" s="184" t="e">
        <f>#REF!</f>
        <v>#REF!</v>
      </c>
      <c r="G40" s="176" t="e">
        <f>#REF!</f>
        <v>#REF!</v>
      </c>
      <c r="H40" s="184" t="e">
        <f>#REF!</f>
        <v>#REF!</v>
      </c>
      <c r="I40" s="176" t="e">
        <f>#REF!</f>
        <v>#REF!</v>
      </c>
      <c r="J40" s="184" t="e">
        <f>#REF!</f>
        <v>#REF!</v>
      </c>
      <c r="K40" s="181" t="e">
        <f>#REF!</f>
        <v>#REF!</v>
      </c>
      <c r="L40" s="184" t="e">
        <f>#REF!</f>
        <v>#REF!</v>
      </c>
      <c r="M40" s="181" t="e">
        <f>#REF!</f>
        <v>#REF!</v>
      </c>
      <c r="N40" s="10">
        <v>0</v>
      </c>
      <c r="O40" s="181" t="e">
        <f>#REF!</f>
        <v>#REF!</v>
      </c>
      <c r="P40" s="165">
        <v>0</v>
      </c>
      <c r="Q40" s="181">
        <f t="shared" si="14"/>
        <v>0</v>
      </c>
      <c r="R40" s="165">
        <v>0</v>
      </c>
      <c r="S40" s="181">
        <f t="shared" si="15"/>
        <v>0</v>
      </c>
      <c r="T40" s="165">
        <v>1</v>
      </c>
      <c r="U40" s="181">
        <f t="shared" si="16"/>
        <v>6.1766522544780733E-4</v>
      </c>
      <c r="V40" s="165">
        <v>2</v>
      </c>
      <c r="W40" s="181">
        <f t="shared" si="17"/>
        <v>1.2779552715654952E-3</v>
      </c>
      <c r="X40" s="165">
        <v>1</v>
      </c>
      <c r="Y40" s="181">
        <f t="shared" si="18"/>
        <v>6.116207951070336E-4</v>
      </c>
      <c r="Z40" s="3">
        <v>0</v>
      </c>
      <c r="AA40" s="181">
        <f t="shared" si="19"/>
        <v>0</v>
      </c>
      <c r="AB40" s="165">
        <v>0</v>
      </c>
      <c r="AC40" s="181">
        <f t="shared" si="20"/>
        <v>0</v>
      </c>
      <c r="AD40">
        <v>0</v>
      </c>
      <c r="AE40" s="589">
        <v>0</v>
      </c>
      <c r="AF40" s="644">
        <v>0</v>
      </c>
      <c r="AG40" s="587">
        <f t="shared" si="22"/>
        <v>0</v>
      </c>
      <c r="AH40" s="644">
        <v>4</v>
      </c>
      <c r="AI40" s="587">
        <f t="shared" si="23"/>
        <v>2.7605244996549345E-3</v>
      </c>
      <c r="AJ40" s="540"/>
    </row>
    <row r="41" spans="1:36" x14ac:dyDescent="0.25">
      <c r="A41" s="182"/>
      <c r="B41" s="180"/>
      <c r="C41" s="176"/>
      <c r="D41" s="10"/>
      <c r="E41" s="176"/>
      <c r="F41" s="10"/>
      <c r="G41" s="176"/>
      <c r="H41" s="10"/>
      <c r="I41" s="176"/>
      <c r="J41" s="10"/>
      <c r="K41" s="181"/>
      <c r="L41" s="10"/>
      <c r="M41" s="181"/>
      <c r="N41" s="10"/>
      <c r="O41" s="181"/>
      <c r="P41" s="165"/>
      <c r="Q41" s="181"/>
      <c r="R41" s="165"/>
      <c r="S41" s="181"/>
      <c r="T41" s="165"/>
      <c r="U41" s="181"/>
      <c r="V41" s="165"/>
      <c r="W41" s="181"/>
      <c r="X41" s="165"/>
      <c r="Y41" s="181"/>
      <c r="AA41" s="181"/>
      <c r="AB41" s="165"/>
      <c r="AC41" s="181"/>
      <c r="AE41" s="589"/>
      <c r="AF41" s="605"/>
      <c r="AG41" s="589"/>
      <c r="AH41" s="750"/>
      <c r="AI41" s="589"/>
      <c r="AJ41" s="540"/>
    </row>
    <row r="42" spans="1:36" x14ac:dyDescent="0.25">
      <c r="A42" s="186" t="s">
        <v>230</v>
      </c>
      <c r="B42" s="187" t="e">
        <f t="shared" ref="B42:O42" si="24">SUM(B32:B41)</f>
        <v>#REF!</v>
      </c>
      <c r="C42" s="188" t="e">
        <f t="shared" si="24"/>
        <v>#REF!</v>
      </c>
      <c r="D42" s="189" t="e">
        <f t="shared" si="24"/>
        <v>#REF!</v>
      </c>
      <c r="E42" s="188" t="e">
        <f t="shared" si="24"/>
        <v>#REF!</v>
      </c>
      <c r="F42" s="189" t="e">
        <f t="shared" si="24"/>
        <v>#REF!</v>
      </c>
      <c r="G42" s="188" t="e">
        <f t="shared" si="24"/>
        <v>#REF!</v>
      </c>
      <c r="H42" s="189" t="e">
        <f t="shared" si="24"/>
        <v>#REF!</v>
      </c>
      <c r="I42" s="188" t="e">
        <f t="shared" si="24"/>
        <v>#REF!</v>
      </c>
      <c r="J42" s="189" t="e">
        <f t="shared" si="24"/>
        <v>#REF!</v>
      </c>
      <c r="K42" s="190" t="e">
        <f t="shared" si="24"/>
        <v>#REF!</v>
      </c>
      <c r="L42" s="189" t="e">
        <f t="shared" si="24"/>
        <v>#REF!</v>
      </c>
      <c r="M42" s="190" t="e">
        <f t="shared" si="24"/>
        <v>#REF!</v>
      </c>
      <c r="N42" s="189" t="e">
        <f t="shared" si="24"/>
        <v>#REF!</v>
      </c>
      <c r="O42" s="190" t="e">
        <f t="shared" si="24"/>
        <v>#REF!</v>
      </c>
      <c r="P42" s="191">
        <f>SUM(P32:P40)</f>
        <v>192</v>
      </c>
      <c r="Q42" s="190">
        <f>P42/P62</f>
        <v>0.12532637075718014</v>
      </c>
      <c r="R42" s="191">
        <f>SUM(R32:R40)</f>
        <v>213</v>
      </c>
      <c r="S42" s="190">
        <f>R42/R62</f>
        <v>0.13370998116760829</v>
      </c>
      <c r="T42" s="191">
        <f>SUM(T32:T40)</f>
        <v>215</v>
      </c>
      <c r="U42" s="190">
        <f>T42/T62</f>
        <v>0.13279802347127856</v>
      </c>
      <c r="V42" s="191">
        <f>SUM(V32:V40)</f>
        <v>205</v>
      </c>
      <c r="W42" s="190">
        <f>V42/V62</f>
        <v>0.13099041533546327</v>
      </c>
      <c r="X42" s="191">
        <f>SUM(X32:X40)</f>
        <v>214</v>
      </c>
      <c r="Y42" s="190">
        <f>X42/X62</f>
        <v>0.13088685015290519</v>
      </c>
      <c r="Z42" s="192">
        <f>SUM(Z32:Z40)</f>
        <v>172</v>
      </c>
      <c r="AA42" s="190">
        <f>Z42/Z62</f>
        <v>0.1053921568627451</v>
      </c>
      <c r="AB42" s="191">
        <f>SUM(AB32:AB40)</f>
        <v>180</v>
      </c>
      <c r="AC42" s="190">
        <f>AB42/AB62</f>
        <v>0.11370814908401769</v>
      </c>
      <c r="AD42" s="574">
        <f>SUM(AD32:AD40)</f>
        <v>162</v>
      </c>
      <c r="AE42" s="590">
        <f>AD42/AD62</f>
        <v>0.10298792116973936</v>
      </c>
      <c r="AF42" s="574">
        <f>SUM(AF32:AF40)</f>
        <v>150</v>
      </c>
      <c r="AG42" s="590">
        <f>AF42/AF60</f>
        <v>9.8619329388560162E-2</v>
      </c>
      <c r="AH42" s="574">
        <f>SUM(AH32:AH40)</f>
        <v>149</v>
      </c>
      <c r="AI42" s="590">
        <f>AH42/AH60</f>
        <v>0.1028295376121463</v>
      </c>
      <c r="AJ42" s="540"/>
    </row>
    <row r="43" spans="1:36" hidden="1" x14ac:dyDescent="0.25">
      <c r="A43" s="182"/>
      <c r="B43" s="180"/>
      <c r="C43" s="176"/>
      <c r="D43" s="10"/>
      <c r="E43" s="176"/>
      <c r="F43" s="10"/>
      <c r="G43" s="176"/>
      <c r="H43" s="10"/>
      <c r="I43" s="176"/>
      <c r="J43" s="10"/>
      <c r="K43" s="181"/>
      <c r="L43" s="10"/>
      <c r="M43" s="181"/>
      <c r="N43" s="10"/>
      <c r="O43" s="181"/>
      <c r="P43" s="165"/>
      <c r="Q43" s="181"/>
      <c r="R43" s="165"/>
      <c r="S43" s="181"/>
      <c r="T43" s="165"/>
      <c r="U43" s="181"/>
      <c r="V43" s="165"/>
      <c r="W43" s="181"/>
      <c r="X43" s="165"/>
      <c r="Y43" s="181"/>
      <c r="AA43" s="181"/>
      <c r="AB43" s="165"/>
      <c r="AC43" s="181"/>
      <c r="AE43" s="587"/>
      <c r="AF43" s="605"/>
      <c r="AG43" s="587"/>
      <c r="AH43" s="750"/>
      <c r="AI43" s="587"/>
      <c r="AJ43" s="540"/>
    </row>
    <row r="44" spans="1:36" x14ac:dyDescent="0.25">
      <c r="A44" s="182" t="s">
        <v>231</v>
      </c>
      <c r="B44" s="180"/>
      <c r="C44" s="176"/>
      <c r="D44" s="10"/>
      <c r="E44" s="176"/>
      <c r="F44" s="10"/>
      <c r="G44" s="176"/>
      <c r="H44" s="10"/>
      <c r="I44" s="176"/>
      <c r="J44" s="10"/>
      <c r="K44" s="181"/>
      <c r="L44" s="10"/>
      <c r="M44" s="181"/>
      <c r="N44" s="10"/>
      <c r="O44" s="181"/>
      <c r="P44" s="165"/>
      <c r="Q44" s="181"/>
      <c r="R44" s="165"/>
      <c r="S44" s="181"/>
      <c r="T44" s="165"/>
      <c r="U44" s="181"/>
      <c r="V44" s="165"/>
      <c r="W44" s="181"/>
      <c r="X44" s="165"/>
      <c r="Y44" s="181"/>
      <c r="AA44" s="181"/>
      <c r="AB44" s="165"/>
      <c r="AC44" s="181"/>
      <c r="AE44" s="587"/>
      <c r="AF44" s="605"/>
      <c r="AG44" s="587"/>
      <c r="AH44" s="750"/>
      <c r="AI44" s="587"/>
      <c r="AJ44" s="540"/>
    </row>
    <row r="45" spans="1:36" x14ac:dyDescent="0.25">
      <c r="A45" s="179" t="s">
        <v>91</v>
      </c>
      <c r="B45" s="183" t="e">
        <f>#REF!</f>
        <v>#REF!</v>
      </c>
      <c r="C45" s="176" t="e">
        <f>#REF!</f>
        <v>#REF!</v>
      </c>
      <c r="D45" s="184" t="e">
        <f>#REF!</f>
        <v>#REF!</v>
      </c>
      <c r="E45" s="176" t="e">
        <f>#REF!</f>
        <v>#REF!</v>
      </c>
      <c r="F45" s="184" t="e">
        <f>#REF!</f>
        <v>#REF!</v>
      </c>
      <c r="G45" s="176" t="e">
        <f>#REF!</f>
        <v>#REF!</v>
      </c>
      <c r="H45" s="184" t="e">
        <f>#REF!</f>
        <v>#REF!</v>
      </c>
      <c r="I45" s="176" t="e">
        <f>#REF!</f>
        <v>#REF!</v>
      </c>
      <c r="J45" s="184" t="e">
        <f>#REF!</f>
        <v>#REF!</v>
      </c>
      <c r="K45" s="181" t="e">
        <f>#REF!</f>
        <v>#REF!</v>
      </c>
      <c r="L45" s="184" t="e">
        <f>#REF!</f>
        <v>#REF!</v>
      </c>
      <c r="M45" s="181" t="e">
        <f>#REF!</f>
        <v>#REF!</v>
      </c>
      <c r="N45" s="184" t="e">
        <f>#REF!</f>
        <v>#REF!</v>
      </c>
      <c r="O45" s="181" t="e">
        <f>#REF!</f>
        <v>#REF!</v>
      </c>
      <c r="P45" s="165">
        <v>15</v>
      </c>
      <c r="Q45" s="181">
        <f>P45/P$62</f>
        <v>9.7911227154047001E-3</v>
      </c>
      <c r="R45" s="165">
        <v>17</v>
      </c>
      <c r="S45" s="181">
        <f>R45/R$62</f>
        <v>1.0671688637790333E-2</v>
      </c>
      <c r="T45" s="165">
        <v>24</v>
      </c>
      <c r="U45" s="181">
        <f>T45/T$62</f>
        <v>1.4823965410747375E-2</v>
      </c>
      <c r="V45" s="165">
        <v>21</v>
      </c>
      <c r="W45" s="181">
        <f>V45/V$62</f>
        <v>1.34185303514377E-2</v>
      </c>
      <c r="X45" s="165">
        <v>21</v>
      </c>
      <c r="Y45" s="181">
        <f>X45/X$62</f>
        <v>1.2844036697247707E-2</v>
      </c>
      <c r="Z45" s="3">
        <v>26</v>
      </c>
      <c r="AA45" s="181">
        <f>Z45/Z$62</f>
        <v>1.5931372549019607E-2</v>
      </c>
      <c r="AB45" s="165">
        <v>25</v>
      </c>
      <c r="AC45" s="181">
        <f>AB45/AB$62</f>
        <v>1.5792798483891344E-2</v>
      </c>
      <c r="AD45">
        <v>26</v>
      </c>
      <c r="AE45" s="587">
        <f>AD45/AD$62</f>
        <v>1.6528925619834711E-2</v>
      </c>
      <c r="AF45" s="605">
        <v>19</v>
      </c>
      <c r="AG45" s="587">
        <f>AF45/AF$60</f>
        <v>1.2491781722550954E-2</v>
      </c>
      <c r="AH45" s="750">
        <v>9</v>
      </c>
      <c r="AI45" s="587">
        <f>AH45/AH$60</f>
        <v>6.2111801242236021E-3</v>
      </c>
      <c r="AJ45" s="540"/>
    </row>
    <row r="46" spans="1:36" x14ac:dyDescent="0.25">
      <c r="A46" s="179" t="s">
        <v>232</v>
      </c>
      <c r="B46" s="28"/>
      <c r="C46" s="579"/>
      <c r="D46" s="1"/>
      <c r="E46" s="579"/>
      <c r="F46" s="1"/>
      <c r="G46" s="579"/>
      <c r="H46" s="1"/>
      <c r="I46" s="579"/>
      <c r="J46" s="1"/>
      <c r="K46" s="580"/>
      <c r="L46" s="1"/>
      <c r="M46" s="580"/>
      <c r="N46" s="1"/>
      <c r="O46" s="580"/>
      <c r="P46" s="2"/>
      <c r="Q46" s="580"/>
      <c r="R46" s="2">
        <v>41</v>
      </c>
      <c r="S46" s="580">
        <f>R46/R$62</f>
        <v>2.5737602008788451E-2</v>
      </c>
      <c r="T46" s="2">
        <v>24</v>
      </c>
      <c r="U46" s="580">
        <f>T46/T$62</f>
        <v>1.4823965410747375E-2</v>
      </c>
      <c r="V46" s="2">
        <v>20</v>
      </c>
      <c r="W46" s="580">
        <f>V46/V$62</f>
        <v>1.2779552715654952E-2</v>
      </c>
      <c r="X46" s="2">
        <v>25</v>
      </c>
      <c r="Y46" s="580">
        <f>X46/X$62</f>
        <v>1.5290519877675841E-2</v>
      </c>
      <c r="Z46" s="582">
        <v>23</v>
      </c>
      <c r="AA46" s="580">
        <f>Z46/Z$62</f>
        <v>1.4093137254901961E-2</v>
      </c>
      <c r="AB46" s="2">
        <v>29</v>
      </c>
      <c r="AC46" s="580">
        <f>AB46/AB$62</f>
        <v>1.831964624131396E-2</v>
      </c>
      <c r="AD46" s="595">
        <v>22</v>
      </c>
      <c r="AE46" s="591">
        <f>AD46/AD$62</f>
        <v>1.3986013986013986E-2</v>
      </c>
      <c r="AF46" s="595">
        <v>27</v>
      </c>
      <c r="AG46" s="587">
        <f>AF46/AF$60</f>
        <v>1.7751479289940829E-2</v>
      </c>
      <c r="AH46" s="595">
        <v>28</v>
      </c>
      <c r="AI46" s="587">
        <f>AH46/AH$60</f>
        <v>1.932367149758454E-2</v>
      </c>
      <c r="AJ46" s="540"/>
    </row>
    <row r="47" spans="1:36" x14ac:dyDescent="0.25">
      <c r="A47" s="179" t="s">
        <v>93</v>
      </c>
      <c r="B47" s="183" t="e">
        <f>#REF!</f>
        <v>#REF!</v>
      </c>
      <c r="C47" s="176" t="e">
        <f>#REF!</f>
        <v>#REF!</v>
      </c>
      <c r="D47" s="184" t="e">
        <f>#REF!</f>
        <v>#REF!</v>
      </c>
      <c r="E47" s="176" t="e">
        <f>#REF!</f>
        <v>#REF!</v>
      </c>
      <c r="F47" s="184" t="e">
        <f>#REF!</f>
        <v>#REF!</v>
      </c>
      <c r="G47" s="176" t="e">
        <f>#REF!</f>
        <v>#REF!</v>
      </c>
      <c r="H47" s="184" t="e">
        <f>#REF!</f>
        <v>#REF!</v>
      </c>
      <c r="I47" s="176" t="e">
        <f>#REF!</f>
        <v>#REF!</v>
      </c>
      <c r="J47" s="184" t="e">
        <f>#REF!</f>
        <v>#REF!</v>
      </c>
      <c r="K47" s="181" t="e">
        <f>#REF!</f>
        <v>#REF!</v>
      </c>
      <c r="L47" s="184" t="e">
        <f>#REF!</f>
        <v>#REF!</v>
      </c>
      <c r="M47" s="181" t="e">
        <f>#REF!</f>
        <v>#REF!</v>
      </c>
      <c r="N47" s="184" t="e">
        <f>#REF!</f>
        <v>#REF!</v>
      </c>
      <c r="O47" s="181" t="e">
        <f>#REF!</f>
        <v>#REF!</v>
      </c>
      <c r="P47" s="165">
        <v>14</v>
      </c>
      <c r="Q47" s="181">
        <f>P47/P$62</f>
        <v>9.138381201044387E-3</v>
      </c>
      <c r="R47" s="165">
        <v>25</v>
      </c>
      <c r="S47" s="181">
        <f>R47/R$62</f>
        <v>1.5693659761456372E-2</v>
      </c>
      <c r="T47" s="165">
        <v>33</v>
      </c>
      <c r="U47" s="181">
        <f>T47/T$62</f>
        <v>2.0382952439777641E-2</v>
      </c>
      <c r="V47" s="165">
        <v>23</v>
      </c>
      <c r="W47" s="181">
        <f>V47/V$62</f>
        <v>1.4696485623003195E-2</v>
      </c>
      <c r="X47" s="165">
        <v>18</v>
      </c>
      <c r="Y47" s="181">
        <f>X47/X$62</f>
        <v>1.1009174311926606E-2</v>
      </c>
      <c r="Z47" s="3">
        <v>20</v>
      </c>
      <c r="AA47" s="181">
        <f>Z47/Z$62</f>
        <v>1.2254901960784314E-2</v>
      </c>
      <c r="AB47" s="165">
        <v>8</v>
      </c>
      <c r="AC47" s="181">
        <f>AB47/AB$62</f>
        <v>5.0536955148452302E-3</v>
      </c>
      <c r="AD47">
        <v>9</v>
      </c>
      <c r="AE47" s="587">
        <f>AD47/AD$62</f>
        <v>5.7215511760966304E-3</v>
      </c>
      <c r="AF47" s="605">
        <v>8</v>
      </c>
      <c r="AG47" s="587">
        <f t="shared" ref="AG47:AG49" si="25">AF47/AF$60</f>
        <v>5.2596975673898753E-3</v>
      </c>
      <c r="AH47" s="750">
        <v>9</v>
      </c>
      <c r="AI47" s="587">
        <f t="shared" ref="AI47:AI49" si="26">AH47/AH$60</f>
        <v>6.2111801242236021E-3</v>
      </c>
      <c r="AJ47" s="540"/>
    </row>
    <row r="48" spans="1:36" x14ac:dyDescent="0.25">
      <c r="A48" s="179" t="s">
        <v>233</v>
      </c>
      <c r="B48" s="183" t="e">
        <f>#REF!</f>
        <v>#REF!</v>
      </c>
      <c r="C48" s="176" t="e">
        <f>#REF!</f>
        <v>#REF!</v>
      </c>
      <c r="D48" s="184" t="e">
        <f>#REF!</f>
        <v>#REF!</v>
      </c>
      <c r="E48" s="176" t="e">
        <f>#REF!</f>
        <v>#REF!</v>
      </c>
      <c r="F48" s="184" t="e">
        <f>#REF!</f>
        <v>#REF!</v>
      </c>
      <c r="G48" s="176" t="e">
        <f>#REF!</f>
        <v>#REF!</v>
      </c>
      <c r="H48" s="184" t="e">
        <f>#REF!</f>
        <v>#REF!</v>
      </c>
      <c r="I48" s="176" t="e">
        <f>#REF!</f>
        <v>#REF!</v>
      </c>
      <c r="J48" s="184" t="e">
        <f>#REF!</f>
        <v>#REF!</v>
      </c>
      <c r="K48" s="181" t="e">
        <f>#REF!</f>
        <v>#REF!</v>
      </c>
      <c r="L48" s="184" t="e">
        <f>#REF!</f>
        <v>#REF!</v>
      </c>
      <c r="M48" s="181" t="e">
        <f>#REF!</f>
        <v>#REF!</v>
      </c>
      <c r="N48" s="184" t="e">
        <f>#REF!</f>
        <v>#REF!</v>
      </c>
      <c r="O48" s="181" t="e">
        <f>#REF!</f>
        <v>#REF!</v>
      </c>
      <c r="P48" s="165">
        <v>7</v>
      </c>
      <c r="Q48" s="181">
        <f>P48/P$62</f>
        <v>4.5691906005221935E-3</v>
      </c>
      <c r="R48" s="165">
        <v>3</v>
      </c>
      <c r="S48" s="181">
        <f>R48/R$62</f>
        <v>1.8832391713747645E-3</v>
      </c>
      <c r="T48" s="165">
        <v>3</v>
      </c>
      <c r="U48" s="181">
        <f>T48/T$62</f>
        <v>1.8529956763434219E-3</v>
      </c>
      <c r="V48" s="165">
        <v>3</v>
      </c>
      <c r="W48" s="181">
        <f>V48/V$62</f>
        <v>1.9169329073482429E-3</v>
      </c>
      <c r="X48" s="165">
        <v>1</v>
      </c>
      <c r="Y48" s="181">
        <f>X48/X$62</f>
        <v>6.116207951070336E-4</v>
      </c>
      <c r="Z48" s="3">
        <v>5</v>
      </c>
      <c r="AA48" s="181">
        <f>Z48/Z$62</f>
        <v>3.0637254901960784E-3</v>
      </c>
      <c r="AB48" s="165">
        <v>2</v>
      </c>
      <c r="AC48" s="181">
        <f>AB48/AB$62</f>
        <v>1.2634238787113076E-3</v>
      </c>
      <c r="AD48">
        <v>2</v>
      </c>
      <c r="AE48" s="587">
        <f>AD48/AD$62</f>
        <v>1.2714558169103624E-3</v>
      </c>
      <c r="AF48" s="622">
        <v>2</v>
      </c>
      <c r="AG48" s="587">
        <f t="shared" si="25"/>
        <v>1.3149243918474688E-3</v>
      </c>
      <c r="AH48" s="750">
        <v>7</v>
      </c>
      <c r="AI48" s="587">
        <f t="shared" si="26"/>
        <v>4.830917874396135E-3</v>
      </c>
      <c r="AJ48" s="540"/>
    </row>
    <row r="49" spans="1:36" x14ac:dyDescent="0.25">
      <c r="A49" s="179" t="s">
        <v>209</v>
      </c>
      <c r="B49" s="183" t="e">
        <f>#REF!</f>
        <v>#REF!</v>
      </c>
      <c r="C49" s="176" t="e">
        <f>#REF!</f>
        <v>#REF!</v>
      </c>
      <c r="D49" s="184" t="e">
        <f>#REF!</f>
        <v>#REF!</v>
      </c>
      <c r="E49" s="176" t="e">
        <f>#REF!</f>
        <v>#REF!</v>
      </c>
      <c r="F49" s="184" t="e">
        <f>#REF!</f>
        <v>#REF!</v>
      </c>
      <c r="G49" s="176" t="e">
        <f>#REF!</f>
        <v>#REF!</v>
      </c>
      <c r="H49" s="184" t="e">
        <f>#REF!</f>
        <v>#REF!</v>
      </c>
      <c r="I49" s="176" t="e">
        <f>#REF!</f>
        <v>#REF!</v>
      </c>
      <c r="J49" s="184" t="e">
        <f>#REF!</f>
        <v>#REF!</v>
      </c>
      <c r="K49" s="181" t="e">
        <f>#REF!</f>
        <v>#REF!</v>
      </c>
      <c r="L49" s="184" t="e">
        <f>#REF!</f>
        <v>#REF!</v>
      </c>
      <c r="M49" s="181" t="e">
        <f>#REF!</f>
        <v>#REF!</v>
      </c>
      <c r="N49" s="184" t="e">
        <f>#REF!</f>
        <v>#REF!</v>
      </c>
      <c r="O49" s="181" t="e">
        <f>#REF!</f>
        <v>#REF!</v>
      </c>
      <c r="P49" s="165">
        <v>0</v>
      </c>
      <c r="Q49" s="181">
        <f>P49/P$62</f>
        <v>0</v>
      </c>
      <c r="R49" s="165">
        <v>0</v>
      </c>
      <c r="S49" s="181">
        <f>R49/R$62</f>
        <v>0</v>
      </c>
      <c r="T49" s="165">
        <v>0</v>
      </c>
      <c r="U49" s="181">
        <f>T49/T$62</f>
        <v>0</v>
      </c>
      <c r="V49" s="165">
        <v>0</v>
      </c>
      <c r="W49" s="181">
        <f>V49/V$62</f>
        <v>0</v>
      </c>
      <c r="X49" s="165">
        <v>0</v>
      </c>
      <c r="Y49" s="181">
        <f>X49/X$62</f>
        <v>0</v>
      </c>
      <c r="Z49" s="3">
        <v>0</v>
      </c>
      <c r="AA49" s="181">
        <f>Z49/Z$62</f>
        <v>0</v>
      </c>
      <c r="AB49" s="165">
        <v>0</v>
      </c>
      <c r="AC49" s="181">
        <f>AB49/AB$62</f>
        <v>0</v>
      </c>
      <c r="AD49">
        <v>0</v>
      </c>
      <c r="AE49" s="591">
        <v>0</v>
      </c>
      <c r="AF49" s="622">
        <v>0</v>
      </c>
      <c r="AG49" s="587">
        <f t="shared" si="25"/>
        <v>0</v>
      </c>
      <c r="AH49" s="752">
        <v>0</v>
      </c>
      <c r="AI49" s="587">
        <f t="shared" si="26"/>
        <v>0</v>
      </c>
      <c r="AJ49" s="540"/>
    </row>
    <row r="50" spans="1:36" x14ac:dyDescent="0.25">
      <c r="A50" s="179"/>
      <c r="B50" s="180"/>
      <c r="C50" s="176"/>
      <c r="D50" s="10"/>
      <c r="E50" s="176"/>
      <c r="F50" s="10"/>
      <c r="G50" s="176"/>
      <c r="H50" s="10"/>
      <c r="I50" s="176"/>
      <c r="J50" s="10"/>
      <c r="K50" s="181"/>
      <c r="L50" s="10"/>
      <c r="M50" s="181"/>
      <c r="N50" s="10"/>
      <c r="O50" s="181"/>
      <c r="P50" s="165"/>
      <c r="Q50" s="181"/>
      <c r="R50" s="165"/>
      <c r="S50" s="181"/>
      <c r="T50" s="165"/>
      <c r="U50" s="181"/>
      <c r="V50" s="165"/>
      <c r="W50" s="181"/>
      <c r="X50" s="165"/>
      <c r="Y50" s="181"/>
      <c r="AA50" s="181"/>
      <c r="AB50" s="165"/>
      <c r="AC50" s="181"/>
      <c r="AE50" s="587"/>
      <c r="AF50" s="605"/>
      <c r="AG50" s="587"/>
      <c r="AH50" s="750"/>
      <c r="AI50" s="587"/>
      <c r="AJ50" s="540"/>
    </row>
    <row r="51" spans="1:36" x14ac:dyDescent="0.25">
      <c r="A51" s="186" t="s">
        <v>234</v>
      </c>
      <c r="B51" s="187" t="e">
        <f t="shared" ref="B51:O51" si="27">SUM(B45:B50)</f>
        <v>#REF!</v>
      </c>
      <c r="C51" s="188" t="e">
        <f t="shared" si="27"/>
        <v>#REF!</v>
      </c>
      <c r="D51" s="189" t="e">
        <f t="shared" si="27"/>
        <v>#REF!</v>
      </c>
      <c r="E51" s="188" t="e">
        <f t="shared" si="27"/>
        <v>#REF!</v>
      </c>
      <c r="F51" s="189" t="e">
        <f t="shared" si="27"/>
        <v>#REF!</v>
      </c>
      <c r="G51" s="188" t="e">
        <f t="shared" si="27"/>
        <v>#REF!</v>
      </c>
      <c r="H51" s="189" t="e">
        <f t="shared" si="27"/>
        <v>#REF!</v>
      </c>
      <c r="I51" s="188" t="e">
        <f t="shared" si="27"/>
        <v>#REF!</v>
      </c>
      <c r="J51" s="189" t="e">
        <f t="shared" si="27"/>
        <v>#REF!</v>
      </c>
      <c r="K51" s="190" t="e">
        <f t="shared" si="27"/>
        <v>#REF!</v>
      </c>
      <c r="L51" s="189" t="e">
        <f t="shared" si="27"/>
        <v>#REF!</v>
      </c>
      <c r="M51" s="190" t="e">
        <f t="shared" si="27"/>
        <v>#REF!</v>
      </c>
      <c r="N51" s="189" t="e">
        <f t="shared" si="27"/>
        <v>#REF!</v>
      </c>
      <c r="O51" s="190" t="e">
        <f t="shared" si="27"/>
        <v>#REF!</v>
      </c>
      <c r="P51" s="191">
        <f>SUM(P45:P49)</f>
        <v>36</v>
      </c>
      <c r="Q51" s="190">
        <f>P51/P62</f>
        <v>2.3498694516971279E-2</v>
      </c>
      <c r="R51" s="191">
        <f>SUM(R45:R49)</f>
        <v>86</v>
      </c>
      <c r="S51" s="190">
        <f>R51/R62</f>
        <v>5.398618957940992E-2</v>
      </c>
      <c r="T51" s="191">
        <f>SUM(T45:T49)</f>
        <v>84</v>
      </c>
      <c r="U51" s="190">
        <f>T51/T62</f>
        <v>5.1883878937615813E-2</v>
      </c>
      <c r="V51" s="191">
        <f>SUM(V45:V49)</f>
        <v>67</v>
      </c>
      <c r="W51" s="190">
        <f>V51/V62</f>
        <v>4.2811501597444089E-2</v>
      </c>
      <c r="X51" s="191">
        <f>SUM(X45:X49)</f>
        <v>65</v>
      </c>
      <c r="Y51" s="190">
        <f>X51/X62</f>
        <v>3.9755351681957186E-2</v>
      </c>
      <c r="Z51" s="192">
        <f>SUM(Z45:Z49)</f>
        <v>74</v>
      </c>
      <c r="AA51" s="190">
        <f>Z51/Z62</f>
        <v>4.5343137254901959E-2</v>
      </c>
      <c r="AB51" s="191">
        <f>SUM(AB45:AB49)</f>
        <v>64</v>
      </c>
      <c r="AC51" s="190">
        <f>AB51/AB62</f>
        <v>4.0429564118761842E-2</v>
      </c>
      <c r="AD51" s="574">
        <f>SUM(AD45:AD49)</f>
        <v>59</v>
      </c>
      <c r="AE51" s="588">
        <f>AD51/AD62</f>
        <v>3.7507946598855688E-2</v>
      </c>
      <c r="AF51" s="574">
        <f>SUM(AF45:AF49)</f>
        <v>56</v>
      </c>
      <c r="AG51" s="588">
        <f>AF51/AF60</f>
        <v>3.6817882971729124E-2</v>
      </c>
      <c r="AH51" s="574">
        <f>SUM(AH45:AH49)</f>
        <v>53</v>
      </c>
      <c r="AI51" s="588">
        <f>AH51/AH60</f>
        <v>3.657694962042788E-2</v>
      </c>
      <c r="AJ51" s="540"/>
    </row>
    <row r="52" spans="1:36" x14ac:dyDescent="0.25">
      <c r="A52" s="193"/>
      <c r="B52" s="194"/>
      <c r="C52" s="195"/>
      <c r="D52" s="196"/>
      <c r="E52" s="195"/>
      <c r="F52" s="196"/>
      <c r="G52" s="195"/>
      <c r="H52" s="196"/>
      <c r="I52" s="195"/>
      <c r="J52" s="196"/>
      <c r="K52" s="197"/>
      <c r="L52" s="196"/>
      <c r="M52" s="197"/>
      <c r="N52" s="196"/>
      <c r="O52" s="197"/>
      <c r="P52" s="198"/>
      <c r="Q52" s="197"/>
      <c r="R52" s="198"/>
      <c r="S52" s="197"/>
      <c r="T52" s="198"/>
      <c r="U52" s="197"/>
      <c r="V52" s="198"/>
      <c r="W52" s="197"/>
      <c r="X52" s="198"/>
      <c r="Y52" s="197"/>
      <c r="AA52" s="197"/>
      <c r="AB52" s="198"/>
      <c r="AC52" s="197"/>
      <c r="AE52" s="587"/>
      <c r="AF52" s="605"/>
      <c r="AG52" s="587"/>
      <c r="AH52" s="750"/>
      <c r="AI52" s="587"/>
      <c r="AJ52" s="540"/>
    </row>
    <row r="53" spans="1:36" x14ac:dyDescent="0.25">
      <c r="A53" s="199" t="s">
        <v>235</v>
      </c>
      <c r="B53" s="200">
        <v>125</v>
      </c>
      <c r="C53" s="201">
        <v>9.2936802973977689E-2</v>
      </c>
      <c r="D53" s="202" t="e">
        <f>#REF!+#REF!</f>
        <v>#REF!</v>
      </c>
      <c r="E53" s="201" t="e">
        <f>#REF!+#REF!</f>
        <v>#REF!</v>
      </c>
      <c r="F53" s="202" t="e">
        <f>#REF!+#REF!</f>
        <v>#REF!</v>
      </c>
      <c r="G53" s="201" t="e">
        <f>#REF!+#REF!</f>
        <v>#REF!</v>
      </c>
      <c r="H53" s="202" t="e">
        <f>#REF!+#REF!</f>
        <v>#REF!</v>
      </c>
      <c r="I53" s="201" t="e">
        <f>#REF!+#REF!</f>
        <v>#REF!</v>
      </c>
      <c r="J53" s="202" t="e">
        <f>#REF!+#REF!</f>
        <v>#REF!</v>
      </c>
      <c r="K53" s="203" t="e">
        <f>#REF!+#REF!</f>
        <v>#REF!</v>
      </c>
      <c r="L53" s="202" t="e">
        <f>#REF!+#REF!</f>
        <v>#REF!</v>
      </c>
      <c r="M53" s="203" t="e">
        <f>#REF!+#REF!</f>
        <v>#REF!</v>
      </c>
      <c r="N53" s="202" t="e">
        <f>#REF!+#REF!</f>
        <v>#REF!</v>
      </c>
      <c r="O53" s="203" t="e">
        <f>#REF!+#REF!</f>
        <v>#REF!</v>
      </c>
      <c r="P53" s="204">
        <v>202</v>
      </c>
      <c r="Q53" s="203">
        <f>P53/P62</f>
        <v>0.13185378590078328</v>
      </c>
      <c r="R53" s="204">
        <v>212</v>
      </c>
      <c r="S53" s="203">
        <f>R53/R62</f>
        <v>0.13308223477715003</v>
      </c>
      <c r="T53" s="204">
        <v>224</v>
      </c>
      <c r="U53" s="203">
        <f>T53/T62</f>
        <v>0.13835701050030882</v>
      </c>
      <c r="V53" s="204">
        <v>187</v>
      </c>
      <c r="W53" s="203">
        <f>V53/V62</f>
        <v>0.11948881789137381</v>
      </c>
      <c r="X53" s="204">
        <v>206</v>
      </c>
      <c r="Y53" s="203">
        <f>X53/X62</f>
        <v>0.12599388379204893</v>
      </c>
      <c r="Z53" s="205">
        <v>181</v>
      </c>
      <c r="AA53" s="203">
        <f>Z53/Z62</f>
        <v>0.11090686274509803</v>
      </c>
      <c r="AB53" s="204">
        <v>173</v>
      </c>
      <c r="AC53" s="203">
        <f>AB53/AB62</f>
        <v>0.10928616550852811</v>
      </c>
      <c r="AD53" s="573">
        <v>190</v>
      </c>
      <c r="AE53" s="592">
        <f>AD53/AD62</f>
        <v>0.12078830260648442</v>
      </c>
      <c r="AF53" s="573">
        <v>185</v>
      </c>
      <c r="AG53" s="592">
        <f>AF53/AF60</f>
        <v>0.12163050624589086</v>
      </c>
      <c r="AH53" s="573">
        <v>194</v>
      </c>
      <c r="AI53" s="592">
        <f>AH53/AH60</f>
        <v>0.13388543823326432</v>
      </c>
      <c r="AJ53" s="540"/>
    </row>
    <row r="54" spans="1:36" ht="15.75" hidden="1" customHeight="1" x14ac:dyDescent="0.25">
      <c r="A54" s="182"/>
      <c r="B54" s="180"/>
      <c r="C54" s="176"/>
      <c r="D54" s="10"/>
      <c r="E54" s="176"/>
      <c r="F54" s="206"/>
      <c r="G54" s="207"/>
      <c r="H54" s="10"/>
      <c r="I54" s="176"/>
      <c r="J54" s="10"/>
      <c r="K54" s="181"/>
      <c r="L54" s="10"/>
      <c r="M54" s="181"/>
      <c r="N54" s="10"/>
      <c r="O54" s="181"/>
      <c r="P54" s="165"/>
      <c r="Q54" s="181"/>
      <c r="R54" s="165"/>
      <c r="S54" s="181"/>
      <c r="T54" s="165"/>
      <c r="U54" s="181"/>
      <c r="V54" s="165"/>
      <c r="W54" s="181"/>
      <c r="X54" s="165"/>
      <c r="Y54" s="181"/>
      <c r="AA54" s="181"/>
      <c r="AB54" s="165"/>
      <c r="AC54" s="181"/>
      <c r="AE54" s="587"/>
      <c r="AF54" s="605"/>
      <c r="AG54" s="587"/>
      <c r="AH54" s="750"/>
      <c r="AI54" s="587"/>
      <c r="AJ54" s="540"/>
    </row>
    <row r="55" spans="1:36" ht="15.75" customHeight="1" x14ac:dyDescent="0.25">
      <c r="A55" s="182" t="s">
        <v>236</v>
      </c>
      <c r="B55" s="180"/>
      <c r="C55" s="176"/>
      <c r="D55" s="10"/>
      <c r="E55" s="176"/>
      <c r="F55" s="10"/>
      <c r="G55" s="176"/>
      <c r="H55" s="10"/>
      <c r="I55" s="176"/>
      <c r="J55" s="10"/>
      <c r="K55" s="181"/>
      <c r="L55" s="10"/>
      <c r="M55" s="181"/>
      <c r="N55" s="10"/>
      <c r="O55" s="181"/>
      <c r="P55" s="165"/>
      <c r="Q55" s="181"/>
      <c r="R55" s="165"/>
      <c r="S55" s="181"/>
      <c r="T55" s="165"/>
      <c r="U55" s="181"/>
      <c r="V55" s="165"/>
      <c r="W55" s="181"/>
      <c r="X55" s="165"/>
      <c r="Y55" s="181"/>
      <c r="AA55" s="181"/>
      <c r="AB55" s="165"/>
      <c r="AC55" s="181"/>
      <c r="AE55" s="587"/>
      <c r="AF55" s="605"/>
      <c r="AG55" s="587"/>
      <c r="AH55" s="750"/>
      <c r="AI55" s="587"/>
      <c r="AJ55" s="540"/>
    </row>
    <row r="56" spans="1:36" x14ac:dyDescent="0.25">
      <c r="A56" s="179" t="s">
        <v>237</v>
      </c>
      <c r="B56" s="180"/>
      <c r="C56" s="176"/>
      <c r="D56" s="10"/>
      <c r="E56" s="176"/>
      <c r="F56" s="10"/>
      <c r="G56" s="176"/>
      <c r="H56" s="10"/>
      <c r="I56" s="176"/>
      <c r="J56" s="10"/>
      <c r="K56" s="181"/>
      <c r="L56" s="10"/>
      <c r="M56" s="181"/>
      <c r="N56" s="10"/>
      <c r="O56" s="181"/>
      <c r="P56" s="165"/>
      <c r="Q56" s="181"/>
      <c r="R56" s="165"/>
      <c r="S56" s="181"/>
      <c r="T56" s="165"/>
      <c r="U56" s="181"/>
      <c r="V56" s="165">
        <v>7</v>
      </c>
      <c r="W56" s="181"/>
      <c r="X56" s="165">
        <v>10</v>
      </c>
      <c r="Y56" s="181"/>
      <c r="Z56" s="3">
        <v>6</v>
      </c>
      <c r="AA56" s="181"/>
      <c r="AB56" s="165">
        <v>7</v>
      </c>
      <c r="AC56" s="181"/>
      <c r="AD56">
        <v>3</v>
      </c>
      <c r="AE56" s="587"/>
      <c r="AF56" s="605">
        <v>9</v>
      </c>
      <c r="AG56" s="587">
        <f>AF56/AF60</f>
        <v>5.9171597633136093E-3</v>
      </c>
      <c r="AH56" s="750">
        <v>9</v>
      </c>
      <c r="AI56" s="587">
        <f>AH56/AH60</f>
        <v>6.2111801242236021E-3</v>
      </c>
      <c r="AJ56" s="540"/>
    </row>
    <row r="57" spans="1:36" x14ac:dyDescent="0.25">
      <c r="A57" s="179" t="s">
        <v>238</v>
      </c>
      <c r="B57" s="180"/>
      <c r="C57" s="176"/>
      <c r="D57" s="10"/>
      <c r="E57" s="176"/>
      <c r="F57" s="10"/>
      <c r="G57" s="176"/>
      <c r="H57" s="10"/>
      <c r="I57" s="176"/>
      <c r="J57" s="10"/>
      <c r="K57" s="181"/>
      <c r="L57" s="10"/>
      <c r="M57" s="181"/>
      <c r="N57" s="10"/>
      <c r="O57" s="181"/>
      <c r="P57" s="165"/>
      <c r="Q57" s="181"/>
      <c r="R57" s="165"/>
      <c r="S57" s="181"/>
      <c r="T57" s="165"/>
      <c r="U57" s="181"/>
      <c r="V57" s="165"/>
      <c r="W57" s="181"/>
      <c r="X57" s="165">
        <v>0</v>
      </c>
      <c r="Y57" s="181"/>
      <c r="Z57" s="3">
        <v>6</v>
      </c>
      <c r="AA57" s="181"/>
      <c r="AB57" s="165">
        <v>5</v>
      </c>
      <c r="AC57" s="181"/>
      <c r="AD57">
        <v>2</v>
      </c>
      <c r="AE57" s="587"/>
      <c r="AF57" s="605">
        <v>1</v>
      </c>
      <c r="AG57" s="587">
        <f t="shared" ref="AG57:AG58" si="28">AF57/AF61</f>
        <v>3.8461538461538464E-2</v>
      </c>
      <c r="AH57" s="750">
        <v>1</v>
      </c>
      <c r="AI57" s="587">
        <f>AH57/AH62</f>
        <v>6.9783670621074664E-4</v>
      </c>
      <c r="AJ57" s="540"/>
    </row>
    <row r="58" spans="1:36" x14ac:dyDescent="0.25">
      <c r="A58" s="3" t="s">
        <v>239</v>
      </c>
      <c r="B58" s="3"/>
      <c r="C58" s="3"/>
      <c r="D58" s="3"/>
      <c r="E58" s="3"/>
      <c r="F58" s="3"/>
      <c r="G58" s="3"/>
      <c r="H58" s="3"/>
      <c r="I58" s="3"/>
      <c r="J58" s="3"/>
      <c r="K58" s="3"/>
      <c r="L58" s="3"/>
      <c r="M58" s="3"/>
      <c r="N58" s="3"/>
      <c r="O58" s="3"/>
      <c r="P58" s="3"/>
      <c r="Q58" s="3"/>
      <c r="R58" s="3"/>
      <c r="S58" s="3"/>
      <c r="T58" s="180"/>
      <c r="V58" s="208"/>
      <c r="X58" s="208">
        <v>0</v>
      </c>
      <c r="Z58" s="208">
        <v>5</v>
      </c>
      <c r="AA58" s="181"/>
      <c r="AB58" s="165">
        <v>1</v>
      </c>
      <c r="AC58" s="181"/>
      <c r="AD58">
        <v>0</v>
      </c>
      <c r="AE58" s="587"/>
      <c r="AF58" s="622">
        <v>0</v>
      </c>
      <c r="AG58" s="587">
        <f t="shared" si="28"/>
        <v>0</v>
      </c>
      <c r="AH58" s="750">
        <v>0</v>
      </c>
      <c r="AI58" s="587">
        <f t="shared" ref="AI58" si="29">AH58/AH62</f>
        <v>0</v>
      </c>
      <c r="AJ58" s="540"/>
    </row>
    <row r="59" spans="1:36" ht="15.75" thickBot="1" x14ac:dyDescent="0.3">
      <c r="A59" s="209" t="s">
        <v>240</v>
      </c>
      <c r="B59" s="200"/>
      <c r="C59" s="201"/>
      <c r="D59" s="205"/>
      <c r="E59" s="201"/>
      <c r="F59" s="205"/>
      <c r="G59" s="201"/>
      <c r="H59" s="205"/>
      <c r="I59" s="201"/>
      <c r="J59" s="205"/>
      <c r="K59" s="203"/>
      <c r="L59" s="205"/>
      <c r="M59" s="203"/>
      <c r="N59" s="205"/>
      <c r="O59" s="203"/>
      <c r="P59" s="204"/>
      <c r="Q59" s="203"/>
      <c r="R59" s="204"/>
      <c r="S59" s="203"/>
      <c r="T59" s="204"/>
      <c r="U59" s="203"/>
      <c r="V59" s="210">
        <v>7</v>
      </c>
      <c r="W59" s="203">
        <v>4.0000000000000001E-3</v>
      </c>
      <c r="X59" s="210">
        <v>10</v>
      </c>
      <c r="Y59" s="203">
        <v>4.0000000000000001E-3</v>
      </c>
      <c r="Z59" s="205">
        <v>17</v>
      </c>
      <c r="AA59" s="203">
        <v>4.0000000000000001E-3</v>
      </c>
      <c r="AB59" s="210">
        <v>13</v>
      </c>
      <c r="AC59" s="203">
        <v>4.0000000000000001E-3</v>
      </c>
      <c r="AD59" s="575">
        <v>5</v>
      </c>
      <c r="AE59" s="592">
        <f>AD59/AD62</f>
        <v>3.1786395422759061E-3</v>
      </c>
      <c r="AF59" s="643">
        <f>SUM(AF56:AF58)</f>
        <v>10</v>
      </c>
      <c r="AG59" s="592">
        <f>AF59/AF60</f>
        <v>6.5746219592373442E-3</v>
      </c>
      <c r="AH59" s="643">
        <f>SUM(AH56:AH58)</f>
        <v>10</v>
      </c>
      <c r="AI59" s="592">
        <f>AH59/AH60</f>
        <v>6.901311249137336E-3</v>
      </c>
      <c r="AJ59" s="540"/>
    </row>
    <row r="60" spans="1:36" ht="15.75" customHeight="1" thickTop="1" x14ac:dyDescent="0.25">
      <c r="A60" s="647" t="s">
        <v>241</v>
      </c>
      <c r="B60" s="180"/>
      <c r="C60" s="176"/>
      <c r="D60" s="10"/>
      <c r="E60" s="176"/>
      <c r="F60" s="10"/>
      <c r="G60" s="176"/>
      <c r="H60" s="10"/>
      <c r="I60" s="176"/>
      <c r="J60" s="10"/>
      <c r="K60" s="181"/>
      <c r="L60" s="10"/>
      <c r="M60" s="181"/>
      <c r="N60" s="10"/>
      <c r="O60" s="181"/>
      <c r="P60" s="165"/>
      <c r="Q60" s="181"/>
      <c r="R60" s="165"/>
      <c r="S60" s="181"/>
      <c r="T60" s="165"/>
      <c r="U60" s="181"/>
      <c r="V60" s="165"/>
      <c r="W60" s="181"/>
      <c r="X60" s="165"/>
      <c r="Y60" s="181"/>
      <c r="Z60" s="198"/>
      <c r="AA60" s="181"/>
      <c r="AB60" s="165"/>
      <c r="AC60" s="181"/>
      <c r="AD60" s="646"/>
      <c r="AE60" s="587"/>
      <c r="AF60" s="649">
        <f>SUM(AF59,AF53,AF51,AF42,AF29,AF18)</f>
        <v>1521</v>
      </c>
      <c r="AG60" s="587"/>
      <c r="AH60" s="649">
        <f>SUM(AH59,AH53,AH51,AH42,AH29,AH18)</f>
        <v>1449</v>
      </c>
      <c r="AI60" s="587"/>
      <c r="AJ60" s="540"/>
    </row>
    <row r="61" spans="1:36" s="645" customFormat="1" ht="15.75" customHeight="1" thickBot="1" x14ac:dyDescent="0.3">
      <c r="A61" s="648" t="s">
        <v>1072</v>
      </c>
      <c r="B61" s="183"/>
      <c r="C61" s="176"/>
      <c r="D61" s="184"/>
      <c r="E61" s="176"/>
      <c r="F61" s="184"/>
      <c r="G61" s="176"/>
      <c r="H61" s="184"/>
      <c r="I61" s="176"/>
      <c r="J61" s="184"/>
      <c r="K61" s="181"/>
      <c r="L61" s="184"/>
      <c r="M61" s="181"/>
      <c r="N61" s="184"/>
      <c r="O61" s="181"/>
      <c r="P61" s="165"/>
      <c r="Q61" s="181"/>
      <c r="R61" s="165"/>
      <c r="S61" s="181"/>
      <c r="T61" s="165"/>
      <c r="U61" s="181"/>
      <c r="V61" s="165"/>
      <c r="W61" s="181"/>
      <c r="X61" s="165"/>
      <c r="Y61" s="181"/>
      <c r="Z61" s="198"/>
      <c r="AA61" s="181"/>
      <c r="AB61" s="165"/>
      <c r="AC61" s="181"/>
      <c r="AD61" s="576"/>
      <c r="AE61" s="593"/>
      <c r="AF61" s="650">
        <v>26</v>
      </c>
      <c r="AG61" s="593"/>
      <c r="AH61" s="650">
        <v>16</v>
      </c>
      <c r="AI61" s="593"/>
      <c r="AJ61" s="540"/>
    </row>
    <row r="62" spans="1:36" ht="17.25" customHeight="1" thickTop="1" thickBot="1" x14ac:dyDescent="0.3">
      <c r="A62" s="211" t="s">
        <v>1073</v>
      </c>
      <c r="B62" s="212" t="e">
        <f t="shared" ref="B62:O62" si="30">B53+B51+B42+B29+B18</f>
        <v>#REF!</v>
      </c>
      <c r="C62" s="213" t="e">
        <f t="shared" si="30"/>
        <v>#REF!</v>
      </c>
      <c r="D62" s="214" t="e">
        <f t="shared" si="30"/>
        <v>#REF!</v>
      </c>
      <c r="E62" s="213" t="e">
        <f t="shared" si="30"/>
        <v>#REF!</v>
      </c>
      <c r="F62" s="214" t="e">
        <f t="shared" si="30"/>
        <v>#REF!</v>
      </c>
      <c r="G62" s="213" t="e">
        <f t="shared" si="30"/>
        <v>#REF!</v>
      </c>
      <c r="H62" s="214" t="e">
        <f t="shared" si="30"/>
        <v>#REF!</v>
      </c>
      <c r="I62" s="213" t="e">
        <f t="shared" si="30"/>
        <v>#REF!</v>
      </c>
      <c r="J62" s="214" t="e">
        <f t="shared" si="30"/>
        <v>#REF!</v>
      </c>
      <c r="K62" s="215" t="e">
        <f t="shared" si="30"/>
        <v>#REF!</v>
      </c>
      <c r="L62" s="214" t="e">
        <f t="shared" si="30"/>
        <v>#REF!</v>
      </c>
      <c r="M62" s="215" t="e">
        <f t="shared" si="30"/>
        <v>#REF!</v>
      </c>
      <c r="N62" s="214" t="e">
        <f t="shared" si="30"/>
        <v>#REF!</v>
      </c>
      <c r="O62" s="215" t="e">
        <f t="shared" si="30"/>
        <v>#REF!</v>
      </c>
      <c r="P62" s="216">
        <f>SUM(P53+P51+P42+P29+P18)</f>
        <v>1532</v>
      </c>
      <c r="Q62" s="215">
        <f>P62/P62</f>
        <v>1</v>
      </c>
      <c r="R62" s="216">
        <f>SUM(R53+R51+R42+R29+R18)</f>
        <v>1593</v>
      </c>
      <c r="S62" s="215">
        <f>R62/R62</f>
        <v>1</v>
      </c>
      <c r="T62" s="216">
        <f>SUM(T53+T51+T42+T29+T18)</f>
        <v>1619</v>
      </c>
      <c r="U62" s="215">
        <f>T62/T62</f>
        <v>1</v>
      </c>
      <c r="V62" s="216">
        <f>SUM(V53+V51+V42+V29+V18+V59)</f>
        <v>1565</v>
      </c>
      <c r="W62" s="215">
        <f>V62/V62</f>
        <v>1</v>
      </c>
      <c r="X62" s="216">
        <f>SUM(X53+X51+X42+X29+X18+X59)</f>
        <v>1635</v>
      </c>
      <c r="Y62" s="215">
        <f>X62/X62</f>
        <v>1</v>
      </c>
      <c r="Z62" s="594">
        <f>SUM(Z18+Z29+Z42+Z51+Z53+Z59)</f>
        <v>1632</v>
      </c>
      <c r="AA62" s="215">
        <f>Z62/Z62</f>
        <v>1</v>
      </c>
      <c r="AB62" s="216">
        <f>SUM(AB53+AB51+AB42+AB29+AB18+AB59)</f>
        <v>1583</v>
      </c>
      <c r="AC62" s="215">
        <f>AB62/AB62</f>
        <v>1</v>
      </c>
      <c r="AD62" s="726">
        <f>SUM(AD53+AD51+AD42+AD29+AD18+AD59)</f>
        <v>1573</v>
      </c>
      <c r="AE62" s="727">
        <v>1</v>
      </c>
      <c r="AF62" s="728">
        <f>AF60-AF61</f>
        <v>1495</v>
      </c>
      <c r="AG62" s="727">
        <v>1</v>
      </c>
      <c r="AH62" s="728">
        <f>AH60-AH61</f>
        <v>1433</v>
      </c>
      <c r="AI62" s="727">
        <v>1</v>
      </c>
      <c r="AJ62" s="540"/>
    </row>
    <row r="63" spans="1:36" ht="15.75" thickBot="1" x14ac:dyDescent="0.3">
      <c r="A63" s="3"/>
      <c r="B63" s="3"/>
      <c r="C63" s="3"/>
      <c r="D63" s="3"/>
      <c r="E63" s="3"/>
      <c r="F63" s="3"/>
      <c r="G63" s="3"/>
      <c r="H63" s="3"/>
      <c r="I63" s="3"/>
      <c r="J63" s="3"/>
      <c r="K63" s="3"/>
      <c r="L63" s="3"/>
      <c r="M63" s="3"/>
      <c r="N63" s="3"/>
      <c r="O63" s="3"/>
      <c r="P63" s="165"/>
      <c r="Q63" s="3"/>
      <c r="R63" s="165"/>
      <c r="S63" s="3"/>
      <c r="T63" s="165"/>
      <c r="V63" s="165"/>
      <c r="X63" s="165"/>
      <c r="Z63" s="217"/>
      <c r="AB63" s="165"/>
      <c r="AE63" s="3"/>
      <c r="AF63" s="3"/>
      <c r="AH63" s="184"/>
      <c r="AI63" s="750"/>
      <c r="AJ63" s="540"/>
    </row>
    <row r="64" spans="1:36" x14ac:dyDescent="0.25">
      <c r="A64" s="780" t="s">
        <v>108</v>
      </c>
      <c r="B64" s="223"/>
      <c r="C64" s="223"/>
      <c r="D64" s="778">
        <v>2013</v>
      </c>
      <c r="E64" s="779"/>
      <c r="F64" s="778">
        <v>2014</v>
      </c>
      <c r="G64" s="779"/>
      <c r="H64" s="778">
        <v>2015</v>
      </c>
      <c r="I64" s="779"/>
      <c r="J64" s="778">
        <v>2016</v>
      </c>
      <c r="K64" s="779"/>
      <c r="L64" s="778">
        <v>2017</v>
      </c>
      <c r="M64" s="779"/>
      <c r="N64" s="3"/>
      <c r="O64" s="3"/>
      <c r="P64" s="3"/>
      <c r="Q64" s="3"/>
      <c r="R64" s="3"/>
      <c r="S64" s="3"/>
      <c r="X64" s="778">
        <v>2013</v>
      </c>
      <c r="Y64" s="779"/>
      <c r="Z64" s="778">
        <v>2014</v>
      </c>
      <c r="AA64" s="779"/>
      <c r="AB64" s="778">
        <v>2015</v>
      </c>
      <c r="AC64" s="779"/>
      <c r="AD64" s="778">
        <v>2016</v>
      </c>
      <c r="AE64" s="779"/>
      <c r="AF64" s="778">
        <v>2017</v>
      </c>
      <c r="AG64" s="782"/>
      <c r="AH64" s="778">
        <v>2018</v>
      </c>
      <c r="AI64" s="782"/>
    </row>
    <row r="65" spans="1:35" ht="15.75" thickBot="1" x14ac:dyDescent="0.3">
      <c r="A65" s="781"/>
      <c r="B65" s="223"/>
      <c r="C65" s="223"/>
      <c r="D65" s="239" t="s">
        <v>22</v>
      </c>
      <c r="E65" s="238" t="s">
        <v>23</v>
      </c>
      <c r="F65" s="509" t="s">
        <v>22</v>
      </c>
      <c r="G65" s="653" t="s">
        <v>23</v>
      </c>
      <c r="H65" s="509" t="s">
        <v>22</v>
      </c>
      <c r="I65" s="653" t="s">
        <v>23</v>
      </c>
      <c r="J65" s="239" t="s">
        <v>22</v>
      </c>
      <c r="K65" s="238" t="s">
        <v>23</v>
      </c>
      <c r="L65" s="509" t="s">
        <v>22</v>
      </c>
      <c r="M65" s="653" t="s">
        <v>23</v>
      </c>
      <c r="N65" s="3"/>
      <c r="O65" s="3"/>
      <c r="P65" s="3"/>
      <c r="Q65" s="3"/>
      <c r="R65" s="3"/>
      <c r="S65" s="3"/>
      <c r="X65" s="239" t="s">
        <v>22</v>
      </c>
      <c r="Y65" s="238" t="s">
        <v>23</v>
      </c>
      <c r="Z65" s="509" t="s">
        <v>22</v>
      </c>
      <c r="AA65" s="653" t="s">
        <v>23</v>
      </c>
      <c r="AB65" s="509" t="s">
        <v>22</v>
      </c>
      <c r="AC65" s="653" t="s">
        <v>23</v>
      </c>
      <c r="AD65" s="239" t="s">
        <v>22</v>
      </c>
      <c r="AE65" s="238" t="s">
        <v>23</v>
      </c>
      <c r="AF65" s="509" t="s">
        <v>22</v>
      </c>
      <c r="AG65" s="729" t="s">
        <v>23</v>
      </c>
      <c r="AH65" s="509" t="s">
        <v>22</v>
      </c>
      <c r="AI65" s="729" t="s">
        <v>23</v>
      </c>
    </row>
    <row r="66" spans="1:35" ht="15.75" thickTop="1" x14ac:dyDescent="0.25">
      <c r="A66" s="120"/>
      <c r="B66" s="223"/>
      <c r="C66" s="223"/>
      <c r="D66" s="223"/>
      <c r="E66" s="223"/>
      <c r="F66" s="654"/>
      <c r="G66" s="655"/>
      <c r="H66" s="654"/>
      <c r="I66" s="655"/>
      <c r="J66" s="543"/>
      <c r="K66" s="223"/>
      <c r="L66" s="654"/>
      <c r="M66" s="655"/>
      <c r="N66" s="3"/>
      <c r="O66" s="3"/>
      <c r="P66" s="3"/>
      <c r="Q66" s="3"/>
      <c r="R66" s="3"/>
      <c r="S66" s="3"/>
      <c r="X66" s="223"/>
      <c r="Y66" s="223"/>
      <c r="Z66" s="654"/>
      <c r="AA66" s="655"/>
      <c r="AB66" s="654"/>
      <c r="AC66" s="655"/>
      <c r="AD66" s="543"/>
      <c r="AE66" s="223"/>
      <c r="AF66" s="654"/>
      <c r="AG66" s="730"/>
      <c r="AH66" s="654"/>
      <c r="AI66" s="730"/>
    </row>
    <row r="67" spans="1:35" x14ac:dyDescent="0.25">
      <c r="A67" s="656" t="s">
        <v>28</v>
      </c>
      <c r="B67" s="657"/>
      <c r="C67" s="657"/>
      <c r="D67" s="657"/>
      <c r="E67" s="657"/>
      <c r="F67" s="658"/>
      <c r="G67" s="659"/>
      <c r="H67" s="658"/>
      <c r="I67" s="659"/>
      <c r="J67" s="660"/>
      <c r="K67" s="657"/>
      <c r="L67" s="661">
        <v>48</v>
      </c>
      <c r="M67" s="662">
        <f>L67/L199</f>
        <v>0.13994169096209913</v>
      </c>
      <c r="N67" s="3"/>
      <c r="O67" s="3"/>
      <c r="P67" s="3"/>
      <c r="Q67" s="3"/>
      <c r="R67" s="3"/>
      <c r="S67" s="3"/>
      <c r="X67" s="657"/>
      <c r="Y67" s="657"/>
      <c r="Z67" s="658"/>
      <c r="AA67" s="659"/>
      <c r="AB67" s="658"/>
      <c r="AC67" s="659"/>
      <c r="AD67" s="660"/>
      <c r="AE67" s="657"/>
      <c r="AF67" s="661">
        <v>264</v>
      </c>
      <c r="AG67" s="731">
        <f>AF67/AF202</f>
        <v>0.17357001972386588</v>
      </c>
      <c r="AH67" s="661">
        <v>236</v>
      </c>
      <c r="AI67" s="731">
        <f>AH67/AH202</f>
        <v>0.16287094547964112</v>
      </c>
    </row>
    <row r="68" spans="1:35" x14ac:dyDescent="0.25">
      <c r="A68" s="120" t="s">
        <v>137</v>
      </c>
      <c r="B68" s="223"/>
      <c r="C68" s="223"/>
      <c r="D68" s="223"/>
      <c r="E68" s="223"/>
      <c r="F68" s="663"/>
      <c r="G68" s="664"/>
      <c r="H68" s="663"/>
      <c r="I68" s="664"/>
      <c r="J68" s="543"/>
      <c r="K68" s="223"/>
      <c r="L68" s="663">
        <v>9</v>
      </c>
      <c r="M68" s="665"/>
      <c r="N68" s="3"/>
      <c r="O68" s="3"/>
      <c r="P68" s="3"/>
      <c r="Q68" s="3"/>
      <c r="R68" s="3"/>
      <c r="S68" s="3"/>
      <c r="X68" s="223"/>
      <c r="Y68" s="223"/>
      <c r="Z68" s="663"/>
      <c r="AA68" s="664"/>
      <c r="AB68" s="663"/>
      <c r="AC68" s="664"/>
      <c r="AD68" s="543"/>
      <c r="AE68" s="223"/>
      <c r="AF68" s="663">
        <v>54</v>
      </c>
      <c r="AG68" s="732">
        <f>AF68/AF202</f>
        <v>3.5502958579881658E-2</v>
      </c>
      <c r="AH68" s="663">
        <v>54</v>
      </c>
      <c r="AI68" s="732">
        <f>AH68/AH202</f>
        <v>3.7267080745341616E-2</v>
      </c>
    </row>
    <row r="69" spans="1:35" x14ac:dyDescent="0.25">
      <c r="A69" s="179" t="s">
        <v>136</v>
      </c>
      <c r="B69" s="223"/>
      <c r="C69" s="223"/>
      <c r="D69" s="223"/>
      <c r="E69" s="223"/>
      <c r="F69" s="663"/>
      <c r="G69" s="664"/>
      <c r="H69" s="663"/>
      <c r="I69" s="664"/>
      <c r="J69" s="543"/>
      <c r="K69" s="223"/>
      <c r="L69" s="663">
        <v>7</v>
      </c>
      <c r="M69" s="665"/>
      <c r="N69" s="3"/>
      <c r="O69" s="3"/>
      <c r="P69" s="3"/>
      <c r="Q69" s="3"/>
      <c r="R69" s="3"/>
      <c r="S69" s="3"/>
      <c r="X69" s="223"/>
      <c r="Y69" s="223"/>
      <c r="Z69" s="663"/>
      <c r="AA69" s="664"/>
      <c r="AB69" s="663"/>
      <c r="AC69" s="664"/>
      <c r="AD69" s="543"/>
      <c r="AE69" s="223"/>
      <c r="AF69" s="663">
        <v>38</v>
      </c>
      <c r="AG69" s="732">
        <f>AF69/AF202</f>
        <v>2.4983563445101907E-2</v>
      </c>
      <c r="AH69" s="663">
        <v>43</v>
      </c>
      <c r="AI69" s="732">
        <f>AH69/AH202</f>
        <v>2.9675638371290544E-2</v>
      </c>
    </row>
    <row r="70" spans="1:35" x14ac:dyDescent="0.25">
      <c r="A70" s="666" t="s">
        <v>30</v>
      </c>
      <c r="B70" s="667"/>
      <c r="C70" s="667"/>
      <c r="D70" s="667"/>
      <c r="E70" s="667"/>
      <c r="F70" s="668"/>
      <c r="G70" s="669"/>
      <c r="H70" s="668"/>
      <c r="I70" s="669"/>
      <c r="J70" s="670"/>
      <c r="K70" s="667"/>
      <c r="L70" s="671">
        <f>SUM(L68:L69)</f>
        <v>16</v>
      </c>
      <c r="M70" s="672"/>
      <c r="N70" s="3"/>
      <c r="O70" s="3"/>
      <c r="P70" s="3"/>
      <c r="Q70" s="3"/>
      <c r="R70" s="3"/>
      <c r="S70" s="3"/>
      <c r="X70" s="667"/>
      <c r="Y70" s="667"/>
      <c r="Z70" s="668"/>
      <c r="AA70" s="669"/>
      <c r="AB70" s="668"/>
      <c r="AC70" s="669"/>
      <c r="AD70" s="670"/>
      <c r="AE70" s="667"/>
      <c r="AF70" s="671">
        <f>SUM(AF68:AF69)</f>
        <v>92</v>
      </c>
      <c r="AG70" s="733">
        <f>AF70/AF202</f>
        <v>6.0486522024983565E-2</v>
      </c>
      <c r="AH70" s="671">
        <f>SUM(AH68:AH69)</f>
        <v>97</v>
      </c>
      <c r="AI70" s="733">
        <f>AH70/AH202</f>
        <v>6.694271911663216E-2</v>
      </c>
    </row>
    <row r="71" spans="1:35" x14ac:dyDescent="0.25">
      <c r="A71" s="120"/>
      <c r="B71" s="223"/>
      <c r="C71" s="223"/>
      <c r="D71" s="223"/>
      <c r="E71" s="223"/>
      <c r="F71" s="663"/>
      <c r="G71" s="664"/>
      <c r="H71" s="663"/>
      <c r="I71" s="664"/>
      <c r="J71" s="543"/>
      <c r="K71" s="223"/>
      <c r="L71" s="663"/>
      <c r="M71" s="665"/>
      <c r="N71" s="3"/>
      <c r="O71" s="3"/>
      <c r="P71" s="3"/>
      <c r="Q71" s="3"/>
      <c r="R71" s="3"/>
      <c r="S71" s="3"/>
      <c r="X71" s="223"/>
      <c r="Y71" s="223"/>
      <c r="Z71" s="663"/>
      <c r="AA71" s="664"/>
      <c r="AB71" s="663"/>
      <c r="AC71" s="664"/>
      <c r="AD71" s="543"/>
      <c r="AE71" s="223"/>
      <c r="AF71" s="663"/>
      <c r="AG71" s="732"/>
      <c r="AH71" s="663"/>
      <c r="AI71" s="732"/>
    </row>
    <row r="72" spans="1:35" x14ac:dyDescent="0.25">
      <c r="A72" s="666" t="s">
        <v>32</v>
      </c>
      <c r="B72" s="667"/>
      <c r="C72" s="667"/>
      <c r="D72" s="667"/>
      <c r="E72" s="667"/>
      <c r="F72" s="668"/>
      <c r="G72" s="669"/>
      <c r="H72" s="668"/>
      <c r="I72" s="669"/>
      <c r="J72" s="670"/>
      <c r="K72" s="667"/>
      <c r="L72" s="671">
        <v>3</v>
      </c>
      <c r="M72" s="672"/>
      <c r="N72" s="3"/>
      <c r="O72" s="3"/>
      <c r="P72" s="3"/>
      <c r="Q72" s="3"/>
      <c r="R72" s="3"/>
      <c r="S72" s="3"/>
      <c r="X72" s="667"/>
      <c r="Y72" s="667"/>
      <c r="Z72" s="668"/>
      <c r="AA72" s="669"/>
      <c r="AB72" s="668"/>
      <c r="AC72" s="669"/>
      <c r="AD72" s="670"/>
      <c r="AE72" s="667"/>
      <c r="AF72" s="671">
        <v>37</v>
      </c>
      <c r="AG72" s="733">
        <f>AF72/AF202</f>
        <v>2.4326101249178174E-2</v>
      </c>
      <c r="AH72" s="671">
        <v>45</v>
      </c>
      <c r="AI72" s="733">
        <f>AH72/AH202</f>
        <v>3.1055900621118012E-2</v>
      </c>
    </row>
    <row r="73" spans="1:35" x14ac:dyDescent="0.25">
      <c r="A73" s="120"/>
      <c r="B73" s="223"/>
      <c r="C73" s="223"/>
      <c r="D73" s="223"/>
      <c r="E73" s="223"/>
      <c r="F73" s="663"/>
      <c r="G73" s="664"/>
      <c r="H73" s="663"/>
      <c r="I73" s="664"/>
      <c r="J73" s="543"/>
      <c r="K73" s="223"/>
      <c r="L73" s="663"/>
      <c r="M73" s="665"/>
      <c r="N73" s="3"/>
      <c r="O73" s="3"/>
      <c r="P73" s="3"/>
      <c r="Q73" s="3"/>
      <c r="R73" s="3"/>
      <c r="S73" s="3"/>
      <c r="X73" s="223"/>
      <c r="Y73" s="223"/>
      <c r="Z73" s="663"/>
      <c r="AA73" s="664"/>
      <c r="AB73" s="663"/>
      <c r="AC73" s="664"/>
      <c r="AD73" s="543"/>
      <c r="AE73" s="223"/>
      <c r="AF73" s="663"/>
      <c r="AG73" s="732"/>
      <c r="AH73" s="663"/>
      <c r="AI73" s="732"/>
    </row>
    <row r="74" spans="1:35" x14ac:dyDescent="0.25">
      <c r="A74" s="533" t="s">
        <v>246</v>
      </c>
      <c r="B74" s="223"/>
      <c r="C74" s="223"/>
      <c r="D74" s="223"/>
      <c r="E74" s="223"/>
      <c r="F74" s="663"/>
      <c r="G74" s="664"/>
      <c r="H74" s="663"/>
      <c r="I74" s="664"/>
      <c r="J74" s="543"/>
      <c r="K74" s="223"/>
      <c r="L74" s="663">
        <v>16</v>
      </c>
      <c r="M74" s="665"/>
      <c r="N74" s="3"/>
      <c r="O74" s="3"/>
      <c r="P74" s="3"/>
      <c r="Q74" s="3"/>
      <c r="R74" s="3"/>
      <c r="S74" s="3"/>
      <c r="X74" s="223"/>
      <c r="Y74" s="223"/>
      <c r="Z74" s="663"/>
      <c r="AA74" s="664"/>
      <c r="AB74" s="663"/>
      <c r="AC74" s="664"/>
      <c r="AD74" s="543"/>
      <c r="AE74" s="223"/>
      <c r="AF74" s="663">
        <v>88</v>
      </c>
      <c r="AG74" s="732">
        <f>AF74/AF202</f>
        <v>5.7856673241288625E-2</v>
      </c>
      <c r="AH74" s="663">
        <v>83</v>
      </c>
      <c r="AI74" s="732">
        <f>AH74/AH202</f>
        <v>5.7280883367839888E-2</v>
      </c>
    </row>
    <row r="75" spans="1:35" x14ac:dyDescent="0.25">
      <c r="A75" s="533" t="s">
        <v>247</v>
      </c>
      <c r="B75" s="223"/>
      <c r="C75" s="223"/>
      <c r="D75" s="223"/>
      <c r="E75" s="223"/>
      <c r="F75" s="663"/>
      <c r="G75" s="664"/>
      <c r="H75" s="663"/>
      <c r="I75" s="664"/>
      <c r="J75" s="543"/>
      <c r="K75" s="223"/>
      <c r="L75" s="663">
        <v>14</v>
      </c>
      <c r="M75" s="665"/>
      <c r="N75" s="3"/>
      <c r="O75" s="3"/>
      <c r="P75" s="3"/>
      <c r="Q75" s="3"/>
      <c r="R75" s="3"/>
      <c r="S75" s="3"/>
      <c r="X75" s="223"/>
      <c r="Y75" s="223"/>
      <c r="Z75" s="663"/>
      <c r="AA75" s="664"/>
      <c r="AB75" s="663"/>
      <c r="AC75" s="664"/>
      <c r="AD75" s="543"/>
      <c r="AE75" s="223"/>
      <c r="AF75" s="663">
        <v>41</v>
      </c>
      <c r="AG75" s="732">
        <f>AF75/AF202</f>
        <v>2.695595003287311E-2</v>
      </c>
      <c r="AH75" s="663">
        <v>39</v>
      </c>
      <c r="AI75" s="732">
        <f>AH75/AH202</f>
        <v>2.6915113871635612E-2</v>
      </c>
    </row>
    <row r="76" spans="1:35" x14ac:dyDescent="0.25">
      <c r="A76" s="673" t="s">
        <v>1078</v>
      </c>
      <c r="B76" s="223"/>
      <c r="C76" s="223"/>
      <c r="D76" s="223"/>
      <c r="E76" s="223"/>
      <c r="F76" s="663"/>
      <c r="G76" s="664"/>
      <c r="H76" s="663"/>
      <c r="I76" s="664"/>
      <c r="J76" s="543"/>
      <c r="K76" s="223"/>
      <c r="L76" s="663">
        <v>0</v>
      </c>
      <c r="M76" s="665"/>
      <c r="N76" s="3"/>
      <c r="O76" s="3"/>
      <c r="P76" s="3"/>
      <c r="Q76" s="3"/>
      <c r="R76" s="3"/>
      <c r="S76" s="3"/>
      <c r="X76" s="223"/>
      <c r="Y76" s="223"/>
      <c r="Z76" s="663"/>
      <c r="AA76" s="664"/>
      <c r="AB76" s="663"/>
      <c r="AC76" s="664"/>
      <c r="AD76" s="543"/>
      <c r="AE76" s="223"/>
      <c r="AF76" s="663">
        <v>9</v>
      </c>
      <c r="AG76" s="732">
        <f>AF76/AF202</f>
        <v>5.9171597633136093E-3</v>
      </c>
      <c r="AH76" s="663">
        <v>11</v>
      </c>
      <c r="AI76" s="732">
        <f>AH76/AH202</f>
        <v>7.59144237405107E-3</v>
      </c>
    </row>
    <row r="77" spans="1:35" x14ac:dyDescent="0.25">
      <c r="A77" s="674" t="s">
        <v>138</v>
      </c>
      <c r="B77" s="667"/>
      <c r="C77" s="667"/>
      <c r="D77" s="667"/>
      <c r="E77" s="667"/>
      <c r="F77" s="668"/>
      <c r="G77" s="669"/>
      <c r="H77" s="668"/>
      <c r="I77" s="669"/>
      <c r="J77" s="670"/>
      <c r="K77" s="667"/>
      <c r="L77" s="671">
        <f>SUM(L74:L76)</f>
        <v>30</v>
      </c>
      <c r="M77" s="672"/>
      <c r="N77" s="3"/>
      <c r="O77" s="3"/>
      <c r="P77" s="3"/>
      <c r="Q77" s="3"/>
      <c r="R77" s="3"/>
      <c r="S77" s="3"/>
      <c r="X77" s="667"/>
      <c r="Y77" s="667"/>
      <c r="Z77" s="668"/>
      <c r="AA77" s="669"/>
      <c r="AB77" s="668"/>
      <c r="AC77" s="669"/>
      <c r="AD77" s="670"/>
      <c r="AE77" s="667"/>
      <c r="AF77" s="671">
        <f>SUM(AF74:AF76)</f>
        <v>138</v>
      </c>
      <c r="AG77" s="733">
        <f>AF77/AF202</f>
        <v>9.0729783037475351E-2</v>
      </c>
      <c r="AH77" s="671">
        <f>SUM(AH74:AH76)</f>
        <v>133</v>
      </c>
      <c r="AI77" s="733">
        <f>AH77/AH202</f>
        <v>9.1787439613526575E-2</v>
      </c>
    </row>
    <row r="78" spans="1:35" x14ac:dyDescent="0.25">
      <c r="A78" s="120"/>
      <c r="B78" s="223"/>
      <c r="C78" s="223"/>
      <c r="D78" s="223"/>
      <c r="E78" s="223"/>
      <c r="F78" s="663"/>
      <c r="G78" s="664"/>
      <c r="H78" s="663"/>
      <c r="I78" s="664"/>
      <c r="J78" s="543"/>
      <c r="K78" s="223"/>
      <c r="L78" s="663"/>
      <c r="M78" s="665"/>
      <c r="N78" s="3"/>
      <c r="O78" s="3"/>
      <c r="P78" s="3"/>
      <c r="Q78" s="3"/>
      <c r="R78" s="3"/>
      <c r="S78" s="3"/>
      <c r="X78" s="223"/>
      <c r="Y78" s="223"/>
      <c r="Z78" s="663"/>
      <c r="AA78" s="664"/>
      <c r="AB78" s="663"/>
      <c r="AC78" s="664"/>
      <c r="AD78" s="543"/>
      <c r="AE78" s="223"/>
      <c r="AF78" s="663"/>
      <c r="AG78" s="732"/>
      <c r="AH78" s="663"/>
      <c r="AI78" s="732"/>
    </row>
    <row r="79" spans="1:35" x14ac:dyDescent="0.25">
      <c r="A79" s="533" t="s">
        <v>36</v>
      </c>
      <c r="B79" s="223"/>
      <c r="C79" s="223"/>
      <c r="D79" s="223"/>
      <c r="E79" s="223"/>
      <c r="F79" s="663"/>
      <c r="G79" s="664"/>
      <c r="H79" s="663"/>
      <c r="I79" s="664"/>
      <c r="J79" s="543"/>
      <c r="K79" s="223"/>
      <c r="L79" s="663">
        <v>7</v>
      </c>
      <c r="M79" s="665"/>
      <c r="N79" s="3"/>
      <c r="O79" s="3"/>
      <c r="P79" s="3"/>
      <c r="Q79" s="3"/>
      <c r="R79" s="3"/>
      <c r="S79" s="3"/>
      <c r="X79" s="223"/>
      <c r="Y79" s="223"/>
      <c r="Z79" s="663"/>
      <c r="AA79" s="664"/>
      <c r="AB79" s="663"/>
      <c r="AC79" s="664"/>
      <c r="AD79" s="543"/>
      <c r="AE79" s="223"/>
      <c r="AF79" s="663">
        <v>25</v>
      </c>
      <c r="AG79" s="732">
        <f>AF79/AF202</f>
        <v>1.6436554898093359E-2</v>
      </c>
      <c r="AH79" s="663">
        <v>21</v>
      </c>
      <c r="AI79" s="732">
        <f>AH79/AH202</f>
        <v>1.4492753623188406E-2</v>
      </c>
    </row>
    <row r="80" spans="1:35" x14ac:dyDescent="0.25">
      <c r="A80" s="533" t="s">
        <v>977</v>
      </c>
      <c r="B80" s="223"/>
      <c r="C80" s="223"/>
      <c r="D80" s="223"/>
      <c r="E80" s="223"/>
      <c r="F80" s="663"/>
      <c r="G80" s="664"/>
      <c r="H80" s="663"/>
      <c r="I80" s="664"/>
      <c r="J80" s="543"/>
      <c r="K80" s="223"/>
      <c r="L80" s="663">
        <v>2</v>
      </c>
      <c r="M80" s="665"/>
      <c r="N80" s="3"/>
      <c r="O80" s="3"/>
      <c r="P80" s="3"/>
      <c r="Q80" s="3"/>
      <c r="R80" s="3"/>
      <c r="S80" s="3"/>
      <c r="X80" s="223"/>
      <c r="Y80" s="223"/>
      <c r="Z80" s="663"/>
      <c r="AA80" s="664"/>
      <c r="AB80" s="663"/>
      <c r="AC80" s="664"/>
      <c r="AD80" s="543"/>
      <c r="AE80" s="223"/>
      <c r="AF80" s="663">
        <v>3</v>
      </c>
      <c r="AG80" s="732">
        <f>AF80/AF202</f>
        <v>1.9723865877712033E-3</v>
      </c>
      <c r="AH80" s="663">
        <v>2</v>
      </c>
      <c r="AI80" s="732">
        <f>AH80/AH202</f>
        <v>1.3802622498274672E-3</v>
      </c>
    </row>
    <row r="81" spans="1:35" x14ac:dyDescent="0.25">
      <c r="A81" s="666" t="s">
        <v>36</v>
      </c>
      <c r="B81" s="667"/>
      <c r="C81" s="667"/>
      <c r="D81" s="667"/>
      <c r="E81" s="667"/>
      <c r="F81" s="668"/>
      <c r="G81" s="669"/>
      <c r="H81" s="668"/>
      <c r="I81" s="669"/>
      <c r="J81" s="670"/>
      <c r="K81" s="667"/>
      <c r="L81" s="671">
        <f>SUM(L79:L80)</f>
        <v>9</v>
      </c>
      <c r="M81" s="672"/>
      <c r="N81" s="3"/>
      <c r="O81" s="3"/>
      <c r="P81" s="3"/>
      <c r="Q81" s="3"/>
      <c r="R81" s="3"/>
      <c r="S81" s="3"/>
      <c r="X81" s="667"/>
      <c r="Y81" s="667"/>
      <c r="Z81" s="668"/>
      <c r="AA81" s="669"/>
      <c r="AB81" s="668"/>
      <c r="AC81" s="669"/>
      <c r="AD81" s="670"/>
      <c r="AE81" s="667"/>
      <c r="AF81" s="671">
        <f>SUM(AF79:AF80)</f>
        <v>28</v>
      </c>
      <c r="AG81" s="733">
        <f>AF81/AF202</f>
        <v>1.8408941485864562E-2</v>
      </c>
      <c r="AH81" s="671">
        <f>SUM(AH79:AH80)</f>
        <v>23</v>
      </c>
      <c r="AI81" s="733">
        <f>AH81/AH202</f>
        <v>1.5873015873015872E-2</v>
      </c>
    </row>
    <row r="82" spans="1:35" x14ac:dyDescent="0.25">
      <c r="A82" s="529"/>
      <c r="B82" s="223"/>
      <c r="C82" s="223"/>
      <c r="D82" s="223"/>
      <c r="E82" s="223"/>
      <c r="F82" s="663"/>
      <c r="G82" s="664"/>
      <c r="H82" s="663"/>
      <c r="I82" s="664"/>
      <c r="J82" s="543"/>
      <c r="K82" s="223"/>
      <c r="L82" s="663"/>
      <c r="M82" s="665"/>
      <c r="N82" s="3"/>
      <c r="O82" s="3"/>
      <c r="P82" s="3"/>
      <c r="Q82" s="3"/>
      <c r="R82" s="3"/>
      <c r="S82" s="3"/>
      <c r="X82" s="223"/>
      <c r="Y82" s="223"/>
      <c r="Z82" s="663"/>
      <c r="AA82" s="664"/>
      <c r="AB82" s="663"/>
      <c r="AC82" s="664"/>
      <c r="AD82" s="543"/>
      <c r="AE82" s="223"/>
      <c r="AF82" s="663"/>
      <c r="AG82" s="732"/>
      <c r="AH82" s="663"/>
      <c r="AI82" s="732"/>
    </row>
    <row r="83" spans="1:35" x14ac:dyDescent="0.25">
      <c r="A83" s="666" t="s">
        <v>139</v>
      </c>
      <c r="B83" s="667"/>
      <c r="C83" s="667"/>
      <c r="D83" s="667"/>
      <c r="E83" s="667"/>
      <c r="F83" s="668"/>
      <c r="G83" s="669"/>
      <c r="H83" s="668"/>
      <c r="I83" s="669"/>
      <c r="J83" s="670"/>
      <c r="K83" s="667"/>
      <c r="L83" s="671">
        <v>6</v>
      </c>
      <c r="M83" s="672"/>
      <c r="N83" s="3"/>
      <c r="O83" s="3"/>
      <c r="P83" s="3"/>
      <c r="Q83" s="3"/>
      <c r="R83" s="3"/>
      <c r="S83" s="3"/>
      <c r="X83" s="667"/>
      <c r="Y83" s="667"/>
      <c r="Z83" s="668"/>
      <c r="AA83" s="669"/>
      <c r="AB83" s="668"/>
      <c r="AC83" s="669"/>
      <c r="AD83" s="670"/>
      <c r="AE83" s="667"/>
      <c r="AF83" s="671">
        <v>22</v>
      </c>
      <c r="AG83" s="733">
        <f>AF83/AF202</f>
        <v>1.4464168310322156E-2</v>
      </c>
      <c r="AH83" s="671">
        <v>17</v>
      </c>
      <c r="AI83" s="733">
        <f>AH83/AH202</f>
        <v>1.1732229123533472E-2</v>
      </c>
    </row>
    <row r="84" spans="1:35" x14ac:dyDescent="0.25">
      <c r="A84" s="120"/>
      <c r="B84" s="223"/>
      <c r="C84" s="223"/>
      <c r="D84" s="223"/>
      <c r="E84" s="223"/>
      <c r="F84" s="663"/>
      <c r="G84" s="664"/>
      <c r="H84" s="663"/>
      <c r="I84" s="664"/>
      <c r="J84" s="543"/>
      <c r="K84" s="223"/>
      <c r="L84" s="663"/>
      <c r="M84" s="665"/>
      <c r="N84" s="3"/>
      <c r="O84" s="3"/>
      <c r="P84" s="3"/>
      <c r="Q84" s="3"/>
      <c r="R84" s="3"/>
      <c r="S84" s="3"/>
      <c r="X84" s="223"/>
      <c r="Y84" s="223"/>
      <c r="Z84" s="663"/>
      <c r="AA84" s="664"/>
      <c r="AB84" s="663"/>
      <c r="AC84" s="664"/>
      <c r="AD84" s="543"/>
      <c r="AE84" s="223"/>
      <c r="AF84" s="663"/>
      <c r="AG84" s="732"/>
      <c r="AH84" s="663"/>
      <c r="AI84" s="732"/>
    </row>
    <row r="85" spans="1:35" x14ac:dyDescent="0.25">
      <c r="A85" s="179" t="s">
        <v>248</v>
      </c>
      <c r="B85" s="223"/>
      <c r="C85" s="223"/>
      <c r="D85" s="223"/>
      <c r="E85" s="223"/>
      <c r="F85" s="663"/>
      <c r="G85" s="664"/>
      <c r="H85" s="663"/>
      <c r="I85" s="664"/>
      <c r="J85" s="543"/>
      <c r="K85" s="223"/>
      <c r="L85" s="663">
        <v>3</v>
      </c>
      <c r="M85" s="665"/>
      <c r="N85" s="3"/>
      <c r="O85" s="3"/>
      <c r="P85" s="3"/>
      <c r="Q85" s="3"/>
      <c r="R85" s="3"/>
      <c r="S85" s="3"/>
      <c r="X85" s="223"/>
      <c r="Y85" s="223"/>
      <c r="Z85" s="663"/>
      <c r="AA85" s="664"/>
      <c r="AB85" s="663"/>
      <c r="AC85" s="664"/>
      <c r="AD85" s="543"/>
      <c r="AE85" s="223"/>
      <c r="AF85" s="663">
        <v>17</v>
      </c>
      <c r="AG85" s="732">
        <f>AF85/AF202</f>
        <v>1.1176857330703484E-2</v>
      </c>
      <c r="AH85" s="663">
        <v>18</v>
      </c>
      <c r="AI85" s="732">
        <f>AH85/AH202</f>
        <v>1.2422360248447204E-2</v>
      </c>
    </row>
    <row r="86" spans="1:35" x14ac:dyDescent="0.25">
      <c r="A86" s="179" t="s">
        <v>249</v>
      </c>
      <c r="B86" s="223"/>
      <c r="C86" s="223"/>
      <c r="D86" s="223"/>
      <c r="E86" s="223"/>
      <c r="F86" s="663"/>
      <c r="G86" s="664"/>
      <c r="H86" s="663"/>
      <c r="I86" s="664"/>
      <c r="J86" s="543"/>
      <c r="K86" s="223"/>
      <c r="L86" s="663">
        <v>6</v>
      </c>
      <c r="M86" s="665"/>
      <c r="N86" s="3"/>
      <c r="O86" s="3"/>
      <c r="P86" s="3"/>
      <c r="Q86" s="3"/>
      <c r="R86" s="3"/>
      <c r="S86" s="3"/>
      <c r="X86" s="223"/>
      <c r="Y86" s="223"/>
      <c r="Z86" s="663"/>
      <c r="AA86" s="664"/>
      <c r="AB86" s="663"/>
      <c r="AC86" s="664"/>
      <c r="AD86" s="543"/>
      <c r="AE86" s="223"/>
      <c r="AF86" s="663">
        <v>26</v>
      </c>
      <c r="AG86" s="732">
        <f>AF86/AF202</f>
        <v>1.7094017094017096E-2</v>
      </c>
      <c r="AH86" s="663">
        <v>23</v>
      </c>
      <c r="AI86" s="732">
        <f>AH86/AH202</f>
        <v>1.5873015873015872E-2</v>
      </c>
    </row>
    <row r="87" spans="1:35" s="755" customFormat="1" x14ac:dyDescent="0.25">
      <c r="A87" s="179" t="s">
        <v>1085</v>
      </c>
      <c r="B87" s="223"/>
      <c r="C87" s="223"/>
      <c r="D87" s="223"/>
      <c r="E87" s="223"/>
      <c r="F87" s="663"/>
      <c r="G87" s="664"/>
      <c r="H87" s="663"/>
      <c r="I87" s="664"/>
      <c r="J87" s="543"/>
      <c r="K87" s="223"/>
      <c r="L87" s="663"/>
      <c r="M87" s="665"/>
      <c r="N87" s="184"/>
      <c r="O87" s="184"/>
      <c r="P87" s="184"/>
      <c r="Q87" s="184"/>
      <c r="R87" s="184"/>
      <c r="S87" s="184"/>
      <c r="X87" s="223"/>
      <c r="Y87" s="223"/>
      <c r="Z87" s="663"/>
      <c r="AA87" s="664"/>
      <c r="AB87" s="663"/>
      <c r="AC87" s="664"/>
      <c r="AD87" s="543"/>
      <c r="AE87" s="223"/>
      <c r="AF87" s="663"/>
      <c r="AG87" s="732"/>
      <c r="AH87" s="663">
        <v>2</v>
      </c>
      <c r="AI87" s="732"/>
    </row>
    <row r="88" spans="1:35" x14ac:dyDescent="0.25">
      <c r="A88" s="666" t="s">
        <v>144</v>
      </c>
      <c r="B88" s="667"/>
      <c r="C88" s="667"/>
      <c r="D88" s="667"/>
      <c r="E88" s="667"/>
      <c r="F88" s="668"/>
      <c r="G88" s="669"/>
      <c r="H88" s="668"/>
      <c r="I88" s="669"/>
      <c r="J88" s="670"/>
      <c r="K88" s="667"/>
      <c r="L88" s="671">
        <f>SUM(L85:L86)</f>
        <v>9</v>
      </c>
      <c r="M88" s="672"/>
      <c r="N88" s="3"/>
      <c r="O88" s="3"/>
      <c r="P88" s="3"/>
      <c r="Q88" s="3"/>
      <c r="R88" s="3"/>
      <c r="S88" s="3"/>
      <c r="X88" s="667"/>
      <c r="Y88" s="667"/>
      <c r="Z88" s="668"/>
      <c r="AA88" s="669"/>
      <c r="AB88" s="668"/>
      <c r="AC88" s="669"/>
      <c r="AD88" s="670"/>
      <c r="AE88" s="667"/>
      <c r="AF88" s="671">
        <f>SUM(AF85:AF86)</f>
        <v>43</v>
      </c>
      <c r="AG88" s="733">
        <f>AF88/AF202</f>
        <v>2.827087442472058E-2</v>
      </c>
      <c r="AH88" s="671">
        <f>SUM(AH85:AH87)</f>
        <v>43</v>
      </c>
      <c r="AI88" s="733">
        <f>AH88/AH202</f>
        <v>2.9675638371290544E-2</v>
      </c>
    </row>
    <row r="89" spans="1:35" x14ac:dyDescent="0.25">
      <c r="A89" s="120"/>
      <c r="B89" s="223"/>
      <c r="C89" s="223"/>
      <c r="D89" s="223"/>
      <c r="E89" s="223"/>
      <c r="F89" s="663"/>
      <c r="G89" s="664"/>
      <c r="H89" s="663"/>
      <c r="I89" s="664"/>
      <c r="J89" s="543"/>
      <c r="K89" s="223"/>
      <c r="L89" s="663"/>
      <c r="M89" s="665"/>
      <c r="N89" s="3"/>
      <c r="O89" s="3"/>
      <c r="P89" s="3"/>
      <c r="Q89" s="3"/>
      <c r="R89" s="3"/>
      <c r="S89" s="3"/>
      <c r="X89" s="223"/>
      <c r="Y89" s="223"/>
      <c r="Z89" s="663"/>
      <c r="AA89" s="664"/>
      <c r="AB89" s="663"/>
      <c r="AC89" s="664"/>
      <c r="AD89" s="543"/>
      <c r="AE89" s="223"/>
      <c r="AF89" s="663"/>
      <c r="AG89" s="732"/>
      <c r="AH89" s="663"/>
      <c r="AI89" s="732"/>
    </row>
    <row r="90" spans="1:35" x14ac:dyDescent="0.25">
      <c r="A90" s="666" t="s">
        <v>216</v>
      </c>
      <c r="B90" s="667"/>
      <c r="C90" s="667"/>
      <c r="D90" s="667"/>
      <c r="E90" s="667"/>
      <c r="F90" s="668"/>
      <c r="G90" s="669"/>
      <c r="H90" s="668"/>
      <c r="I90" s="669"/>
      <c r="J90" s="670"/>
      <c r="K90" s="667"/>
      <c r="L90" s="671">
        <v>2</v>
      </c>
      <c r="M90" s="672"/>
      <c r="N90" s="3"/>
      <c r="O90" s="3"/>
      <c r="P90" s="3"/>
      <c r="Q90" s="3"/>
      <c r="R90" s="3"/>
      <c r="S90" s="3"/>
      <c r="X90" s="667"/>
      <c r="Y90" s="667"/>
      <c r="Z90" s="668"/>
      <c r="AA90" s="669"/>
      <c r="AB90" s="668"/>
      <c r="AC90" s="669"/>
      <c r="AD90" s="670"/>
      <c r="AE90" s="667"/>
      <c r="AF90" s="671">
        <v>5</v>
      </c>
      <c r="AG90" s="733">
        <f>AF90/AF202</f>
        <v>3.2873109796186721E-3</v>
      </c>
      <c r="AH90" s="671">
        <v>4</v>
      </c>
      <c r="AI90" s="733">
        <f>AH90/AH202</f>
        <v>2.7605244996549345E-3</v>
      </c>
    </row>
    <row r="91" spans="1:35" x14ac:dyDescent="0.25">
      <c r="A91" s="675"/>
      <c r="B91" s="223"/>
      <c r="C91" s="223"/>
      <c r="D91" s="223"/>
      <c r="E91" s="223"/>
      <c r="F91" s="663"/>
      <c r="G91" s="664"/>
      <c r="H91" s="663"/>
      <c r="I91" s="664"/>
      <c r="J91" s="543"/>
      <c r="K91" s="223"/>
      <c r="L91" s="663"/>
      <c r="M91" s="665"/>
      <c r="N91" s="3"/>
      <c r="O91" s="3"/>
      <c r="P91" s="3"/>
      <c r="Q91" s="3"/>
      <c r="R91" s="3"/>
      <c r="S91" s="3"/>
      <c r="X91" s="223"/>
      <c r="Y91" s="223"/>
      <c r="Z91" s="663"/>
      <c r="AA91" s="664"/>
      <c r="AB91" s="663"/>
      <c r="AC91" s="664"/>
      <c r="AD91" s="543"/>
      <c r="AE91" s="223"/>
      <c r="AF91" s="663"/>
      <c r="AG91" s="732"/>
      <c r="AH91" s="663"/>
      <c r="AI91" s="732"/>
    </row>
    <row r="92" spans="1:35" x14ac:dyDescent="0.25">
      <c r="A92" s="120" t="s">
        <v>148</v>
      </c>
      <c r="B92" s="223"/>
      <c r="C92" s="223"/>
      <c r="D92" s="223"/>
      <c r="E92" s="223"/>
      <c r="F92" s="663"/>
      <c r="G92" s="664"/>
      <c r="H92" s="663"/>
      <c r="I92" s="664"/>
      <c r="J92" s="543"/>
      <c r="K92" s="223"/>
      <c r="L92" s="663">
        <v>11</v>
      </c>
      <c r="M92" s="665"/>
      <c r="N92" s="3"/>
      <c r="O92" s="3"/>
      <c r="P92" s="3"/>
      <c r="Q92" s="3"/>
      <c r="R92" s="3"/>
      <c r="S92" s="3"/>
      <c r="X92" s="223"/>
      <c r="Y92" s="223"/>
      <c r="Z92" s="663"/>
      <c r="AA92" s="664"/>
      <c r="AB92" s="663"/>
      <c r="AC92" s="664"/>
      <c r="AD92" s="543"/>
      <c r="AE92" s="223"/>
      <c r="AF92" s="663">
        <v>40</v>
      </c>
      <c r="AG92" s="732">
        <f>AF92/AF$202</f>
        <v>2.6298487836949377E-2</v>
      </c>
      <c r="AH92" s="663">
        <v>36</v>
      </c>
      <c r="AI92" s="732">
        <f t="shared" ref="AI92:AI102" si="31">AH92/AH$202</f>
        <v>2.4844720496894408E-2</v>
      </c>
    </row>
    <row r="93" spans="1:35" x14ac:dyDescent="0.25">
      <c r="A93" s="120" t="s">
        <v>146</v>
      </c>
      <c r="B93" s="223"/>
      <c r="C93" s="223"/>
      <c r="D93" s="223"/>
      <c r="E93" s="223"/>
      <c r="F93" s="663"/>
      <c r="G93" s="664"/>
      <c r="H93" s="663"/>
      <c r="I93" s="664"/>
      <c r="J93" s="543"/>
      <c r="K93" s="223"/>
      <c r="L93" s="663">
        <v>23</v>
      </c>
      <c r="M93" s="665"/>
      <c r="N93" s="3"/>
      <c r="O93" s="3"/>
      <c r="P93" s="3"/>
      <c r="Q93" s="3"/>
      <c r="R93" s="3"/>
      <c r="S93" s="3"/>
      <c r="X93" s="223"/>
      <c r="Y93" s="223"/>
      <c r="Z93" s="663"/>
      <c r="AA93" s="664"/>
      <c r="AB93" s="663"/>
      <c r="AC93" s="664"/>
      <c r="AD93" s="543"/>
      <c r="AE93" s="223"/>
      <c r="AF93" s="663">
        <v>55</v>
      </c>
      <c r="AG93" s="732">
        <f>AF93/AF$202</f>
        <v>3.6160420775805391E-2</v>
      </c>
      <c r="AH93" s="663">
        <v>46</v>
      </c>
      <c r="AI93" s="732">
        <f t="shared" si="31"/>
        <v>3.1746031746031744E-2</v>
      </c>
    </row>
    <row r="94" spans="1:35" s="755" customFormat="1" x14ac:dyDescent="0.25">
      <c r="A94" s="756" t="s">
        <v>1086</v>
      </c>
      <c r="B94" s="223"/>
      <c r="C94" s="223"/>
      <c r="D94" s="223"/>
      <c r="E94" s="223"/>
      <c r="F94" s="663"/>
      <c r="G94" s="664"/>
      <c r="H94" s="663"/>
      <c r="I94" s="664"/>
      <c r="J94" s="543"/>
      <c r="K94" s="223"/>
      <c r="L94" s="663"/>
      <c r="M94" s="665"/>
      <c r="N94" s="184"/>
      <c r="O94" s="184"/>
      <c r="P94" s="184"/>
      <c r="Q94" s="184"/>
      <c r="R94" s="184"/>
      <c r="S94" s="184"/>
      <c r="X94" s="223"/>
      <c r="Y94" s="223"/>
      <c r="Z94" s="663"/>
      <c r="AA94" s="664"/>
      <c r="AB94" s="663"/>
      <c r="AC94" s="664"/>
      <c r="AD94" s="543"/>
      <c r="AE94" s="223"/>
      <c r="AF94" s="663"/>
      <c r="AG94" s="732"/>
      <c r="AH94" s="663">
        <v>1</v>
      </c>
      <c r="AI94" s="732">
        <f t="shared" si="31"/>
        <v>6.9013112491373362E-4</v>
      </c>
    </row>
    <row r="95" spans="1:35" x14ac:dyDescent="0.25">
      <c r="A95" s="179" t="s">
        <v>147</v>
      </c>
      <c r="B95" s="223"/>
      <c r="C95" s="223"/>
      <c r="D95" s="223"/>
      <c r="E95" s="223"/>
      <c r="F95" s="663"/>
      <c r="G95" s="664"/>
      <c r="H95" s="663"/>
      <c r="I95" s="664"/>
      <c r="J95" s="543"/>
      <c r="K95" s="223"/>
      <c r="L95" s="663">
        <v>1</v>
      </c>
      <c r="M95" s="665"/>
      <c r="N95" s="3"/>
      <c r="O95" s="3"/>
      <c r="P95" s="3"/>
      <c r="Q95" s="3"/>
      <c r="R95" s="3"/>
      <c r="S95" s="3"/>
      <c r="X95" s="223"/>
      <c r="Y95" s="223"/>
      <c r="Z95" s="663"/>
      <c r="AA95" s="664"/>
      <c r="AB95" s="663"/>
      <c r="AC95" s="664"/>
      <c r="AD95" s="543"/>
      <c r="AE95" s="223"/>
      <c r="AF95" s="663">
        <v>2</v>
      </c>
      <c r="AG95" s="732">
        <f t="shared" ref="AG95:AG102" si="32">AF95/AF$202</f>
        <v>1.3149243918474688E-3</v>
      </c>
      <c r="AH95" s="663">
        <v>2</v>
      </c>
      <c r="AI95" s="732">
        <f t="shared" si="31"/>
        <v>1.3802622498274672E-3</v>
      </c>
    </row>
    <row r="96" spans="1:35" x14ac:dyDescent="0.25">
      <c r="A96" s="120" t="s">
        <v>150</v>
      </c>
      <c r="B96" s="223"/>
      <c r="C96" s="223"/>
      <c r="D96" s="223"/>
      <c r="E96" s="223"/>
      <c r="F96" s="663"/>
      <c r="G96" s="664"/>
      <c r="H96" s="663"/>
      <c r="I96" s="664"/>
      <c r="J96" s="543"/>
      <c r="K96" s="223"/>
      <c r="L96" s="663">
        <v>1</v>
      </c>
      <c r="M96" s="665"/>
      <c r="N96" s="3"/>
      <c r="O96" s="3"/>
      <c r="P96" s="3"/>
      <c r="Q96" s="3"/>
      <c r="R96" s="3"/>
      <c r="S96" s="3"/>
      <c r="X96" s="223"/>
      <c r="Y96" s="223"/>
      <c r="Z96" s="663"/>
      <c r="AA96" s="664"/>
      <c r="AB96" s="663"/>
      <c r="AC96" s="664"/>
      <c r="AD96" s="543"/>
      <c r="AE96" s="223"/>
      <c r="AF96" s="663">
        <v>10</v>
      </c>
      <c r="AG96" s="732">
        <f t="shared" si="32"/>
        <v>6.5746219592373442E-3</v>
      </c>
      <c r="AH96" s="663">
        <v>9</v>
      </c>
      <c r="AI96" s="732">
        <f t="shared" si="31"/>
        <v>6.2111801242236021E-3</v>
      </c>
    </row>
    <row r="97" spans="1:35" x14ac:dyDescent="0.25">
      <c r="A97" s="120" t="s">
        <v>149</v>
      </c>
      <c r="B97" s="223"/>
      <c r="C97" s="223"/>
      <c r="D97" s="223"/>
      <c r="E97" s="223"/>
      <c r="F97" s="663"/>
      <c r="G97" s="664"/>
      <c r="H97" s="663"/>
      <c r="I97" s="664"/>
      <c r="J97" s="543"/>
      <c r="K97" s="223"/>
      <c r="L97" s="663">
        <v>1</v>
      </c>
      <c r="M97" s="665"/>
      <c r="N97" s="3"/>
      <c r="O97" s="3"/>
      <c r="P97" s="3"/>
      <c r="Q97" s="3"/>
      <c r="R97" s="3"/>
      <c r="S97" s="3"/>
      <c r="X97" s="223"/>
      <c r="Y97" s="223"/>
      <c r="Z97" s="663"/>
      <c r="AA97" s="664"/>
      <c r="AB97" s="663"/>
      <c r="AC97" s="664"/>
      <c r="AD97" s="543"/>
      <c r="AE97" s="223"/>
      <c r="AF97" s="663">
        <v>6</v>
      </c>
      <c r="AG97" s="732">
        <f t="shared" si="32"/>
        <v>3.9447731755424065E-3</v>
      </c>
      <c r="AH97" s="663">
        <v>6</v>
      </c>
      <c r="AI97" s="732">
        <f t="shared" si="31"/>
        <v>4.140786749482402E-3</v>
      </c>
    </row>
    <row r="98" spans="1:35" x14ac:dyDescent="0.25">
      <c r="A98" s="120" t="s">
        <v>151</v>
      </c>
      <c r="B98" s="223"/>
      <c r="C98" s="223"/>
      <c r="D98" s="223"/>
      <c r="E98" s="223"/>
      <c r="F98" s="663"/>
      <c r="G98" s="664"/>
      <c r="H98" s="663"/>
      <c r="I98" s="664"/>
      <c r="J98" s="543"/>
      <c r="K98" s="223"/>
      <c r="L98" s="663">
        <v>8</v>
      </c>
      <c r="M98" s="665"/>
      <c r="N98" s="3"/>
      <c r="O98" s="3"/>
      <c r="P98" s="3"/>
      <c r="Q98" s="3"/>
      <c r="R98" s="3"/>
      <c r="S98" s="3"/>
      <c r="X98" s="223"/>
      <c r="Y98" s="223"/>
      <c r="Z98" s="663"/>
      <c r="AA98" s="664"/>
      <c r="AB98" s="663"/>
      <c r="AC98" s="664"/>
      <c r="AD98" s="543"/>
      <c r="AE98" s="223"/>
      <c r="AF98" s="663">
        <v>15</v>
      </c>
      <c r="AG98" s="732">
        <f t="shared" si="32"/>
        <v>9.8619329388560158E-3</v>
      </c>
      <c r="AH98" s="663">
        <v>13</v>
      </c>
      <c r="AI98" s="732">
        <f t="shared" si="31"/>
        <v>8.9717046238785361E-3</v>
      </c>
    </row>
    <row r="99" spans="1:35" x14ac:dyDescent="0.25">
      <c r="A99" s="120" t="s">
        <v>154</v>
      </c>
      <c r="B99" s="223"/>
      <c r="C99" s="223"/>
      <c r="D99" s="223"/>
      <c r="E99" s="223"/>
      <c r="F99" s="663"/>
      <c r="G99" s="664"/>
      <c r="H99" s="663"/>
      <c r="I99" s="664"/>
      <c r="J99" s="543"/>
      <c r="K99" s="223"/>
      <c r="L99" s="663">
        <v>2</v>
      </c>
      <c r="M99" s="665"/>
      <c r="N99" s="3"/>
      <c r="O99" s="3"/>
      <c r="P99" s="3"/>
      <c r="Q99" s="3"/>
      <c r="R99" s="3"/>
      <c r="S99" s="3"/>
      <c r="X99" s="223"/>
      <c r="Y99" s="223"/>
      <c r="Z99" s="663"/>
      <c r="AA99" s="664"/>
      <c r="AB99" s="663"/>
      <c r="AC99" s="664"/>
      <c r="AD99" s="543"/>
      <c r="AE99" s="223"/>
      <c r="AF99" s="663">
        <v>8</v>
      </c>
      <c r="AG99" s="732">
        <f t="shared" si="32"/>
        <v>5.2596975673898753E-3</v>
      </c>
      <c r="AH99" s="663">
        <v>6</v>
      </c>
      <c r="AI99" s="732">
        <f t="shared" si="31"/>
        <v>4.140786749482402E-3</v>
      </c>
    </row>
    <row r="100" spans="1:35" x14ac:dyDescent="0.25">
      <c r="A100" s="120" t="s">
        <v>152</v>
      </c>
      <c r="B100" s="223"/>
      <c r="C100" s="223"/>
      <c r="D100" s="223"/>
      <c r="E100" s="223"/>
      <c r="F100" s="663"/>
      <c r="G100" s="664"/>
      <c r="H100" s="663"/>
      <c r="I100" s="664"/>
      <c r="J100" s="543"/>
      <c r="K100" s="223"/>
      <c r="L100" s="663">
        <v>5</v>
      </c>
      <c r="M100" s="665"/>
      <c r="N100" s="3"/>
      <c r="O100" s="3"/>
      <c r="P100" s="3"/>
      <c r="Q100" s="3"/>
      <c r="R100" s="3"/>
      <c r="S100" s="3"/>
      <c r="X100" s="223"/>
      <c r="Y100" s="223"/>
      <c r="Z100" s="663"/>
      <c r="AA100" s="664"/>
      <c r="AB100" s="663"/>
      <c r="AC100" s="664"/>
      <c r="AD100" s="543"/>
      <c r="AE100" s="223"/>
      <c r="AF100" s="663">
        <v>19</v>
      </c>
      <c r="AG100" s="732">
        <f t="shared" si="32"/>
        <v>1.2491781722550954E-2</v>
      </c>
      <c r="AH100" s="663">
        <v>18</v>
      </c>
      <c r="AI100" s="732">
        <f t="shared" si="31"/>
        <v>1.2422360248447204E-2</v>
      </c>
    </row>
    <row r="101" spans="1:35" x14ac:dyDescent="0.25">
      <c r="A101" s="120" t="s">
        <v>153</v>
      </c>
      <c r="B101" s="223"/>
      <c r="C101" s="223"/>
      <c r="D101" s="223"/>
      <c r="E101" s="223"/>
      <c r="F101" s="663"/>
      <c r="G101" s="664"/>
      <c r="H101" s="663"/>
      <c r="I101" s="664"/>
      <c r="J101" s="543"/>
      <c r="K101" s="223"/>
      <c r="L101" s="663">
        <v>7</v>
      </c>
      <c r="M101" s="665"/>
      <c r="N101" s="3"/>
      <c r="O101" s="3"/>
      <c r="P101" s="3"/>
      <c r="Q101" s="3"/>
      <c r="R101" s="3"/>
      <c r="S101" s="3"/>
      <c r="X101" s="223"/>
      <c r="Y101" s="223"/>
      <c r="Z101" s="663"/>
      <c r="AA101" s="664"/>
      <c r="AB101" s="663"/>
      <c r="AC101" s="664"/>
      <c r="AD101" s="543"/>
      <c r="AE101" s="223"/>
      <c r="AF101" s="663">
        <v>19</v>
      </c>
      <c r="AG101" s="732">
        <f t="shared" si="32"/>
        <v>1.2491781722550954E-2</v>
      </c>
      <c r="AH101" s="663">
        <v>12</v>
      </c>
      <c r="AI101" s="732">
        <f t="shared" si="31"/>
        <v>8.2815734989648039E-3</v>
      </c>
    </row>
    <row r="102" spans="1:35" x14ac:dyDescent="0.25">
      <c r="A102" s="179" t="s">
        <v>155</v>
      </c>
      <c r="B102" s="223"/>
      <c r="C102" s="223"/>
      <c r="D102" s="223"/>
      <c r="E102" s="223"/>
      <c r="F102" s="663"/>
      <c r="G102" s="664"/>
      <c r="H102" s="663"/>
      <c r="I102" s="664"/>
      <c r="J102" s="543"/>
      <c r="K102" s="223"/>
      <c r="L102" s="663">
        <v>1</v>
      </c>
      <c r="M102" s="665"/>
      <c r="N102" s="3"/>
      <c r="O102" s="3"/>
      <c r="P102" s="3"/>
      <c r="Q102" s="3"/>
      <c r="R102" s="3"/>
      <c r="S102" s="3"/>
      <c r="X102" s="223"/>
      <c r="Y102" s="223"/>
      <c r="Z102" s="663"/>
      <c r="AA102" s="664"/>
      <c r="AB102" s="663"/>
      <c r="AC102" s="664"/>
      <c r="AD102" s="543"/>
      <c r="AE102" s="223"/>
      <c r="AF102" s="663">
        <v>16</v>
      </c>
      <c r="AG102" s="732">
        <f t="shared" si="32"/>
        <v>1.0519395134779751E-2</v>
      </c>
      <c r="AH102" s="663">
        <v>12</v>
      </c>
      <c r="AI102" s="732">
        <f t="shared" si="31"/>
        <v>8.2815734989648039E-3</v>
      </c>
    </row>
    <row r="103" spans="1:35" x14ac:dyDescent="0.25">
      <c r="A103" s="666" t="s">
        <v>250</v>
      </c>
      <c r="B103" s="667"/>
      <c r="C103" s="667"/>
      <c r="D103" s="667"/>
      <c r="E103" s="667"/>
      <c r="F103" s="668"/>
      <c r="G103" s="669"/>
      <c r="H103" s="668"/>
      <c r="I103" s="669"/>
      <c r="J103" s="670"/>
      <c r="K103" s="667"/>
      <c r="L103" s="671">
        <f>SUM(L92:L102)</f>
        <v>60</v>
      </c>
      <c r="M103" s="672"/>
      <c r="N103" s="3"/>
      <c r="O103" s="3"/>
      <c r="P103" s="3"/>
      <c r="Q103" s="3"/>
      <c r="R103" s="3"/>
      <c r="S103" s="3"/>
      <c r="X103" s="667"/>
      <c r="Y103" s="667"/>
      <c r="Z103" s="668"/>
      <c r="AA103" s="669"/>
      <c r="AB103" s="668"/>
      <c r="AC103" s="669"/>
      <c r="AD103" s="670"/>
      <c r="AE103" s="667"/>
      <c r="AF103" s="671">
        <f>SUM(AF92:AF102)</f>
        <v>190</v>
      </c>
      <c r="AG103" s="733">
        <f>AF103/AF202</f>
        <v>0.12491781722550953</v>
      </c>
      <c r="AH103" s="671">
        <f>SUM(AH92:AH102)</f>
        <v>161</v>
      </c>
      <c r="AI103" s="733">
        <f>AH103/AH202</f>
        <v>0.1111111111111111</v>
      </c>
    </row>
    <row r="104" spans="1:35" x14ac:dyDescent="0.25">
      <c r="A104" s="120"/>
      <c r="B104" s="223"/>
      <c r="C104" s="223"/>
      <c r="D104" s="223"/>
      <c r="E104" s="223"/>
      <c r="F104" s="663"/>
      <c r="G104" s="664"/>
      <c r="H104" s="663"/>
      <c r="I104" s="664"/>
      <c r="J104" s="543"/>
      <c r="K104" s="223"/>
      <c r="L104" s="663"/>
      <c r="M104" s="665"/>
      <c r="N104" s="3"/>
      <c r="O104" s="3"/>
      <c r="P104" s="3"/>
      <c r="Q104" s="3"/>
      <c r="R104" s="3"/>
      <c r="S104" s="3"/>
      <c r="X104" s="223"/>
      <c r="Y104" s="223"/>
      <c r="Z104" s="663"/>
      <c r="AA104" s="664"/>
      <c r="AB104" s="663"/>
      <c r="AC104" s="664"/>
      <c r="AD104" s="543"/>
      <c r="AE104" s="223"/>
      <c r="AF104" s="663"/>
      <c r="AG104" s="732"/>
      <c r="AH104" s="663"/>
      <c r="AI104" s="732"/>
    </row>
    <row r="105" spans="1:35" x14ac:dyDescent="0.25">
      <c r="A105" s="120" t="s">
        <v>158</v>
      </c>
      <c r="B105" s="223"/>
      <c r="C105" s="223"/>
      <c r="D105" s="223"/>
      <c r="E105" s="223"/>
      <c r="F105" s="663"/>
      <c r="G105" s="664"/>
      <c r="H105" s="663"/>
      <c r="I105" s="664"/>
      <c r="J105" s="543"/>
      <c r="K105" s="223"/>
      <c r="L105" s="663">
        <v>5</v>
      </c>
      <c r="M105" s="665"/>
      <c r="N105" s="3"/>
      <c r="O105" s="3"/>
      <c r="P105" s="3"/>
      <c r="Q105" s="3"/>
      <c r="R105" s="3"/>
      <c r="S105" s="3"/>
      <c r="X105" s="223"/>
      <c r="Y105" s="223"/>
      <c r="Z105" s="663"/>
      <c r="AA105" s="664"/>
      <c r="AB105" s="663"/>
      <c r="AC105" s="664"/>
      <c r="AD105" s="543"/>
      <c r="AE105" s="223"/>
      <c r="AF105" s="663">
        <v>14</v>
      </c>
      <c r="AG105" s="732">
        <f>AF105/AF202</f>
        <v>9.204470742932281E-3</v>
      </c>
      <c r="AH105" s="663">
        <v>10</v>
      </c>
      <c r="AI105" s="732">
        <f>AH105/AH202</f>
        <v>6.901311249137336E-3</v>
      </c>
    </row>
    <row r="106" spans="1:35" x14ac:dyDescent="0.25">
      <c r="A106" s="676" t="s">
        <v>159</v>
      </c>
      <c r="B106" s="223"/>
      <c r="C106" s="223"/>
      <c r="D106" s="223"/>
      <c r="E106" s="223"/>
      <c r="F106" s="663"/>
      <c r="G106" s="664"/>
      <c r="H106" s="663"/>
      <c r="I106" s="664"/>
      <c r="J106" s="543"/>
      <c r="K106" s="223"/>
      <c r="L106" s="663">
        <v>3</v>
      </c>
      <c r="M106" s="665"/>
      <c r="N106" s="3"/>
      <c r="O106" s="3"/>
      <c r="P106" s="3"/>
      <c r="Q106" s="3"/>
      <c r="R106" s="3"/>
      <c r="S106" s="3"/>
      <c r="X106" s="223"/>
      <c r="Y106" s="223"/>
      <c r="Z106" s="663"/>
      <c r="AA106" s="664"/>
      <c r="AB106" s="663"/>
      <c r="AC106" s="664"/>
      <c r="AD106" s="543"/>
      <c r="AE106" s="223"/>
      <c r="AF106" s="663">
        <v>33</v>
      </c>
      <c r="AG106" s="732">
        <f>AF106/AF202</f>
        <v>2.1696252465483234E-2</v>
      </c>
      <c r="AH106" s="663">
        <v>38</v>
      </c>
      <c r="AI106" s="732">
        <f>AH106/AH202</f>
        <v>2.6224982746721876E-2</v>
      </c>
    </row>
    <row r="107" spans="1:35" x14ac:dyDescent="0.25">
      <c r="A107" s="676" t="s">
        <v>1074</v>
      </c>
      <c r="B107" s="223"/>
      <c r="C107" s="223"/>
      <c r="D107" s="223"/>
      <c r="E107" s="223"/>
      <c r="F107" s="663"/>
      <c r="G107" s="664"/>
      <c r="H107" s="663"/>
      <c r="I107" s="664"/>
      <c r="J107" s="543"/>
      <c r="K107" s="223"/>
      <c r="L107" s="663">
        <v>11</v>
      </c>
      <c r="M107" s="665"/>
      <c r="N107" s="3"/>
      <c r="O107" s="3"/>
      <c r="P107" s="3"/>
      <c r="Q107" s="3"/>
      <c r="R107" s="3"/>
      <c r="S107" s="3"/>
      <c r="X107" s="223"/>
      <c r="Y107" s="223"/>
      <c r="Z107" s="663"/>
      <c r="AA107" s="664"/>
      <c r="AB107" s="663"/>
      <c r="AC107" s="664"/>
      <c r="AD107" s="543"/>
      <c r="AE107" s="223"/>
      <c r="AF107" s="663">
        <v>20</v>
      </c>
      <c r="AG107" s="732">
        <f>AF107/AF202</f>
        <v>1.3149243918474688E-2</v>
      </c>
      <c r="AH107" s="663">
        <v>15</v>
      </c>
      <c r="AI107" s="732">
        <f>AH107/AH202</f>
        <v>1.0351966873706004E-2</v>
      </c>
    </row>
    <row r="108" spans="1:35" x14ac:dyDescent="0.25">
      <c r="A108" s="677" t="s">
        <v>161</v>
      </c>
      <c r="B108" s="678"/>
      <c r="C108" s="678"/>
      <c r="D108" s="678"/>
      <c r="E108" s="678"/>
      <c r="F108" s="679"/>
      <c r="G108" s="680"/>
      <c r="H108" s="679"/>
      <c r="I108" s="680"/>
      <c r="J108" s="681"/>
      <c r="K108" s="678"/>
      <c r="L108" s="679"/>
      <c r="M108" s="682"/>
      <c r="N108" s="3"/>
      <c r="O108" s="3"/>
      <c r="P108" s="3"/>
      <c r="Q108" s="3"/>
      <c r="R108" s="3"/>
      <c r="S108" s="3"/>
      <c r="X108" s="678"/>
      <c r="Y108" s="678"/>
      <c r="Z108" s="679"/>
      <c r="AA108" s="680"/>
      <c r="AB108" s="679"/>
      <c r="AC108" s="680"/>
      <c r="AD108" s="681"/>
      <c r="AE108" s="678"/>
      <c r="AF108" s="679">
        <f>SUM(AF105:AF107)</f>
        <v>67</v>
      </c>
      <c r="AG108" s="734">
        <f>AF108/AF202</f>
        <v>4.4049967126890202E-2</v>
      </c>
      <c r="AH108" s="679">
        <f>SUM(AH105:AH107)</f>
        <v>63</v>
      </c>
      <c r="AI108" s="734">
        <f>AH108/AH202</f>
        <v>4.3478260869565216E-2</v>
      </c>
    </row>
    <row r="109" spans="1:35" x14ac:dyDescent="0.25">
      <c r="A109" s="218" t="s">
        <v>251</v>
      </c>
      <c r="B109" s="223"/>
      <c r="C109" s="223"/>
      <c r="D109" s="223"/>
      <c r="E109" s="223"/>
      <c r="F109" s="663"/>
      <c r="G109" s="664"/>
      <c r="H109" s="663"/>
      <c r="I109" s="664"/>
      <c r="J109" s="543"/>
      <c r="K109" s="223"/>
      <c r="L109" s="663">
        <v>1</v>
      </c>
      <c r="M109" s="665"/>
      <c r="N109" s="3"/>
      <c r="O109" s="3"/>
      <c r="P109" s="3"/>
      <c r="Q109" s="3"/>
      <c r="R109" s="3"/>
      <c r="S109" s="3"/>
      <c r="X109" s="223"/>
      <c r="Y109" s="223"/>
      <c r="Z109" s="663"/>
      <c r="AA109" s="664"/>
      <c r="AB109" s="663"/>
      <c r="AC109" s="664"/>
      <c r="AD109" s="543"/>
      <c r="AE109" s="223"/>
      <c r="AF109" s="663">
        <v>2</v>
      </c>
      <c r="AG109" s="732">
        <f>AF109/AF202</f>
        <v>1.3149243918474688E-3</v>
      </c>
      <c r="AH109" s="663">
        <v>3</v>
      </c>
      <c r="AI109" s="732">
        <f>AH109/AH202</f>
        <v>2.070393374741201E-3</v>
      </c>
    </row>
    <row r="110" spans="1:35" x14ac:dyDescent="0.25">
      <c r="A110" s="218" t="s">
        <v>252</v>
      </c>
      <c r="B110" s="223"/>
      <c r="C110" s="223"/>
      <c r="D110" s="223"/>
      <c r="E110" s="223"/>
      <c r="F110" s="663"/>
      <c r="G110" s="664"/>
      <c r="H110" s="663"/>
      <c r="I110" s="664"/>
      <c r="J110" s="543"/>
      <c r="K110" s="223"/>
      <c r="L110" s="663"/>
      <c r="M110" s="665"/>
      <c r="N110" s="3"/>
      <c r="O110" s="3"/>
      <c r="P110" s="3"/>
      <c r="Q110" s="3"/>
      <c r="R110" s="3"/>
      <c r="S110" s="3"/>
      <c r="X110" s="223"/>
      <c r="Y110" s="223"/>
      <c r="Z110" s="663"/>
      <c r="AA110" s="664"/>
      <c r="AB110" s="663"/>
      <c r="AC110" s="664"/>
      <c r="AD110" s="543"/>
      <c r="AE110" s="223"/>
      <c r="AF110" s="663">
        <v>3</v>
      </c>
      <c r="AG110" s="732">
        <f>AF110/AF202</f>
        <v>1.9723865877712033E-3</v>
      </c>
      <c r="AH110" s="663">
        <v>2</v>
      </c>
      <c r="AI110" s="732">
        <f>AH110/AH202</f>
        <v>1.3802622498274672E-3</v>
      </c>
    </row>
    <row r="111" spans="1:35" x14ac:dyDescent="0.25">
      <c r="A111" s="218" t="s">
        <v>253</v>
      </c>
      <c r="B111" s="223"/>
      <c r="C111" s="223"/>
      <c r="D111" s="223"/>
      <c r="E111" s="223"/>
      <c r="F111" s="663"/>
      <c r="G111" s="664"/>
      <c r="H111" s="663"/>
      <c r="I111" s="664"/>
      <c r="J111" s="543"/>
      <c r="K111" s="223"/>
      <c r="L111" s="663">
        <v>1</v>
      </c>
      <c r="M111" s="665"/>
      <c r="N111" s="3"/>
      <c r="O111" s="3"/>
      <c r="P111" s="3"/>
      <c r="Q111" s="3"/>
      <c r="R111" s="3"/>
      <c r="S111" s="3"/>
      <c r="X111" s="223"/>
      <c r="Y111" s="223"/>
      <c r="Z111" s="663"/>
      <c r="AA111" s="664"/>
      <c r="AB111" s="663"/>
      <c r="AC111" s="664"/>
      <c r="AD111" s="543"/>
      <c r="AE111" s="223"/>
      <c r="AF111" s="663">
        <v>0</v>
      </c>
      <c r="AG111" s="732">
        <v>0</v>
      </c>
      <c r="AH111" s="663">
        <v>0</v>
      </c>
      <c r="AI111" s="732">
        <v>0</v>
      </c>
    </row>
    <row r="112" spans="1:35" x14ac:dyDescent="0.25">
      <c r="A112" s="218" t="s">
        <v>254</v>
      </c>
      <c r="B112" s="223"/>
      <c r="C112" s="223"/>
      <c r="D112" s="223"/>
      <c r="E112" s="223"/>
      <c r="F112" s="663"/>
      <c r="G112" s="664"/>
      <c r="H112" s="663"/>
      <c r="I112" s="664"/>
      <c r="J112" s="543"/>
      <c r="K112" s="223"/>
      <c r="L112" s="663"/>
      <c r="M112" s="665"/>
      <c r="N112" s="3"/>
      <c r="O112" s="3"/>
      <c r="P112" s="3"/>
      <c r="Q112" s="3"/>
      <c r="R112" s="3"/>
      <c r="S112" s="3"/>
      <c r="X112" s="223"/>
      <c r="Y112" s="223"/>
      <c r="Z112" s="663"/>
      <c r="AA112" s="664"/>
      <c r="AB112" s="663"/>
      <c r="AC112" s="664"/>
      <c r="AD112" s="543"/>
      <c r="AE112" s="223"/>
      <c r="AF112" s="663">
        <v>0</v>
      </c>
      <c r="AG112" s="732">
        <v>0</v>
      </c>
      <c r="AH112" s="663">
        <v>2</v>
      </c>
      <c r="AI112" s="732">
        <v>0</v>
      </c>
    </row>
    <row r="113" spans="1:35" x14ac:dyDescent="0.25">
      <c r="A113" s="218" t="s">
        <v>255</v>
      </c>
      <c r="B113" s="223"/>
      <c r="C113" s="223"/>
      <c r="D113" s="223"/>
      <c r="E113" s="223"/>
      <c r="F113" s="663"/>
      <c r="G113" s="664"/>
      <c r="H113" s="663"/>
      <c r="I113" s="664"/>
      <c r="J113" s="543"/>
      <c r="K113" s="223"/>
      <c r="L113" s="663"/>
      <c r="M113" s="665"/>
      <c r="N113" s="3"/>
      <c r="O113" s="3"/>
      <c r="P113" s="3"/>
      <c r="Q113" s="3"/>
      <c r="R113" s="3"/>
      <c r="S113" s="3"/>
      <c r="X113" s="223"/>
      <c r="Y113" s="223"/>
      <c r="Z113" s="663"/>
      <c r="AA113" s="664"/>
      <c r="AB113" s="663"/>
      <c r="AC113" s="664"/>
      <c r="AD113" s="543"/>
      <c r="AE113" s="223"/>
      <c r="AF113" s="663">
        <v>6</v>
      </c>
      <c r="AG113" s="732">
        <f>AF113/AF202</f>
        <v>3.9447731755424065E-3</v>
      </c>
      <c r="AH113" s="663">
        <v>4</v>
      </c>
      <c r="AI113" s="732">
        <f>AH113/AH202</f>
        <v>2.7605244996549345E-3</v>
      </c>
    </row>
    <row r="114" spans="1:35" x14ac:dyDescent="0.25">
      <c r="A114" s="218" t="s">
        <v>256</v>
      </c>
      <c r="B114" s="223"/>
      <c r="C114" s="223"/>
      <c r="D114" s="223"/>
      <c r="E114" s="223"/>
      <c r="F114" s="663"/>
      <c r="G114" s="664"/>
      <c r="H114" s="663"/>
      <c r="I114" s="664"/>
      <c r="J114" s="543"/>
      <c r="K114" s="223"/>
      <c r="L114" s="663"/>
      <c r="M114" s="665"/>
      <c r="N114" s="3"/>
      <c r="O114" s="3"/>
      <c r="P114" s="3"/>
      <c r="Q114" s="3"/>
      <c r="R114" s="3"/>
      <c r="S114" s="3"/>
      <c r="X114" s="223"/>
      <c r="Y114" s="223"/>
      <c r="Z114" s="663"/>
      <c r="AA114" s="664"/>
      <c r="AB114" s="663"/>
      <c r="AC114" s="664"/>
      <c r="AD114" s="543"/>
      <c r="AE114" s="223"/>
      <c r="AF114" s="663">
        <v>3</v>
      </c>
      <c r="AG114" s="732">
        <f>AF114/AF202</f>
        <v>1.9723865877712033E-3</v>
      </c>
      <c r="AH114" s="663">
        <v>1</v>
      </c>
      <c r="AI114" s="732">
        <f>AH114/AH202</f>
        <v>6.9013112491373362E-4</v>
      </c>
    </row>
    <row r="115" spans="1:35" x14ac:dyDescent="0.25">
      <c r="A115" s="218" t="s">
        <v>257</v>
      </c>
      <c r="B115" s="223"/>
      <c r="C115" s="223"/>
      <c r="D115" s="223"/>
      <c r="E115" s="223"/>
      <c r="F115" s="663"/>
      <c r="G115" s="664"/>
      <c r="H115" s="663"/>
      <c r="I115" s="664"/>
      <c r="J115" s="543"/>
      <c r="K115" s="223"/>
      <c r="L115" s="663">
        <v>1</v>
      </c>
      <c r="M115" s="665"/>
      <c r="N115" s="3"/>
      <c r="O115" s="3"/>
      <c r="P115" s="3"/>
      <c r="Q115" s="3"/>
      <c r="R115" s="3"/>
      <c r="S115" s="3"/>
      <c r="X115" s="223"/>
      <c r="Y115" s="223"/>
      <c r="Z115" s="663"/>
      <c r="AA115" s="664"/>
      <c r="AB115" s="663"/>
      <c r="AC115" s="664"/>
      <c r="AD115" s="543"/>
      <c r="AE115" s="223"/>
      <c r="AF115" s="663">
        <v>6</v>
      </c>
      <c r="AG115" s="732">
        <f>AF115/AF202</f>
        <v>3.9447731755424065E-3</v>
      </c>
      <c r="AH115" s="663">
        <v>10</v>
      </c>
      <c r="AI115" s="732">
        <f>AH115/AH202</f>
        <v>6.901311249137336E-3</v>
      </c>
    </row>
    <row r="116" spans="1:35" x14ac:dyDescent="0.25">
      <c r="A116" s="218" t="s">
        <v>258</v>
      </c>
      <c r="B116" s="223"/>
      <c r="C116" s="223"/>
      <c r="D116" s="223"/>
      <c r="E116" s="223"/>
      <c r="F116" s="663"/>
      <c r="G116" s="664"/>
      <c r="H116" s="663"/>
      <c r="I116" s="664"/>
      <c r="J116" s="543"/>
      <c r="K116" s="223"/>
      <c r="L116" s="663">
        <v>1</v>
      </c>
      <c r="M116" s="665"/>
      <c r="N116" s="3"/>
      <c r="O116" s="3"/>
      <c r="P116" s="3"/>
      <c r="Q116" s="3"/>
      <c r="R116" s="3"/>
      <c r="S116" s="3"/>
      <c r="X116" s="223"/>
      <c r="Y116" s="223"/>
      <c r="Z116" s="663"/>
      <c r="AA116" s="664"/>
      <c r="AB116" s="663"/>
      <c r="AC116" s="664"/>
      <c r="AD116" s="543"/>
      <c r="AE116" s="223"/>
      <c r="AF116" s="663">
        <v>15</v>
      </c>
      <c r="AG116" s="732">
        <f>AF116/AF202</f>
        <v>9.8619329388560158E-3</v>
      </c>
      <c r="AH116" s="663">
        <v>10</v>
      </c>
      <c r="AI116" s="732">
        <f>AH116/AH202</f>
        <v>6.901311249137336E-3</v>
      </c>
    </row>
    <row r="117" spans="1:35" x14ac:dyDescent="0.25">
      <c r="A117" s="218" t="s">
        <v>259</v>
      </c>
      <c r="B117" s="223"/>
      <c r="C117" s="223"/>
      <c r="D117" s="223"/>
      <c r="E117" s="223"/>
      <c r="F117" s="663"/>
      <c r="G117" s="664"/>
      <c r="H117" s="663"/>
      <c r="I117" s="664"/>
      <c r="J117" s="543"/>
      <c r="K117" s="223"/>
      <c r="L117" s="663"/>
      <c r="M117" s="665"/>
      <c r="N117" s="3"/>
      <c r="O117" s="3"/>
      <c r="P117" s="3"/>
      <c r="Q117" s="3"/>
      <c r="R117" s="3"/>
      <c r="S117" s="3"/>
      <c r="X117" s="223"/>
      <c r="Y117" s="223"/>
      <c r="Z117" s="663"/>
      <c r="AA117" s="664"/>
      <c r="AB117" s="663"/>
      <c r="AC117" s="664"/>
      <c r="AD117" s="543"/>
      <c r="AE117" s="223"/>
      <c r="AF117" s="663">
        <v>0</v>
      </c>
      <c r="AG117" s="732">
        <v>0</v>
      </c>
      <c r="AH117" s="663">
        <v>0</v>
      </c>
      <c r="AI117" s="732">
        <v>0</v>
      </c>
    </row>
    <row r="118" spans="1:35" x14ac:dyDescent="0.25">
      <c r="A118" s="683" t="s">
        <v>260</v>
      </c>
      <c r="B118" s="678"/>
      <c r="C118" s="678"/>
      <c r="D118" s="678"/>
      <c r="E118" s="678"/>
      <c r="F118" s="679"/>
      <c r="G118" s="680"/>
      <c r="H118" s="679"/>
      <c r="I118" s="680"/>
      <c r="J118" s="681"/>
      <c r="K118" s="678"/>
      <c r="L118" s="679"/>
      <c r="M118" s="682"/>
      <c r="N118" s="3"/>
      <c r="O118" s="3"/>
      <c r="P118" s="3"/>
      <c r="Q118" s="3"/>
      <c r="R118" s="3"/>
      <c r="S118" s="3"/>
      <c r="X118" s="678"/>
      <c r="Y118" s="678"/>
      <c r="Z118" s="679"/>
      <c r="AA118" s="680"/>
      <c r="AB118" s="679"/>
      <c r="AC118" s="680"/>
      <c r="AD118" s="681"/>
      <c r="AE118" s="678"/>
      <c r="AF118" s="679">
        <f>SUM(AF109:AF117)</f>
        <v>35</v>
      </c>
      <c r="AG118" s="734">
        <f>AF118/AF202</f>
        <v>2.3011176857330704E-2</v>
      </c>
      <c r="AH118" s="679">
        <f>SUM(AH109:AH117)</f>
        <v>32</v>
      </c>
      <c r="AI118" s="734">
        <f>AH118/AH202</f>
        <v>2.2084195997239476E-2</v>
      </c>
    </row>
    <row r="119" spans="1:35" x14ac:dyDescent="0.25">
      <c r="A119" s="179" t="s">
        <v>261</v>
      </c>
      <c r="B119" s="223"/>
      <c r="C119" s="223"/>
      <c r="D119" s="223"/>
      <c r="E119" s="223"/>
      <c r="F119" s="663"/>
      <c r="G119" s="664"/>
      <c r="H119" s="663"/>
      <c r="I119" s="664"/>
      <c r="J119" s="543"/>
      <c r="K119" s="223"/>
      <c r="L119" s="663"/>
      <c r="M119" s="665"/>
      <c r="N119" s="3"/>
      <c r="O119" s="3"/>
      <c r="P119" s="3"/>
      <c r="Q119" s="3"/>
      <c r="R119" s="3"/>
      <c r="S119" s="3"/>
      <c r="X119" s="223"/>
      <c r="Y119" s="223"/>
      <c r="Z119" s="663"/>
      <c r="AA119" s="664"/>
      <c r="AB119" s="663"/>
      <c r="AC119" s="664"/>
      <c r="AD119" s="543"/>
      <c r="AE119" s="223"/>
      <c r="AF119" s="663">
        <v>0</v>
      </c>
      <c r="AG119" s="732">
        <v>0</v>
      </c>
      <c r="AH119" s="663">
        <v>0</v>
      </c>
      <c r="AI119" s="732">
        <v>0</v>
      </c>
    </row>
    <row r="120" spans="1:35" x14ac:dyDescent="0.25">
      <c r="A120" s="179" t="s">
        <v>262</v>
      </c>
      <c r="B120" s="223"/>
      <c r="C120" s="223"/>
      <c r="D120" s="223"/>
      <c r="E120" s="223"/>
      <c r="F120" s="663"/>
      <c r="G120" s="664"/>
      <c r="H120" s="663"/>
      <c r="I120" s="664"/>
      <c r="J120" s="543"/>
      <c r="K120" s="223"/>
      <c r="L120" s="663"/>
      <c r="M120" s="665"/>
      <c r="N120" s="3"/>
      <c r="O120" s="3"/>
      <c r="P120" s="3"/>
      <c r="Q120" s="3"/>
      <c r="R120" s="3"/>
      <c r="S120" s="3"/>
      <c r="X120" s="223"/>
      <c r="Y120" s="223"/>
      <c r="Z120" s="663"/>
      <c r="AA120" s="664"/>
      <c r="AB120" s="663"/>
      <c r="AC120" s="664"/>
      <c r="AD120" s="543"/>
      <c r="AE120" s="223"/>
      <c r="AF120" s="663">
        <v>1</v>
      </c>
      <c r="AG120" s="732">
        <f>AF120/AF202</f>
        <v>6.5746219592373442E-4</v>
      </c>
      <c r="AH120" s="663">
        <v>1</v>
      </c>
      <c r="AI120" s="732">
        <f>AH120/AH202</f>
        <v>6.9013112491373362E-4</v>
      </c>
    </row>
    <row r="121" spans="1:35" x14ac:dyDescent="0.25">
      <c r="A121" s="179" t="s">
        <v>263</v>
      </c>
      <c r="B121" s="223"/>
      <c r="C121" s="223"/>
      <c r="D121" s="223"/>
      <c r="E121" s="223"/>
      <c r="F121" s="663"/>
      <c r="G121" s="664"/>
      <c r="H121" s="663"/>
      <c r="I121" s="664"/>
      <c r="J121" s="543"/>
      <c r="K121" s="223"/>
      <c r="L121" s="663">
        <v>2</v>
      </c>
      <c r="M121" s="665"/>
      <c r="N121" s="3"/>
      <c r="O121" s="3"/>
      <c r="P121" s="3"/>
      <c r="Q121" s="3"/>
      <c r="R121" s="3"/>
      <c r="S121" s="3"/>
      <c r="X121" s="223"/>
      <c r="Y121" s="223"/>
      <c r="Z121" s="663"/>
      <c r="AA121" s="664"/>
      <c r="AB121" s="663"/>
      <c r="AC121" s="664"/>
      <c r="AD121" s="543"/>
      <c r="AE121" s="223"/>
      <c r="AF121" s="663">
        <v>7</v>
      </c>
      <c r="AG121" s="732">
        <f>AF121/AF202</f>
        <v>4.6022353714661405E-3</v>
      </c>
      <c r="AH121" s="663">
        <v>2</v>
      </c>
      <c r="AI121" s="732">
        <f>AH121/AH202</f>
        <v>1.3802622498274672E-3</v>
      </c>
    </row>
    <row r="122" spans="1:35" x14ac:dyDescent="0.25">
      <c r="A122" s="666" t="s">
        <v>51</v>
      </c>
      <c r="B122" s="667"/>
      <c r="C122" s="667"/>
      <c r="D122" s="667"/>
      <c r="E122" s="667"/>
      <c r="F122" s="668"/>
      <c r="G122" s="669"/>
      <c r="H122" s="668"/>
      <c r="I122" s="669"/>
      <c r="J122" s="670"/>
      <c r="K122" s="667"/>
      <c r="L122" s="671">
        <f>SUM(L105:L121)</f>
        <v>25</v>
      </c>
      <c r="M122" s="672"/>
      <c r="N122" s="3"/>
      <c r="O122" s="3"/>
      <c r="P122" s="3"/>
      <c r="Q122" s="3"/>
      <c r="R122" s="3"/>
      <c r="S122" s="3"/>
      <c r="X122" s="667"/>
      <c r="Y122" s="667"/>
      <c r="Z122" s="668"/>
      <c r="AA122" s="669"/>
      <c r="AB122" s="668"/>
      <c r="AC122" s="669"/>
      <c r="AD122" s="670"/>
      <c r="AE122" s="667"/>
      <c r="AF122" s="671">
        <f>SUM(AF108,AF118,AF119,AF120,AF121)</f>
        <v>110</v>
      </c>
      <c r="AG122" s="733">
        <f>AF122/AF202</f>
        <v>7.2320841551610782E-2</v>
      </c>
      <c r="AH122" s="671">
        <f>SUM(AH119:AH121, AH118,AH108)</f>
        <v>98</v>
      </c>
      <c r="AI122" s="733">
        <f>AH122/AH202</f>
        <v>6.7632850241545889E-2</v>
      </c>
    </row>
    <row r="123" spans="1:35" x14ac:dyDescent="0.25">
      <c r="A123" s="120"/>
      <c r="B123" s="223"/>
      <c r="C123" s="223"/>
      <c r="D123" s="223"/>
      <c r="E123" s="223"/>
      <c r="F123" s="663"/>
      <c r="G123" s="664"/>
      <c r="H123" s="663"/>
      <c r="I123" s="664"/>
      <c r="J123" s="543"/>
      <c r="K123" s="223"/>
      <c r="L123" s="663"/>
      <c r="M123" s="665"/>
      <c r="N123" s="3"/>
      <c r="O123" s="3"/>
      <c r="P123" s="3"/>
      <c r="Q123" s="3"/>
      <c r="R123" s="3"/>
      <c r="S123" s="3"/>
      <c r="X123" s="223"/>
      <c r="Y123" s="223"/>
      <c r="Z123" s="663"/>
      <c r="AA123" s="664"/>
      <c r="AB123" s="663"/>
      <c r="AC123" s="664"/>
      <c r="AD123" s="543"/>
      <c r="AE123" s="223"/>
      <c r="AF123" s="663"/>
      <c r="AG123" s="732"/>
      <c r="AH123" s="663"/>
      <c r="AI123" s="732"/>
    </row>
    <row r="124" spans="1:35" x14ac:dyDescent="0.25">
      <c r="A124" s="179" t="s">
        <v>177</v>
      </c>
      <c r="B124" s="223"/>
      <c r="C124" s="223"/>
      <c r="D124" s="223"/>
      <c r="E124" s="223"/>
      <c r="F124" s="663"/>
      <c r="G124" s="664"/>
      <c r="H124" s="663"/>
      <c r="I124" s="664"/>
      <c r="J124" s="543"/>
      <c r="K124" s="223"/>
      <c r="L124" s="663">
        <v>10</v>
      </c>
      <c r="M124" s="665"/>
      <c r="N124" s="3"/>
      <c r="O124" s="3"/>
      <c r="P124" s="3"/>
      <c r="Q124" s="3"/>
      <c r="R124" s="3"/>
      <c r="S124" s="3"/>
      <c r="X124" s="223"/>
      <c r="Y124" s="223"/>
      <c r="Z124" s="663"/>
      <c r="AA124" s="664"/>
      <c r="AB124" s="663"/>
      <c r="AC124" s="664"/>
      <c r="AD124" s="543"/>
      <c r="AE124" s="223"/>
      <c r="AF124" s="663">
        <v>23</v>
      </c>
      <c r="AG124" s="732">
        <f>AF124/AF202</f>
        <v>1.5121630506245891E-2</v>
      </c>
      <c r="AH124" s="663">
        <v>21</v>
      </c>
      <c r="AI124" s="732">
        <f>AH124/AH202</f>
        <v>1.4492753623188406E-2</v>
      </c>
    </row>
    <row r="125" spans="1:35" x14ac:dyDescent="0.25">
      <c r="A125" s="120" t="s">
        <v>178</v>
      </c>
      <c r="B125" s="223"/>
      <c r="C125" s="223"/>
      <c r="D125" s="223"/>
      <c r="E125" s="223"/>
      <c r="F125" s="663"/>
      <c r="G125" s="664"/>
      <c r="H125" s="663"/>
      <c r="I125" s="664"/>
      <c r="J125" s="543"/>
      <c r="K125" s="223"/>
      <c r="L125" s="663">
        <v>5</v>
      </c>
      <c r="M125" s="665"/>
      <c r="N125" s="3"/>
      <c r="O125" s="3"/>
      <c r="P125" s="3"/>
      <c r="Q125" s="3"/>
      <c r="R125" s="3"/>
      <c r="S125" s="3"/>
      <c r="X125" s="223"/>
      <c r="Y125" s="223"/>
      <c r="Z125" s="663"/>
      <c r="AA125" s="664"/>
      <c r="AB125" s="663"/>
      <c r="AC125" s="664"/>
      <c r="AD125" s="543"/>
      <c r="AE125" s="223"/>
      <c r="AF125" s="663">
        <v>9</v>
      </c>
      <c r="AG125" s="732">
        <f>AF125/AF202</f>
        <v>5.9171597633136093E-3</v>
      </c>
      <c r="AH125" s="663">
        <v>10</v>
      </c>
      <c r="AI125" s="732">
        <f>AH125/AH202</f>
        <v>6.901311249137336E-3</v>
      </c>
    </row>
    <row r="126" spans="1:35" x14ac:dyDescent="0.25">
      <c r="A126" s="666" t="s">
        <v>55</v>
      </c>
      <c r="B126" s="667"/>
      <c r="C126" s="667"/>
      <c r="D126" s="667"/>
      <c r="E126" s="667"/>
      <c r="F126" s="668"/>
      <c r="G126" s="669"/>
      <c r="H126" s="668"/>
      <c r="I126" s="669"/>
      <c r="J126" s="670"/>
      <c r="K126" s="667"/>
      <c r="L126" s="671">
        <f>SUM(L124:L125)</f>
        <v>15</v>
      </c>
      <c r="M126" s="672"/>
      <c r="N126" s="3"/>
      <c r="O126" s="3"/>
      <c r="P126" s="3"/>
      <c r="Q126" s="3"/>
      <c r="R126" s="3"/>
      <c r="S126" s="3"/>
      <c r="X126" s="667"/>
      <c r="Y126" s="667"/>
      <c r="Z126" s="668"/>
      <c r="AA126" s="669"/>
      <c r="AB126" s="668"/>
      <c r="AC126" s="669"/>
      <c r="AD126" s="670"/>
      <c r="AE126" s="667"/>
      <c r="AF126" s="671">
        <f>SUM(AF124:AF125)</f>
        <v>32</v>
      </c>
      <c r="AG126" s="733">
        <f>AF126/AF202</f>
        <v>2.1038790269559501E-2</v>
      </c>
      <c r="AH126" s="671">
        <f>SUM(AH124:AH125)</f>
        <v>31</v>
      </c>
      <c r="AI126" s="733">
        <f>AH126/AH202</f>
        <v>2.139406487232574E-2</v>
      </c>
    </row>
    <row r="127" spans="1:35" x14ac:dyDescent="0.25">
      <c r="A127" s="120"/>
      <c r="B127" s="223"/>
      <c r="C127" s="223"/>
      <c r="D127" s="223"/>
      <c r="E127" s="223"/>
      <c r="F127" s="663"/>
      <c r="G127" s="664"/>
      <c r="H127" s="663"/>
      <c r="I127" s="664"/>
      <c r="J127" s="543"/>
      <c r="K127" s="223"/>
      <c r="L127" s="663"/>
      <c r="M127" s="665"/>
      <c r="N127" s="3"/>
      <c r="O127" s="3"/>
      <c r="P127" s="3"/>
      <c r="Q127" s="3"/>
      <c r="R127" s="3"/>
      <c r="S127" s="3"/>
      <c r="X127" s="223"/>
      <c r="Y127" s="223"/>
      <c r="Z127" s="663"/>
      <c r="AA127" s="664"/>
      <c r="AB127" s="663"/>
      <c r="AC127" s="664"/>
      <c r="AD127" s="543"/>
      <c r="AE127" s="223"/>
      <c r="AF127" s="663"/>
      <c r="AG127" s="732"/>
      <c r="AH127" s="663"/>
      <c r="AI127" s="732"/>
    </row>
    <row r="128" spans="1:35" x14ac:dyDescent="0.25">
      <c r="A128" s="666" t="s">
        <v>57</v>
      </c>
      <c r="B128" s="667"/>
      <c r="C128" s="667"/>
      <c r="D128" s="667"/>
      <c r="E128" s="667"/>
      <c r="F128" s="668"/>
      <c r="G128" s="669"/>
      <c r="H128" s="668"/>
      <c r="I128" s="669"/>
      <c r="J128" s="670"/>
      <c r="K128" s="667"/>
      <c r="L128" s="671">
        <v>23</v>
      </c>
      <c r="M128" s="672"/>
      <c r="N128" s="3"/>
      <c r="O128" s="3"/>
      <c r="P128" s="3"/>
      <c r="Q128" s="3"/>
      <c r="R128" s="3"/>
      <c r="S128" s="3"/>
      <c r="X128" s="667"/>
      <c r="Y128" s="667"/>
      <c r="Z128" s="668"/>
      <c r="AA128" s="669"/>
      <c r="AB128" s="668"/>
      <c r="AC128" s="669"/>
      <c r="AD128" s="670"/>
      <c r="AE128" s="667"/>
      <c r="AF128" s="671">
        <v>65</v>
      </c>
      <c r="AG128" s="733">
        <f>AF128/AF202</f>
        <v>4.2735042735042736E-2</v>
      </c>
      <c r="AH128" s="671">
        <v>66</v>
      </c>
      <c r="AI128" s="733">
        <f>AH128/AH202</f>
        <v>4.5548654244306416E-2</v>
      </c>
    </row>
    <row r="129" spans="1:35" x14ac:dyDescent="0.25">
      <c r="A129" s="120"/>
      <c r="B129" s="223"/>
      <c r="C129" s="223"/>
      <c r="D129" s="223"/>
      <c r="E129" s="223"/>
      <c r="F129" s="663"/>
      <c r="G129" s="664"/>
      <c r="H129" s="663"/>
      <c r="I129" s="664"/>
      <c r="J129" s="543"/>
      <c r="K129" s="223"/>
      <c r="L129" s="663"/>
      <c r="M129" s="665"/>
      <c r="N129" s="3"/>
      <c r="O129" s="3"/>
      <c r="P129" s="3"/>
      <c r="Q129" s="3"/>
      <c r="R129" s="3"/>
      <c r="S129" s="3"/>
      <c r="X129" s="223"/>
      <c r="Y129" s="223"/>
      <c r="Z129" s="663"/>
      <c r="AA129" s="664"/>
      <c r="AB129" s="663"/>
      <c r="AC129" s="664"/>
      <c r="AD129" s="543"/>
      <c r="AE129" s="223"/>
      <c r="AF129" s="663"/>
      <c r="AG129" s="732"/>
      <c r="AH129" s="663"/>
      <c r="AI129" s="732"/>
    </row>
    <row r="130" spans="1:35" x14ac:dyDescent="0.25">
      <c r="A130" s="120" t="s">
        <v>182</v>
      </c>
      <c r="B130" s="223"/>
      <c r="C130" s="223"/>
      <c r="D130" s="223"/>
      <c r="E130" s="223"/>
      <c r="F130" s="663"/>
      <c r="G130" s="664"/>
      <c r="H130" s="663"/>
      <c r="I130" s="664"/>
      <c r="J130" s="543"/>
      <c r="K130" s="223"/>
      <c r="L130" s="663">
        <v>4</v>
      </c>
      <c r="M130" s="665"/>
      <c r="N130" s="3"/>
      <c r="O130" s="3"/>
      <c r="P130" s="3"/>
      <c r="Q130" s="3"/>
      <c r="R130" s="3"/>
      <c r="S130" s="3"/>
      <c r="X130" s="223"/>
      <c r="Y130" s="223"/>
      <c r="Z130" s="663"/>
      <c r="AA130" s="664"/>
      <c r="AB130" s="663"/>
      <c r="AC130" s="664"/>
      <c r="AD130" s="543"/>
      <c r="AE130" s="223"/>
      <c r="AF130" s="663">
        <v>16</v>
      </c>
      <c r="AG130" s="732">
        <f>AF130/AF202</f>
        <v>1.0519395134779751E-2</v>
      </c>
      <c r="AH130" s="663">
        <v>9</v>
      </c>
      <c r="AI130" s="732">
        <f>AH130/AH202</f>
        <v>6.2111801242236021E-3</v>
      </c>
    </row>
    <row r="131" spans="1:35" x14ac:dyDescent="0.25">
      <c r="A131" s="120" t="s">
        <v>183</v>
      </c>
      <c r="B131" s="223"/>
      <c r="C131" s="223"/>
      <c r="D131" s="223"/>
      <c r="E131" s="223"/>
      <c r="F131" s="663"/>
      <c r="G131" s="664"/>
      <c r="H131" s="663"/>
      <c r="I131" s="664"/>
      <c r="J131" s="543"/>
      <c r="K131" s="223"/>
      <c r="L131" s="663">
        <v>2</v>
      </c>
      <c r="M131" s="665"/>
      <c r="N131" s="3"/>
      <c r="O131" s="3"/>
      <c r="P131" s="3"/>
      <c r="Q131" s="3"/>
      <c r="R131" s="3"/>
      <c r="S131" s="3"/>
      <c r="X131" s="223"/>
      <c r="Y131" s="223"/>
      <c r="Z131" s="663"/>
      <c r="AA131" s="664"/>
      <c r="AB131" s="663"/>
      <c r="AC131" s="664"/>
      <c r="AD131" s="543"/>
      <c r="AE131" s="223"/>
      <c r="AF131" s="663">
        <v>0</v>
      </c>
      <c r="AG131" s="732">
        <f>AF131/AF202</f>
        <v>0</v>
      </c>
      <c r="AH131" s="663">
        <v>0</v>
      </c>
      <c r="AI131" s="732">
        <f>AH131/AH202</f>
        <v>0</v>
      </c>
    </row>
    <row r="132" spans="1:35" x14ac:dyDescent="0.25">
      <c r="A132" s="120" t="s">
        <v>185</v>
      </c>
      <c r="B132" s="223"/>
      <c r="C132" s="223"/>
      <c r="D132" s="223"/>
      <c r="E132" s="223"/>
      <c r="F132" s="663"/>
      <c r="G132" s="664"/>
      <c r="H132" s="663"/>
      <c r="I132" s="664"/>
      <c r="J132" s="543"/>
      <c r="K132" s="223"/>
      <c r="L132" s="663">
        <v>7</v>
      </c>
      <c r="M132" s="665"/>
      <c r="N132" s="3"/>
      <c r="O132" s="3"/>
      <c r="P132" s="3"/>
      <c r="Q132" s="3"/>
      <c r="R132" s="3"/>
      <c r="S132" s="3"/>
      <c r="X132" s="223"/>
      <c r="Y132" s="223"/>
      <c r="Z132" s="663"/>
      <c r="AA132" s="664"/>
      <c r="AB132" s="663"/>
      <c r="AC132" s="664"/>
      <c r="AD132" s="543"/>
      <c r="AE132" s="223"/>
      <c r="AF132" s="663">
        <v>26</v>
      </c>
      <c r="AG132" s="732">
        <f>AF132/AF202</f>
        <v>1.7094017094017096E-2</v>
      </c>
      <c r="AH132" s="663">
        <v>29</v>
      </c>
      <c r="AI132" s="732">
        <f>AH132/AH202</f>
        <v>2.0013802622498276E-2</v>
      </c>
    </row>
    <row r="133" spans="1:35" x14ac:dyDescent="0.25">
      <c r="A133" s="666" t="s">
        <v>59</v>
      </c>
      <c r="B133" s="667"/>
      <c r="C133" s="667"/>
      <c r="D133" s="667"/>
      <c r="E133" s="667"/>
      <c r="F133" s="668"/>
      <c r="G133" s="669"/>
      <c r="H133" s="668"/>
      <c r="I133" s="669"/>
      <c r="J133" s="670"/>
      <c r="K133" s="667"/>
      <c r="L133" s="671">
        <f>SUM(L130:L132)</f>
        <v>13</v>
      </c>
      <c r="M133" s="672"/>
      <c r="N133" s="3"/>
      <c r="O133" s="3"/>
      <c r="P133" s="3"/>
      <c r="Q133" s="3"/>
      <c r="R133" s="3"/>
      <c r="S133" s="3"/>
      <c r="X133" s="667"/>
      <c r="Y133" s="667"/>
      <c r="Z133" s="668"/>
      <c r="AA133" s="669"/>
      <c r="AB133" s="668"/>
      <c r="AC133" s="669"/>
      <c r="AD133" s="670"/>
      <c r="AE133" s="667"/>
      <c r="AF133" s="671">
        <f>SUM(AF130:AF132)</f>
        <v>42</v>
      </c>
      <c r="AG133" s="733">
        <f>AF133/AF202</f>
        <v>2.7613412228796843E-2</v>
      </c>
      <c r="AH133" s="671">
        <f>SUM(AH130:AH132)</f>
        <v>38</v>
      </c>
      <c r="AI133" s="733">
        <f>AH133/AH202</f>
        <v>2.6224982746721876E-2</v>
      </c>
    </row>
    <row r="134" spans="1:35" x14ac:dyDescent="0.25">
      <c r="A134" s="120"/>
      <c r="B134" s="223"/>
      <c r="C134" s="223"/>
      <c r="D134" s="223"/>
      <c r="E134" s="223"/>
      <c r="F134" s="663"/>
      <c r="G134" s="664"/>
      <c r="H134" s="663"/>
      <c r="I134" s="664"/>
      <c r="J134" s="543"/>
      <c r="K134" s="223"/>
      <c r="L134" s="663"/>
      <c r="M134" s="665"/>
      <c r="N134" s="3"/>
      <c r="O134" s="3"/>
      <c r="P134" s="3"/>
      <c r="Q134" s="3"/>
      <c r="R134" s="3"/>
      <c r="S134" s="3"/>
      <c r="X134" s="223"/>
      <c r="Y134" s="223"/>
      <c r="Z134" s="663"/>
      <c r="AA134" s="664"/>
      <c r="AB134" s="663"/>
      <c r="AC134" s="664"/>
      <c r="AD134" s="543"/>
      <c r="AE134" s="223"/>
      <c r="AF134" s="663"/>
      <c r="AG134" s="732"/>
      <c r="AH134" s="663"/>
      <c r="AI134" s="732"/>
    </row>
    <row r="135" spans="1:35" x14ac:dyDescent="0.25">
      <c r="A135" s="666" t="s">
        <v>221</v>
      </c>
      <c r="B135" s="667"/>
      <c r="C135" s="667"/>
      <c r="D135" s="667"/>
      <c r="E135" s="667"/>
      <c r="F135" s="668"/>
      <c r="G135" s="669"/>
      <c r="H135" s="668"/>
      <c r="I135" s="669"/>
      <c r="J135" s="670"/>
      <c r="K135" s="667"/>
      <c r="L135" s="671">
        <v>2</v>
      </c>
      <c r="M135" s="672"/>
      <c r="N135" s="3"/>
      <c r="O135" s="3"/>
      <c r="P135" s="3"/>
      <c r="Q135" s="3"/>
      <c r="R135" s="3"/>
      <c r="S135" s="3"/>
      <c r="X135" s="667"/>
      <c r="Y135" s="667"/>
      <c r="Z135" s="668"/>
      <c r="AA135" s="669"/>
      <c r="AB135" s="668"/>
      <c r="AC135" s="669"/>
      <c r="AD135" s="670"/>
      <c r="AE135" s="667"/>
      <c r="AF135" s="671">
        <v>2</v>
      </c>
      <c r="AG135" s="733">
        <f>AF135/AF202</f>
        <v>1.3149243918474688E-3</v>
      </c>
      <c r="AH135" s="671">
        <v>2</v>
      </c>
      <c r="AI135" s="733">
        <f>AH135/AH202</f>
        <v>1.3802622498274672E-3</v>
      </c>
    </row>
    <row r="136" spans="1:35" ht="15.75" thickBot="1" x14ac:dyDescent="0.3">
      <c r="A136" s="684"/>
      <c r="B136" s="223"/>
      <c r="C136" s="223"/>
      <c r="D136" s="685"/>
      <c r="E136" s="685"/>
      <c r="F136" s="686"/>
      <c r="G136" s="687"/>
      <c r="H136" s="686"/>
      <c r="I136" s="687"/>
      <c r="J136" s="688"/>
      <c r="K136" s="685"/>
      <c r="L136" s="686"/>
      <c r="M136" s="689"/>
      <c r="N136" s="3"/>
      <c r="O136" s="3"/>
      <c r="P136" s="3"/>
      <c r="Q136" s="3"/>
      <c r="R136" s="3"/>
      <c r="S136" s="3"/>
      <c r="X136" s="685"/>
      <c r="Y136" s="685"/>
      <c r="Z136" s="686"/>
      <c r="AA136" s="687"/>
      <c r="AB136" s="686"/>
      <c r="AC136" s="687"/>
      <c r="AD136" s="688"/>
      <c r="AE136" s="685"/>
      <c r="AF136" s="686"/>
      <c r="AG136" s="735"/>
      <c r="AH136" s="686"/>
      <c r="AI136" s="735"/>
    </row>
    <row r="137" spans="1:35" ht="15.75" thickTop="1" x14ac:dyDescent="0.25">
      <c r="A137" s="120" t="s">
        <v>187</v>
      </c>
      <c r="B137" s="223"/>
      <c r="C137" s="223"/>
      <c r="D137" s="223"/>
      <c r="E137" s="223"/>
      <c r="F137" s="663"/>
      <c r="G137" s="664"/>
      <c r="H137" s="663"/>
      <c r="I137" s="664"/>
      <c r="J137" s="543"/>
      <c r="K137" s="223"/>
      <c r="L137" s="663"/>
      <c r="M137" s="665"/>
      <c r="N137" s="3"/>
      <c r="O137" s="3"/>
      <c r="P137" s="3"/>
      <c r="Q137" s="3"/>
      <c r="R137" s="3"/>
      <c r="S137" s="3"/>
      <c r="X137" s="223"/>
      <c r="Y137" s="223"/>
      <c r="Z137" s="663"/>
      <c r="AA137" s="664"/>
      <c r="AB137" s="663"/>
      <c r="AC137" s="664"/>
      <c r="AD137" s="543"/>
      <c r="AE137" s="223"/>
      <c r="AF137" s="663">
        <v>3</v>
      </c>
      <c r="AG137" s="732">
        <f>AF137/AF202</f>
        <v>1.9723865877712033E-3</v>
      </c>
      <c r="AH137" s="663">
        <v>4</v>
      </c>
      <c r="AI137" s="732">
        <f>AH137/AH202</f>
        <v>2.7605244996549345E-3</v>
      </c>
    </row>
    <row r="138" spans="1:35" x14ac:dyDescent="0.25">
      <c r="A138" s="120" t="s">
        <v>1082</v>
      </c>
      <c r="B138" s="223"/>
      <c r="C138" s="223"/>
      <c r="D138" s="223"/>
      <c r="E138" s="223"/>
      <c r="F138" s="663"/>
      <c r="G138" s="664"/>
      <c r="H138" s="663"/>
      <c r="I138" s="664"/>
      <c r="J138" s="543"/>
      <c r="K138" s="223"/>
      <c r="L138" s="663">
        <v>2</v>
      </c>
      <c r="M138" s="665"/>
      <c r="N138" s="3"/>
      <c r="O138" s="3"/>
      <c r="P138" s="3"/>
      <c r="Q138" s="3"/>
      <c r="R138" s="3"/>
      <c r="S138" s="3"/>
      <c r="X138" s="223"/>
      <c r="Y138" s="223"/>
      <c r="Z138" s="663"/>
      <c r="AA138" s="664"/>
      <c r="AB138" s="663"/>
      <c r="AC138" s="664"/>
      <c r="AD138" s="543"/>
      <c r="AE138" s="223"/>
      <c r="AF138" s="663">
        <v>10</v>
      </c>
      <c r="AG138" s="732">
        <f>AF138/AF202</f>
        <v>6.5746219592373442E-3</v>
      </c>
      <c r="AH138" s="663">
        <v>9</v>
      </c>
      <c r="AI138" s="732">
        <f>AH138/AH202</f>
        <v>6.2111801242236021E-3</v>
      </c>
    </row>
    <row r="139" spans="1:35" x14ac:dyDescent="0.25">
      <c r="A139" s="120" t="s">
        <v>976</v>
      </c>
      <c r="B139" s="223"/>
      <c r="C139" s="223"/>
      <c r="D139" s="223"/>
      <c r="E139" s="223"/>
      <c r="F139" s="663"/>
      <c r="G139" s="664"/>
      <c r="H139" s="663"/>
      <c r="I139" s="664"/>
      <c r="J139" s="543"/>
      <c r="K139" s="223"/>
      <c r="L139" s="663">
        <v>1</v>
      </c>
      <c r="M139" s="665"/>
      <c r="N139" s="3"/>
      <c r="O139" s="3"/>
      <c r="P139" s="3"/>
      <c r="Q139" s="3"/>
      <c r="R139" s="3"/>
      <c r="S139" s="3"/>
      <c r="X139" s="223"/>
      <c r="Y139" s="223"/>
      <c r="Z139" s="663"/>
      <c r="AA139" s="664"/>
      <c r="AB139" s="663"/>
      <c r="AC139" s="664"/>
      <c r="AD139" s="543"/>
      <c r="AE139" s="223"/>
      <c r="AF139" s="663">
        <v>2</v>
      </c>
      <c r="AG139" s="732">
        <f>AF139/AF202</f>
        <v>1.3149243918474688E-3</v>
      </c>
      <c r="AH139" s="663">
        <v>4</v>
      </c>
      <c r="AI139" s="732">
        <f>AH139/AH202</f>
        <v>2.7605244996549345E-3</v>
      </c>
    </row>
    <row r="140" spans="1:35" x14ac:dyDescent="0.25">
      <c r="A140" s="120" t="s">
        <v>188</v>
      </c>
      <c r="B140" s="223"/>
      <c r="C140" s="223"/>
      <c r="D140" s="223"/>
      <c r="E140" s="223"/>
      <c r="F140" s="663"/>
      <c r="G140" s="664"/>
      <c r="H140" s="663"/>
      <c r="I140" s="664"/>
      <c r="J140" s="543"/>
      <c r="K140" s="223"/>
      <c r="L140" s="663">
        <v>4</v>
      </c>
      <c r="M140" s="665"/>
      <c r="N140" s="3"/>
      <c r="O140" s="3"/>
      <c r="P140" s="3"/>
      <c r="Q140" s="3"/>
      <c r="R140" s="3"/>
      <c r="S140" s="3"/>
      <c r="X140" s="223"/>
      <c r="Y140" s="223"/>
      <c r="Z140" s="663"/>
      <c r="AA140" s="664"/>
      <c r="AB140" s="663"/>
      <c r="AC140" s="664"/>
      <c r="AD140" s="543"/>
      <c r="AE140" s="223"/>
      <c r="AF140" s="663">
        <v>7</v>
      </c>
      <c r="AG140" s="732">
        <f>AF140/AF202</f>
        <v>4.6022353714661405E-3</v>
      </c>
      <c r="AH140" s="663">
        <v>6</v>
      </c>
      <c r="AI140" s="732">
        <f>AH140/AH202</f>
        <v>4.140786749482402E-3</v>
      </c>
    </row>
    <row r="141" spans="1:35" x14ac:dyDescent="0.25">
      <c r="A141" s="666" t="s">
        <v>67</v>
      </c>
      <c r="B141" s="667"/>
      <c r="C141" s="667"/>
      <c r="D141" s="667"/>
      <c r="E141" s="667"/>
      <c r="F141" s="668"/>
      <c r="G141" s="669"/>
      <c r="H141" s="668"/>
      <c r="I141" s="669"/>
      <c r="J141" s="670"/>
      <c r="K141" s="667"/>
      <c r="L141" s="671">
        <f>SUM(L138:L140)</f>
        <v>7</v>
      </c>
      <c r="M141" s="672"/>
      <c r="N141" s="3"/>
      <c r="O141" s="3"/>
      <c r="P141" s="3"/>
      <c r="Q141" s="3"/>
      <c r="R141" s="3"/>
      <c r="S141" s="3"/>
      <c r="X141" s="667"/>
      <c r="Y141" s="667"/>
      <c r="Z141" s="668"/>
      <c r="AA141" s="669"/>
      <c r="AB141" s="668"/>
      <c r="AC141" s="669"/>
      <c r="AD141" s="670"/>
      <c r="AE141" s="667"/>
      <c r="AF141" s="671">
        <f>SUM(AF137:AF140)</f>
        <v>22</v>
      </c>
      <c r="AG141" s="733">
        <f>AF141/AF202</f>
        <v>1.4464168310322156E-2</v>
      </c>
      <c r="AH141" s="671">
        <f>SUM(AH137:AH140)</f>
        <v>23</v>
      </c>
      <c r="AI141" s="733">
        <f>AH141/AH202</f>
        <v>1.5873015873015872E-2</v>
      </c>
    </row>
    <row r="142" spans="1:35" x14ac:dyDescent="0.25">
      <c r="A142" s="120"/>
      <c r="B142" s="223"/>
      <c r="C142" s="223"/>
      <c r="D142" s="223"/>
      <c r="E142" s="223"/>
      <c r="F142" s="663"/>
      <c r="G142" s="664"/>
      <c r="H142" s="663"/>
      <c r="I142" s="664"/>
      <c r="J142" s="543"/>
      <c r="K142" s="223"/>
      <c r="L142" s="663"/>
      <c r="M142" s="665"/>
      <c r="N142" s="3"/>
      <c r="O142" s="3"/>
      <c r="P142" s="3"/>
      <c r="Q142" s="3"/>
      <c r="R142" s="3"/>
      <c r="S142" s="3"/>
      <c r="X142" s="223"/>
      <c r="Y142" s="223"/>
      <c r="Z142" s="663"/>
      <c r="AA142" s="664"/>
      <c r="AB142" s="663"/>
      <c r="AC142" s="664"/>
      <c r="AD142" s="543"/>
      <c r="AE142" s="223"/>
      <c r="AF142" s="663"/>
      <c r="AG142" s="732"/>
      <c r="AH142" s="663"/>
      <c r="AI142" s="732"/>
    </row>
    <row r="143" spans="1:35" x14ac:dyDescent="0.25">
      <c r="A143" s="179" t="s">
        <v>191</v>
      </c>
      <c r="B143" s="223"/>
      <c r="C143" s="223"/>
      <c r="D143" s="223"/>
      <c r="E143" s="223"/>
      <c r="F143" s="663"/>
      <c r="G143" s="664"/>
      <c r="H143" s="663"/>
      <c r="I143" s="664"/>
      <c r="J143" s="543"/>
      <c r="K143" s="223"/>
      <c r="L143" s="663">
        <v>14</v>
      </c>
      <c r="M143" s="665"/>
      <c r="N143" s="3"/>
      <c r="O143" s="3"/>
      <c r="P143" s="3"/>
      <c r="Q143" s="3"/>
      <c r="R143" s="3"/>
      <c r="S143" s="3"/>
      <c r="X143" s="223"/>
      <c r="Y143" s="223"/>
      <c r="Z143" s="663"/>
      <c r="AA143" s="664"/>
      <c r="AB143" s="663"/>
      <c r="AC143" s="664"/>
      <c r="AD143" s="543"/>
      <c r="AE143" s="223"/>
      <c r="AF143" s="663">
        <v>26</v>
      </c>
      <c r="AG143" s="732">
        <f>AF143/AF202</f>
        <v>1.7094017094017096E-2</v>
      </c>
      <c r="AH143" s="663">
        <v>26</v>
      </c>
      <c r="AI143" s="732">
        <f>AH143/AH202</f>
        <v>1.7943409247757072E-2</v>
      </c>
    </row>
    <row r="144" spans="1:35" x14ac:dyDescent="0.25">
      <c r="A144" s="179" t="s">
        <v>264</v>
      </c>
      <c r="B144" s="223"/>
      <c r="C144" s="223"/>
      <c r="D144" s="223"/>
      <c r="E144" s="223"/>
      <c r="F144" s="663"/>
      <c r="G144" s="664"/>
      <c r="H144" s="663"/>
      <c r="I144" s="664"/>
      <c r="J144" s="543"/>
      <c r="K144" s="223"/>
      <c r="L144" s="663">
        <v>1</v>
      </c>
      <c r="M144" s="665"/>
      <c r="N144" s="3"/>
      <c r="O144" s="3"/>
      <c r="P144" s="3"/>
      <c r="Q144" s="3"/>
      <c r="R144" s="3"/>
      <c r="S144" s="3"/>
      <c r="X144" s="223"/>
      <c r="Y144" s="223"/>
      <c r="Z144" s="663"/>
      <c r="AA144" s="664"/>
      <c r="AB144" s="663"/>
      <c r="AC144" s="664"/>
      <c r="AD144" s="543"/>
      <c r="AE144" s="223"/>
      <c r="AF144" s="663">
        <v>1</v>
      </c>
      <c r="AG144" s="732">
        <f>AF144/AF202</f>
        <v>6.5746219592373442E-4</v>
      </c>
      <c r="AH144" s="663">
        <v>1</v>
      </c>
      <c r="AI144" s="732">
        <f>AH144/AH202</f>
        <v>6.9013112491373362E-4</v>
      </c>
    </row>
    <row r="145" spans="1:35" x14ac:dyDescent="0.25">
      <c r="A145" s="120" t="s">
        <v>192</v>
      </c>
      <c r="B145" s="223"/>
      <c r="C145" s="223"/>
      <c r="D145" s="223"/>
      <c r="E145" s="223"/>
      <c r="F145" s="663"/>
      <c r="G145" s="664"/>
      <c r="H145" s="663"/>
      <c r="I145" s="664"/>
      <c r="J145" s="543"/>
      <c r="K145" s="223"/>
      <c r="L145" s="663">
        <v>3</v>
      </c>
      <c r="M145" s="665"/>
      <c r="N145" s="3"/>
      <c r="O145" s="3"/>
      <c r="P145" s="3"/>
      <c r="Q145" s="3"/>
      <c r="R145" s="3"/>
      <c r="S145" s="3"/>
      <c r="X145" s="223"/>
      <c r="Y145" s="223"/>
      <c r="Z145" s="663"/>
      <c r="AA145" s="664"/>
      <c r="AB145" s="663"/>
      <c r="AC145" s="664"/>
      <c r="AD145" s="543"/>
      <c r="AE145" s="223"/>
      <c r="AF145" s="663">
        <v>11</v>
      </c>
      <c r="AG145" s="732">
        <f>AF145/AF202</f>
        <v>7.2320841551610782E-3</v>
      </c>
      <c r="AH145" s="663">
        <v>9</v>
      </c>
      <c r="AI145" s="732">
        <f>AH145/AH202</f>
        <v>6.2111801242236021E-3</v>
      </c>
    </row>
    <row r="146" spans="1:35" x14ac:dyDescent="0.25">
      <c r="A146" s="666" t="s">
        <v>69</v>
      </c>
      <c r="B146" s="667"/>
      <c r="C146" s="667"/>
      <c r="D146" s="667"/>
      <c r="E146" s="667"/>
      <c r="F146" s="668"/>
      <c r="G146" s="669"/>
      <c r="H146" s="668"/>
      <c r="I146" s="669"/>
      <c r="J146" s="670"/>
      <c r="K146" s="667"/>
      <c r="L146" s="671">
        <f>SUM(L143:L145)</f>
        <v>18</v>
      </c>
      <c r="M146" s="672"/>
      <c r="N146" s="3"/>
      <c r="O146" s="3"/>
      <c r="P146" s="3"/>
      <c r="Q146" s="3"/>
      <c r="R146" s="3"/>
      <c r="S146" s="3"/>
      <c r="X146" s="667"/>
      <c r="Y146" s="667"/>
      <c r="Z146" s="668"/>
      <c r="AA146" s="669"/>
      <c r="AB146" s="668"/>
      <c r="AC146" s="669"/>
      <c r="AD146" s="670"/>
      <c r="AE146" s="667"/>
      <c r="AF146" s="671">
        <f>SUM(AF143:AF145)</f>
        <v>38</v>
      </c>
      <c r="AG146" s="733">
        <f>AF146/AF202</f>
        <v>2.4983563445101907E-2</v>
      </c>
      <c r="AH146" s="671">
        <f>SUM(AH143:AH145)</f>
        <v>36</v>
      </c>
      <c r="AI146" s="733">
        <f>AH146/AH202</f>
        <v>2.4844720496894408E-2</v>
      </c>
    </row>
    <row r="147" spans="1:35" x14ac:dyDescent="0.25">
      <c r="A147" s="182"/>
      <c r="B147" s="223"/>
      <c r="C147" s="223"/>
      <c r="D147" s="223"/>
      <c r="E147" s="223"/>
      <c r="F147" s="663"/>
      <c r="G147" s="664"/>
      <c r="H147" s="663"/>
      <c r="I147" s="664"/>
      <c r="J147" s="543"/>
      <c r="K147" s="223"/>
      <c r="L147" s="663"/>
      <c r="M147" s="665"/>
      <c r="N147" s="3"/>
      <c r="O147" s="3"/>
      <c r="P147" s="3"/>
      <c r="Q147" s="3"/>
      <c r="R147" s="3"/>
      <c r="S147" s="3"/>
      <c r="X147" s="223"/>
      <c r="Y147" s="223"/>
      <c r="Z147" s="663"/>
      <c r="AA147" s="664"/>
      <c r="AB147" s="663"/>
      <c r="AC147" s="664"/>
      <c r="AD147" s="543"/>
      <c r="AE147" s="223"/>
      <c r="AF147" s="663"/>
      <c r="AG147" s="732"/>
      <c r="AH147" s="663"/>
      <c r="AI147" s="732"/>
    </row>
    <row r="148" spans="1:35" x14ac:dyDescent="0.25">
      <c r="A148" s="179" t="s">
        <v>71</v>
      </c>
      <c r="B148" s="223"/>
      <c r="C148" s="223"/>
      <c r="D148" s="223"/>
      <c r="E148" s="223"/>
      <c r="F148" s="663"/>
      <c r="G148" s="664"/>
      <c r="H148" s="663"/>
      <c r="I148" s="664"/>
      <c r="J148" s="543"/>
      <c r="K148" s="223"/>
      <c r="L148" s="663">
        <v>6</v>
      </c>
      <c r="M148" s="665"/>
      <c r="N148" s="3"/>
      <c r="O148" s="3"/>
      <c r="P148" s="3"/>
      <c r="Q148" s="3"/>
      <c r="R148" s="3"/>
      <c r="S148" s="3"/>
      <c r="X148" s="223"/>
      <c r="Y148" s="223"/>
      <c r="Z148" s="663"/>
      <c r="AA148" s="664"/>
      <c r="AB148" s="663"/>
      <c r="AC148" s="664"/>
      <c r="AD148" s="543"/>
      <c r="AE148" s="223"/>
      <c r="AF148" s="663">
        <v>20</v>
      </c>
      <c r="AG148" s="732">
        <f>AF148/AF202</f>
        <v>1.3149243918474688E-2</v>
      </c>
      <c r="AH148" s="663">
        <v>20</v>
      </c>
      <c r="AI148" s="732">
        <f>AH148/AH202</f>
        <v>1.3802622498274672E-2</v>
      </c>
    </row>
    <row r="149" spans="1:35" x14ac:dyDescent="0.25">
      <c r="A149" s="179" t="s">
        <v>265</v>
      </c>
      <c r="B149" s="223"/>
      <c r="C149" s="223"/>
      <c r="D149" s="223"/>
      <c r="E149" s="223"/>
      <c r="F149" s="663"/>
      <c r="G149" s="664"/>
      <c r="H149" s="663"/>
      <c r="I149" s="664"/>
      <c r="J149" s="543"/>
      <c r="K149" s="223"/>
      <c r="L149" s="663">
        <v>1</v>
      </c>
      <c r="M149" s="665"/>
      <c r="N149" s="3"/>
      <c r="O149" s="3"/>
      <c r="P149" s="3"/>
      <c r="Q149" s="3"/>
      <c r="R149" s="3"/>
      <c r="S149" s="3"/>
      <c r="X149" s="223"/>
      <c r="Y149" s="223"/>
      <c r="Z149" s="663"/>
      <c r="AA149" s="664"/>
      <c r="AB149" s="663"/>
      <c r="AC149" s="664"/>
      <c r="AD149" s="543"/>
      <c r="AE149" s="223"/>
      <c r="AF149" s="663">
        <v>3</v>
      </c>
      <c r="AG149" s="732">
        <f>AF149/AF202</f>
        <v>1.9723865877712033E-3</v>
      </c>
      <c r="AH149" s="663">
        <v>3</v>
      </c>
      <c r="AI149" s="732">
        <f>AH149/AH202</f>
        <v>2.070393374741201E-3</v>
      </c>
    </row>
    <row r="150" spans="1:35" s="652" customFormat="1" x14ac:dyDescent="0.25">
      <c r="A150" s="179" t="s">
        <v>1077</v>
      </c>
      <c r="B150" s="223"/>
      <c r="C150" s="223"/>
      <c r="D150" s="223"/>
      <c r="E150" s="223"/>
      <c r="F150" s="663"/>
      <c r="G150" s="664"/>
      <c r="H150" s="663"/>
      <c r="I150" s="664"/>
      <c r="J150" s="543"/>
      <c r="K150" s="223"/>
      <c r="L150" s="663"/>
      <c r="M150" s="665"/>
      <c r="N150" s="184"/>
      <c r="O150" s="184"/>
      <c r="P150" s="184"/>
      <c r="Q150" s="184"/>
      <c r="R150" s="184"/>
      <c r="S150" s="184"/>
      <c r="X150" s="223"/>
      <c r="Y150" s="223"/>
      <c r="Z150" s="663"/>
      <c r="AA150" s="664"/>
      <c r="AB150" s="663"/>
      <c r="AC150" s="664"/>
      <c r="AD150" s="543"/>
      <c r="AE150" s="223"/>
      <c r="AF150" s="663">
        <v>3</v>
      </c>
      <c r="AG150" s="732">
        <f>AF150/AF202</f>
        <v>1.9723865877712033E-3</v>
      </c>
      <c r="AH150" s="663">
        <v>4</v>
      </c>
      <c r="AI150" s="732">
        <f>AH150/AH202</f>
        <v>2.7605244996549345E-3</v>
      </c>
    </row>
    <row r="151" spans="1:35" x14ac:dyDescent="0.25">
      <c r="A151" s="179" t="s">
        <v>1076</v>
      </c>
      <c r="B151" s="223"/>
      <c r="C151" s="223"/>
      <c r="D151" s="223"/>
      <c r="E151" s="223"/>
      <c r="F151" s="663"/>
      <c r="G151" s="664"/>
      <c r="H151" s="663"/>
      <c r="I151" s="664"/>
      <c r="J151" s="543"/>
      <c r="K151" s="223"/>
      <c r="L151" s="663">
        <v>1</v>
      </c>
      <c r="M151" s="665"/>
      <c r="N151" s="3"/>
      <c r="O151" s="3"/>
      <c r="P151" s="3"/>
      <c r="Q151" s="3"/>
      <c r="R151" s="3"/>
      <c r="S151" s="3"/>
      <c r="X151" s="223"/>
      <c r="Y151" s="223"/>
      <c r="Z151" s="663"/>
      <c r="AA151" s="664"/>
      <c r="AB151" s="663"/>
      <c r="AC151" s="664"/>
      <c r="AD151" s="543"/>
      <c r="AE151" s="223"/>
      <c r="AF151" s="663">
        <v>1</v>
      </c>
      <c r="AG151" s="732">
        <f>AF151/AF202</f>
        <v>6.5746219592373442E-4</v>
      </c>
      <c r="AH151" s="663">
        <v>1</v>
      </c>
      <c r="AI151" s="732">
        <f>AH151/AH202</f>
        <v>6.9013112491373362E-4</v>
      </c>
    </row>
    <row r="152" spans="1:35" x14ac:dyDescent="0.25">
      <c r="A152" s="666" t="s">
        <v>71</v>
      </c>
      <c r="B152" s="667"/>
      <c r="C152" s="667"/>
      <c r="D152" s="667"/>
      <c r="E152" s="667"/>
      <c r="F152" s="668"/>
      <c r="G152" s="669"/>
      <c r="H152" s="668"/>
      <c r="I152" s="669"/>
      <c r="J152" s="670"/>
      <c r="K152" s="667"/>
      <c r="L152" s="671">
        <f>SUM(L148:L151)</f>
        <v>8</v>
      </c>
      <c r="M152" s="672"/>
      <c r="N152" s="3"/>
      <c r="O152" s="3"/>
      <c r="P152" s="3"/>
      <c r="Q152" s="3"/>
      <c r="R152" s="3"/>
      <c r="S152" s="3"/>
      <c r="X152" s="667"/>
      <c r="Y152" s="667"/>
      <c r="Z152" s="668"/>
      <c r="AA152" s="669"/>
      <c r="AB152" s="668"/>
      <c r="AC152" s="669"/>
      <c r="AD152" s="670"/>
      <c r="AE152" s="667"/>
      <c r="AF152" s="671">
        <f>SUM(AF148:AF151)</f>
        <v>27</v>
      </c>
      <c r="AG152" s="733">
        <f>AF152/AF202</f>
        <v>1.7751479289940829E-2</v>
      </c>
      <c r="AH152" s="671">
        <f>SUM(AH148:AH151)</f>
        <v>28</v>
      </c>
      <c r="AI152" s="733">
        <f>AH152/AH202</f>
        <v>1.932367149758454E-2</v>
      </c>
    </row>
    <row r="153" spans="1:35" x14ac:dyDescent="0.25">
      <c r="A153" s="120"/>
      <c r="B153" s="223"/>
      <c r="C153" s="223"/>
      <c r="D153" s="223"/>
      <c r="E153" s="223"/>
      <c r="F153" s="663"/>
      <c r="G153" s="664"/>
      <c r="H153" s="663"/>
      <c r="I153" s="664"/>
      <c r="J153" s="543"/>
      <c r="K153" s="223"/>
      <c r="L153" s="663"/>
      <c r="M153" s="665"/>
      <c r="N153" s="3"/>
      <c r="O153" s="3"/>
      <c r="P153" s="3"/>
      <c r="Q153" s="3"/>
      <c r="R153" s="3"/>
      <c r="S153" s="3"/>
      <c r="X153" s="223"/>
      <c r="Y153" s="223"/>
      <c r="Z153" s="663"/>
      <c r="AA153" s="664"/>
      <c r="AB153" s="663"/>
      <c r="AC153" s="664"/>
      <c r="AD153" s="543"/>
      <c r="AE153" s="223"/>
      <c r="AF153" s="663"/>
      <c r="AG153" s="732"/>
      <c r="AH153" s="663"/>
      <c r="AI153" s="732"/>
    </row>
    <row r="154" spans="1:35" x14ac:dyDescent="0.25">
      <c r="A154" s="179" t="s">
        <v>73</v>
      </c>
      <c r="B154" s="223"/>
      <c r="C154" s="223"/>
      <c r="D154" s="223"/>
      <c r="E154" s="223"/>
      <c r="F154" s="663"/>
      <c r="G154" s="664"/>
      <c r="H154" s="663"/>
      <c r="I154" s="664"/>
      <c r="J154" s="543"/>
      <c r="K154" s="223"/>
      <c r="L154" s="663">
        <v>4</v>
      </c>
      <c r="M154" s="665"/>
      <c r="N154" s="3"/>
      <c r="O154" s="3"/>
      <c r="P154" s="3"/>
      <c r="Q154" s="3"/>
      <c r="R154" s="3"/>
      <c r="S154" s="3"/>
      <c r="X154" s="223"/>
      <c r="Y154" s="223"/>
      <c r="Z154" s="663"/>
      <c r="AA154" s="664"/>
      <c r="AB154" s="663"/>
      <c r="AC154" s="664"/>
      <c r="AD154" s="543"/>
      <c r="AE154" s="223"/>
      <c r="AF154" s="663">
        <v>15</v>
      </c>
      <c r="AG154" s="732">
        <f>AF154/AF202</f>
        <v>9.8619329388560158E-3</v>
      </c>
      <c r="AH154" s="663">
        <v>18</v>
      </c>
      <c r="AI154" s="732">
        <f>AH154/AH202</f>
        <v>1.2422360248447204E-2</v>
      </c>
    </row>
    <row r="155" spans="1:35" x14ac:dyDescent="0.25">
      <c r="A155" s="179" t="s">
        <v>266</v>
      </c>
      <c r="B155" s="223"/>
      <c r="C155" s="223"/>
      <c r="D155" s="223"/>
      <c r="E155" s="223"/>
      <c r="F155" s="663"/>
      <c r="G155" s="664"/>
      <c r="H155" s="663"/>
      <c r="I155" s="664"/>
      <c r="J155" s="543"/>
      <c r="K155" s="223"/>
      <c r="L155" s="663">
        <v>3</v>
      </c>
      <c r="M155" s="665"/>
      <c r="N155" s="3"/>
      <c r="O155" s="3"/>
      <c r="P155" s="3"/>
      <c r="Q155" s="3"/>
      <c r="R155" s="3"/>
      <c r="S155" s="3"/>
      <c r="X155" s="223"/>
      <c r="Y155" s="223"/>
      <c r="Z155" s="663"/>
      <c r="AA155" s="664"/>
      <c r="AB155" s="663"/>
      <c r="AC155" s="664"/>
      <c r="AD155" s="543"/>
      <c r="AE155" s="223"/>
      <c r="AF155" s="663">
        <v>12</v>
      </c>
      <c r="AG155" s="732">
        <f>AF155/AF202</f>
        <v>7.889546351084813E-3</v>
      </c>
      <c r="AH155" s="663">
        <v>13</v>
      </c>
      <c r="AI155" s="732">
        <f>AH155/AH202</f>
        <v>8.9717046238785361E-3</v>
      </c>
    </row>
    <row r="156" spans="1:35" s="755" customFormat="1" x14ac:dyDescent="0.25">
      <c r="A156" s="179" t="s">
        <v>430</v>
      </c>
      <c r="B156" s="223"/>
      <c r="C156" s="223"/>
      <c r="D156" s="223"/>
      <c r="E156" s="223"/>
      <c r="F156" s="663"/>
      <c r="G156" s="664"/>
      <c r="H156" s="663"/>
      <c r="I156" s="664"/>
      <c r="J156" s="543"/>
      <c r="K156" s="223"/>
      <c r="L156" s="663"/>
      <c r="M156" s="665"/>
      <c r="N156" s="184"/>
      <c r="O156" s="184"/>
      <c r="P156" s="184"/>
      <c r="Q156" s="184"/>
      <c r="R156" s="184"/>
      <c r="S156" s="184"/>
      <c r="X156" s="223"/>
      <c r="Y156" s="223"/>
      <c r="Z156" s="663"/>
      <c r="AA156" s="664"/>
      <c r="AB156" s="663"/>
      <c r="AC156" s="664"/>
      <c r="AD156" s="543"/>
      <c r="AE156" s="223"/>
      <c r="AF156" s="663"/>
      <c r="AG156" s="732"/>
      <c r="AH156" s="663">
        <v>2</v>
      </c>
      <c r="AI156" s="732"/>
    </row>
    <row r="157" spans="1:35" x14ac:dyDescent="0.25">
      <c r="A157" s="690" t="s">
        <v>267</v>
      </c>
      <c r="B157" s="667"/>
      <c r="C157" s="667"/>
      <c r="D157" s="667"/>
      <c r="E157" s="667"/>
      <c r="F157" s="668"/>
      <c r="G157" s="669"/>
      <c r="H157" s="668"/>
      <c r="I157" s="669"/>
      <c r="J157" s="670"/>
      <c r="K157" s="667"/>
      <c r="L157" s="671">
        <f>SUM(L154:L155)</f>
        <v>7</v>
      </c>
      <c r="M157" s="672"/>
      <c r="N157" s="3"/>
      <c r="O157" s="3"/>
      <c r="P157" s="3"/>
      <c r="Q157" s="3"/>
      <c r="R157" s="3"/>
      <c r="S157" s="3"/>
      <c r="X157" s="667"/>
      <c r="Y157" s="667"/>
      <c r="Z157" s="668"/>
      <c r="AA157" s="669"/>
      <c r="AB157" s="668"/>
      <c r="AC157" s="669"/>
      <c r="AD157" s="670"/>
      <c r="AE157" s="667"/>
      <c r="AF157" s="671">
        <f>SUM(AF154:AF155)</f>
        <v>27</v>
      </c>
      <c r="AG157" s="733">
        <f>AF15:AF157/AF202</f>
        <v>1.7751479289940829E-2</v>
      </c>
      <c r="AH157" s="671">
        <f>SUM(AH154:AH156)</f>
        <v>33</v>
      </c>
      <c r="AI157" s="733">
        <f>AH15:AH157/AH202</f>
        <v>2.2774327122153208E-2</v>
      </c>
    </row>
    <row r="158" spans="1:35" x14ac:dyDescent="0.25">
      <c r="A158" s="120"/>
      <c r="B158" s="223"/>
      <c r="C158" s="223"/>
      <c r="D158" s="223"/>
      <c r="E158" s="223"/>
      <c r="F158" s="663"/>
      <c r="G158" s="664"/>
      <c r="H158" s="663"/>
      <c r="I158" s="664"/>
      <c r="J158" s="543"/>
      <c r="K158" s="223"/>
      <c r="L158" s="663"/>
      <c r="M158" s="665"/>
      <c r="N158" s="3"/>
      <c r="O158" s="3"/>
      <c r="P158" s="3"/>
      <c r="Q158" s="3"/>
      <c r="R158" s="3"/>
      <c r="S158" s="3"/>
      <c r="X158" s="223"/>
      <c r="Y158" s="223"/>
      <c r="Z158" s="663"/>
      <c r="AA158" s="664"/>
      <c r="AB158" s="663"/>
      <c r="AC158" s="664"/>
      <c r="AD158" s="543"/>
      <c r="AE158" s="223"/>
      <c r="AF158" s="663"/>
      <c r="AG158" s="732"/>
      <c r="AH158" s="663"/>
      <c r="AI158" s="732"/>
    </row>
    <row r="159" spans="1:35" x14ac:dyDescent="0.25">
      <c r="A159" s="666" t="s">
        <v>75</v>
      </c>
      <c r="B159" s="667"/>
      <c r="C159" s="667"/>
      <c r="D159" s="667"/>
      <c r="E159" s="667"/>
      <c r="F159" s="668"/>
      <c r="G159" s="669"/>
      <c r="H159" s="668"/>
      <c r="I159" s="669"/>
      <c r="J159" s="670"/>
      <c r="K159" s="667"/>
      <c r="L159" s="671">
        <v>2</v>
      </c>
      <c r="M159" s="672"/>
      <c r="N159" s="3"/>
      <c r="O159" s="3"/>
      <c r="P159" s="3"/>
      <c r="Q159" s="3"/>
      <c r="R159" s="3"/>
      <c r="S159" s="3"/>
      <c r="X159" s="667"/>
      <c r="Y159" s="667"/>
      <c r="Z159" s="668"/>
      <c r="AA159" s="669"/>
      <c r="AB159" s="668"/>
      <c r="AC159" s="669"/>
      <c r="AD159" s="670"/>
      <c r="AE159" s="667"/>
      <c r="AF159" s="671">
        <v>2</v>
      </c>
      <c r="AG159" s="733">
        <f>AF159/AF202</f>
        <v>1.3149243918474688E-3</v>
      </c>
      <c r="AH159" s="671">
        <v>1</v>
      </c>
      <c r="AI159" s="733">
        <f>AH159/AH202</f>
        <v>6.9013112491373362E-4</v>
      </c>
    </row>
    <row r="160" spans="1:35" x14ac:dyDescent="0.25">
      <c r="A160" s="120"/>
      <c r="B160" s="223"/>
      <c r="C160" s="223"/>
      <c r="D160" s="223"/>
      <c r="E160" s="223"/>
      <c r="F160" s="663"/>
      <c r="G160" s="664"/>
      <c r="H160" s="663"/>
      <c r="I160" s="664"/>
      <c r="J160" s="543"/>
      <c r="K160" s="223"/>
      <c r="L160" s="663"/>
      <c r="M160" s="665"/>
      <c r="N160" s="3"/>
      <c r="O160" s="3"/>
      <c r="P160" s="3"/>
      <c r="Q160" s="3"/>
      <c r="R160" s="3"/>
      <c r="S160" s="3"/>
      <c r="X160" s="223"/>
      <c r="Y160" s="223"/>
      <c r="Z160" s="663"/>
      <c r="AA160" s="664"/>
      <c r="AB160" s="663"/>
      <c r="AC160" s="664"/>
      <c r="AD160" s="543"/>
      <c r="AE160" s="223"/>
      <c r="AF160" s="663"/>
      <c r="AG160" s="732"/>
      <c r="AH160" s="663"/>
      <c r="AI160" s="732"/>
    </row>
    <row r="161" spans="1:35" x14ac:dyDescent="0.25">
      <c r="A161" s="666" t="s">
        <v>203</v>
      </c>
      <c r="B161" s="667"/>
      <c r="C161" s="667"/>
      <c r="D161" s="667"/>
      <c r="E161" s="667"/>
      <c r="F161" s="668"/>
      <c r="G161" s="669"/>
      <c r="H161" s="668"/>
      <c r="I161" s="669"/>
      <c r="J161" s="670"/>
      <c r="K161" s="667"/>
      <c r="L161" s="671">
        <v>0</v>
      </c>
      <c r="M161" s="672"/>
      <c r="N161" s="3"/>
      <c r="O161" s="3"/>
      <c r="P161" s="3"/>
      <c r="Q161" s="3"/>
      <c r="R161" s="3"/>
      <c r="S161" s="3"/>
      <c r="X161" s="667"/>
      <c r="Y161" s="667"/>
      <c r="Z161" s="668"/>
      <c r="AA161" s="669"/>
      <c r="AB161" s="668"/>
      <c r="AC161" s="669"/>
      <c r="AD161" s="670"/>
      <c r="AE161" s="667"/>
      <c r="AF161" s="671">
        <v>2</v>
      </c>
      <c r="AG161" s="733">
        <f>AF161/AF202</f>
        <v>1.3149243918474688E-3</v>
      </c>
      <c r="AH161" s="671">
        <v>0</v>
      </c>
      <c r="AI161" s="733">
        <f>AH161/AH202</f>
        <v>0</v>
      </c>
    </row>
    <row r="162" spans="1:35" x14ac:dyDescent="0.25">
      <c r="A162" s="182"/>
      <c r="B162" s="223"/>
      <c r="C162" s="223"/>
      <c r="D162" s="223"/>
      <c r="E162" s="223"/>
      <c r="F162" s="663"/>
      <c r="G162" s="664"/>
      <c r="H162" s="663"/>
      <c r="I162" s="664"/>
      <c r="J162" s="543"/>
      <c r="K162" s="223"/>
      <c r="L162" s="663"/>
      <c r="M162" s="665"/>
      <c r="N162" s="3"/>
      <c r="O162" s="3"/>
      <c r="P162" s="3"/>
      <c r="Q162" s="3"/>
      <c r="R162" s="3"/>
      <c r="S162" s="3"/>
      <c r="X162" s="223"/>
      <c r="Y162" s="223"/>
      <c r="Z162" s="663"/>
      <c r="AA162" s="664"/>
      <c r="AB162" s="663"/>
      <c r="AC162" s="664"/>
      <c r="AD162" s="543"/>
      <c r="AE162" s="223"/>
      <c r="AF162" s="663"/>
      <c r="AG162" s="732"/>
      <c r="AH162" s="663"/>
      <c r="AI162" s="732"/>
    </row>
    <row r="163" spans="1:35" x14ac:dyDescent="0.25">
      <c r="A163" s="179" t="s">
        <v>268</v>
      </c>
      <c r="B163" s="223"/>
      <c r="C163" s="223"/>
      <c r="D163" s="223"/>
      <c r="E163" s="223"/>
      <c r="F163" s="663"/>
      <c r="G163" s="664"/>
      <c r="H163" s="663"/>
      <c r="I163" s="664"/>
      <c r="J163" s="543"/>
      <c r="K163" s="223"/>
      <c r="L163" s="663"/>
      <c r="M163" s="665"/>
      <c r="N163" s="3"/>
      <c r="O163" s="3"/>
      <c r="P163" s="3"/>
      <c r="Q163" s="3"/>
      <c r="R163" s="3"/>
      <c r="S163" s="3"/>
      <c r="X163" s="223"/>
      <c r="Y163" s="223"/>
      <c r="Z163" s="663"/>
      <c r="AA163" s="664"/>
      <c r="AB163" s="663"/>
      <c r="AC163" s="664"/>
      <c r="AD163" s="543"/>
      <c r="AE163" s="223"/>
      <c r="AF163" s="663">
        <v>4</v>
      </c>
      <c r="AG163" s="732">
        <f>AF163/AF202</f>
        <v>2.6298487836949377E-3</v>
      </c>
      <c r="AH163" s="663">
        <v>6</v>
      </c>
      <c r="AI163" s="732">
        <f>AH163/AH202</f>
        <v>4.140786749482402E-3</v>
      </c>
    </row>
    <row r="164" spans="1:35" x14ac:dyDescent="0.25">
      <c r="A164" s="179" t="s">
        <v>269</v>
      </c>
      <c r="B164" s="223"/>
      <c r="C164" s="223"/>
      <c r="D164" s="223"/>
      <c r="E164" s="223"/>
      <c r="F164" s="663"/>
      <c r="G164" s="664"/>
      <c r="H164" s="663"/>
      <c r="I164" s="664"/>
      <c r="J164" s="543"/>
      <c r="K164" s="223"/>
      <c r="L164" s="663">
        <v>2</v>
      </c>
      <c r="M164" s="665"/>
      <c r="N164" s="3"/>
      <c r="O164" s="3"/>
      <c r="P164" s="3"/>
      <c r="Q164" s="3"/>
      <c r="R164" s="3"/>
      <c r="S164" s="3"/>
      <c r="X164" s="223"/>
      <c r="Y164" s="223"/>
      <c r="Z164" s="663"/>
      <c r="AA164" s="664"/>
      <c r="AB164" s="663"/>
      <c r="AC164" s="664"/>
      <c r="AD164" s="543"/>
      <c r="AE164" s="223"/>
      <c r="AF164" s="663">
        <v>4</v>
      </c>
      <c r="AG164" s="732">
        <f>AF164/AF202</f>
        <v>2.6298487836949377E-3</v>
      </c>
      <c r="AH164" s="663">
        <v>0</v>
      </c>
      <c r="AI164" s="732">
        <f>AH164/AH202</f>
        <v>0</v>
      </c>
    </row>
    <row r="165" spans="1:35" x14ac:dyDescent="0.25">
      <c r="A165" s="179" t="s">
        <v>270</v>
      </c>
      <c r="B165" s="223"/>
      <c r="C165" s="223"/>
      <c r="D165" s="223"/>
      <c r="E165" s="223"/>
      <c r="F165" s="663"/>
      <c r="G165" s="664"/>
      <c r="H165" s="663"/>
      <c r="I165" s="664"/>
      <c r="J165" s="543"/>
      <c r="K165" s="223"/>
      <c r="L165" s="663"/>
      <c r="M165" s="665"/>
      <c r="N165" s="3"/>
      <c r="O165" s="3"/>
      <c r="P165" s="3"/>
      <c r="Q165" s="3"/>
      <c r="R165" s="3"/>
      <c r="S165" s="3"/>
      <c r="X165" s="223"/>
      <c r="Y165" s="223"/>
      <c r="Z165" s="663"/>
      <c r="AA165" s="664"/>
      <c r="AB165" s="663"/>
      <c r="AC165" s="664"/>
      <c r="AD165" s="543"/>
      <c r="AE165" s="223"/>
      <c r="AF165" s="663">
        <v>0</v>
      </c>
      <c r="AG165" s="732">
        <v>0</v>
      </c>
      <c r="AH165" s="663">
        <v>0</v>
      </c>
      <c r="AI165" s="732">
        <v>0</v>
      </c>
    </row>
    <row r="166" spans="1:35" x14ac:dyDescent="0.25">
      <c r="A166" s="179" t="s">
        <v>271</v>
      </c>
      <c r="B166" s="223"/>
      <c r="C166" s="223"/>
      <c r="D166" s="223"/>
      <c r="E166" s="223"/>
      <c r="F166" s="663"/>
      <c r="G166" s="664"/>
      <c r="H166" s="663"/>
      <c r="I166" s="664"/>
      <c r="J166" s="543"/>
      <c r="K166" s="223"/>
      <c r="L166" s="663"/>
      <c r="M166" s="665"/>
      <c r="N166" s="3"/>
      <c r="O166" s="3"/>
      <c r="P166" s="3"/>
      <c r="Q166" s="3"/>
      <c r="R166" s="3"/>
      <c r="S166" s="3"/>
      <c r="X166" s="223"/>
      <c r="Y166" s="223"/>
      <c r="Z166" s="663"/>
      <c r="AA166" s="664"/>
      <c r="AB166" s="663"/>
      <c r="AC166" s="664"/>
      <c r="AD166" s="543"/>
      <c r="AE166" s="223"/>
      <c r="AF166" s="663">
        <v>0</v>
      </c>
      <c r="AG166" s="732">
        <v>0</v>
      </c>
      <c r="AH166" s="663">
        <v>0</v>
      </c>
      <c r="AI166" s="732">
        <v>0</v>
      </c>
    </row>
    <row r="167" spans="1:35" x14ac:dyDescent="0.25">
      <c r="A167" s="666" t="s">
        <v>81</v>
      </c>
      <c r="B167" s="667"/>
      <c r="C167" s="667"/>
      <c r="D167" s="667"/>
      <c r="E167" s="667"/>
      <c r="F167" s="668"/>
      <c r="G167" s="669"/>
      <c r="H167" s="668"/>
      <c r="I167" s="669"/>
      <c r="J167" s="670"/>
      <c r="K167" s="667"/>
      <c r="L167" s="671">
        <f>SUM(L163:L166)</f>
        <v>2</v>
      </c>
      <c r="M167" s="672"/>
      <c r="N167" s="3"/>
      <c r="O167" s="3"/>
      <c r="P167" s="3"/>
      <c r="Q167" s="3"/>
      <c r="R167" s="3"/>
      <c r="S167" s="3"/>
      <c r="X167" s="667"/>
      <c r="Y167" s="667"/>
      <c r="Z167" s="668"/>
      <c r="AA167" s="669"/>
      <c r="AB167" s="668"/>
      <c r="AC167" s="669"/>
      <c r="AD167" s="670"/>
      <c r="AE167" s="667"/>
      <c r="AF167" s="671">
        <f>SUM(AF163:AF166)</f>
        <v>8</v>
      </c>
      <c r="AG167" s="733">
        <f>AF167/AF202</f>
        <v>5.2596975673898753E-3</v>
      </c>
      <c r="AH167" s="671">
        <f>SUM(AH163:AH166)</f>
        <v>6</v>
      </c>
      <c r="AI167" s="733">
        <f>AH167/AH202</f>
        <v>4.140786749482402E-3</v>
      </c>
    </row>
    <row r="168" spans="1:35" x14ac:dyDescent="0.25">
      <c r="A168" s="120"/>
      <c r="B168" s="223"/>
      <c r="C168" s="223"/>
      <c r="D168" s="223"/>
      <c r="E168" s="223"/>
      <c r="F168" s="663"/>
      <c r="G168" s="664"/>
      <c r="H168" s="663"/>
      <c r="I168" s="664"/>
      <c r="J168" s="543"/>
      <c r="K168" s="223"/>
      <c r="L168" s="663"/>
      <c r="M168" s="665"/>
      <c r="N168" s="3"/>
      <c r="O168" s="3"/>
      <c r="P168" s="3"/>
      <c r="Q168" s="3"/>
      <c r="R168" s="3"/>
      <c r="S168" s="3"/>
      <c r="X168" s="223"/>
      <c r="Y168" s="223"/>
      <c r="Z168" s="663"/>
      <c r="AA168" s="664"/>
      <c r="AB168" s="663"/>
      <c r="AC168" s="664"/>
      <c r="AD168" s="543"/>
      <c r="AE168" s="223"/>
      <c r="AF168" s="663"/>
      <c r="AG168" s="732"/>
      <c r="AH168" s="663"/>
      <c r="AI168" s="732"/>
    </row>
    <row r="169" spans="1:35" x14ac:dyDescent="0.25">
      <c r="A169" s="120" t="s">
        <v>272</v>
      </c>
      <c r="B169" s="223"/>
      <c r="C169" s="223"/>
      <c r="D169" s="223"/>
      <c r="E169" s="223"/>
      <c r="F169" s="663"/>
      <c r="G169" s="664"/>
      <c r="H169" s="663"/>
      <c r="I169" s="664"/>
      <c r="J169" s="543"/>
      <c r="K169" s="223"/>
      <c r="L169" s="663"/>
      <c r="M169" s="665"/>
      <c r="N169" s="3"/>
      <c r="O169" s="3"/>
      <c r="P169" s="3"/>
      <c r="Q169" s="3"/>
      <c r="R169" s="3"/>
      <c r="S169" s="3"/>
      <c r="X169" s="223"/>
      <c r="Y169" s="223"/>
      <c r="Z169" s="663"/>
      <c r="AA169" s="664"/>
      <c r="AB169" s="663"/>
      <c r="AC169" s="664"/>
      <c r="AD169" s="543"/>
      <c r="AE169" s="223"/>
      <c r="AF169" s="663">
        <v>0</v>
      </c>
      <c r="AG169" s="732">
        <v>0</v>
      </c>
      <c r="AH169" s="663">
        <v>0</v>
      </c>
      <c r="AI169" s="732">
        <v>0</v>
      </c>
    </row>
    <row r="170" spans="1:35" x14ac:dyDescent="0.25">
      <c r="A170" s="120" t="s">
        <v>195</v>
      </c>
      <c r="B170" s="223"/>
      <c r="C170" s="223"/>
      <c r="D170" s="223"/>
      <c r="E170" s="223"/>
      <c r="F170" s="663"/>
      <c r="G170" s="664"/>
      <c r="H170" s="663"/>
      <c r="I170" s="664"/>
      <c r="J170" s="543"/>
      <c r="K170" s="223"/>
      <c r="L170" s="663">
        <v>1</v>
      </c>
      <c r="M170" s="665"/>
      <c r="N170" s="3"/>
      <c r="O170" s="3"/>
      <c r="P170" s="3"/>
      <c r="Q170" s="3"/>
      <c r="R170" s="3"/>
      <c r="S170" s="3"/>
      <c r="X170" s="223"/>
      <c r="Y170" s="223"/>
      <c r="Z170" s="663"/>
      <c r="AA170" s="664"/>
      <c r="AB170" s="663"/>
      <c r="AC170" s="664"/>
      <c r="AD170" s="543"/>
      <c r="AE170" s="223"/>
      <c r="AF170" s="663">
        <v>7</v>
      </c>
      <c r="AG170" s="732">
        <f>AF170/AF202</f>
        <v>4.6022353714661405E-3</v>
      </c>
      <c r="AH170" s="663">
        <v>5</v>
      </c>
      <c r="AI170" s="732">
        <f>AH170/AH202</f>
        <v>3.450655624568668E-3</v>
      </c>
    </row>
    <row r="171" spans="1:35" x14ac:dyDescent="0.25">
      <c r="A171" s="120" t="s">
        <v>196</v>
      </c>
      <c r="B171" s="223"/>
      <c r="C171" s="223"/>
      <c r="D171" s="223"/>
      <c r="E171" s="223"/>
      <c r="F171" s="663"/>
      <c r="G171" s="664"/>
      <c r="H171" s="663"/>
      <c r="I171" s="664"/>
      <c r="J171" s="543"/>
      <c r="K171" s="223"/>
      <c r="L171" s="663">
        <v>1</v>
      </c>
      <c r="M171" s="665"/>
      <c r="N171" s="3"/>
      <c r="O171" s="3"/>
      <c r="P171" s="3"/>
      <c r="Q171" s="3"/>
      <c r="R171" s="3"/>
      <c r="S171" s="3"/>
      <c r="X171" s="223"/>
      <c r="Y171" s="223"/>
      <c r="Z171" s="663"/>
      <c r="AA171" s="664"/>
      <c r="AB171" s="663"/>
      <c r="AC171" s="664"/>
      <c r="AD171" s="543"/>
      <c r="AE171" s="223"/>
      <c r="AF171" s="663">
        <v>3</v>
      </c>
      <c r="AG171" s="732">
        <f>AF171/AF202</f>
        <v>1.9723865877712033E-3</v>
      </c>
      <c r="AH171" s="663">
        <v>1</v>
      </c>
      <c r="AI171" s="732">
        <f>AH171/AH202</f>
        <v>6.9013112491373362E-4</v>
      </c>
    </row>
    <row r="172" spans="1:35" x14ac:dyDescent="0.25">
      <c r="A172" s="120" t="s">
        <v>198</v>
      </c>
      <c r="B172" s="223"/>
      <c r="C172" s="223"/>
      <c r="D172" s="223"/>
      <c r="E172" s="223"/>
      <c r="F172" s="663"/>
      <c r="G172" s="664"/>
      <c r="H172" s="663"/>
      <c r="I172" s="664"/>
      <c r="J172" s="543"/>
      <c r="K172" s="223"/>
      <c r="L172" s="663"/>
      <c r="M172" s="665"/>
      <c r="N172" s="3"/>
      <c r="O172" s="3"/>
      <c r="P172" s="3"/>
      <c r="Q172" s="3"/>
      <c r="R172" s="3"/>
      <c r="S172" s="3"/>
      <c r="X172" s="223"/>
      <c r="Y172" s="223"/>
      <c r="Z172" s="663"/>
      <c r="AA172" s="664"/>
      <c r="AB172" s="663"/>
      <c r="AC172" s="664"/>
      <c r="AD172" s="543"/>
      <c r="AE172" s="223"/>
      <c r="AF172" s="663">
        <v>11</v>
      </c>
      <c r="AG172" s="732">
        <f>AF172/AF202</f>
        <v>7.2320841551610782E-3</v>
      </c>
      <c r="AH172" s="663">
        <v>2</v>
      </c>
      <c r="AI172" s="732">
        <f>AH172/AH202</f>
        <v>1.3802622498274672E-3</v>
      </c>
    </row>
    <row r="173" spans="1:35" x14ac:dyDescent="0.25">
      <c r="A173" s="120" t="s">
        <v>197</v>
      </c>
      <c r="B173" s="223"/>
      <c r="C173" s="223"/>
      <c r="D173" s="223"/>
      <c r="E173" s="223"/>
      <c r="F173" s="663"/>
      <c r="G173" s="664"/>
      <c r="H173" s="663"/>
      <c r="I173" s="664"/>
      <c r="J173" s="543"/>
      <c r="K173" s="223"/>
      <c r="L173" s="663">
        <v>2</v>
      </c>
      <c r="M173" s="665"/>
      <c r="N173" s="3"/>
      <c r="O173" s="3"/>
      <c r="P173" s="3"/>
      <c r="Q173" s="3"/>
      <c r="R173" s="3"/>
      <c r="S173" s="3"/>
      <c r="X173" s="223"/>
      <c r="Y173" s="223"/>
      <c r="Z173" s="663"/>
      <c r="AA173" s="664"/>
      <c r="AB173" s="663"/>
      <c r="AC173" s="664"/>
      <c r="AD173" s="543"/>
      <c r="AE173" s="223"/>
      <c r="AF173" s="663">
        <v>2</v>
      </c>
      <c r="AG173" s="732">
        <f>AF173/AF202</f>
        <v>1.3149243918474688E-3</v>
      </c>
      <c r="AH173" s="663">
        <v>10</v>
      </c>
      <c r="AI173" s="732">
        <f>AH173/AH202</f>
        <v>6.901311249137336E-3</v>
      </c>
    </row>
    <row r="174" spans="1:35" x14ac:dyDescent="0.25">
      <c r="A174" s="666" t="s">
        <v>79</v>
      </c>
      <c r="B174" s="667"/>
      <c r="C174" s="667"/>
      <c r="D174" s="667"/>
      <c r="E174" s="667"/>
      <c r="F174" s="668"/>
      <c r="G174" s="669"/>
      <c r="H174" s="668"/>
      <c r="I174" s="669"/>
      <c r="J174" s="670"/>
      <c r="K174" s="667"/>
      <c r="L174" s="671">
        <f>SUM(L169:L173)</f>
        <v>4</v>
      </c>
      <c r="M174" s="672"/>
      <c r="N174" s="3"/>
      <c r="O174" s="3"/>
      <c r="P174" s="3"/>
      <c r="Q174" s="3"/>
      <c r="R174" s="3"/>
      <c r="S174" s="3"/>
      <c r="X174" s="667"/>
      <c r="Y174" s="667"/>
      <c r="Z174" s="668"/>
      <c r="AA174" s="669"/>
      <c r="AB174" s="668"/>
      <c r="AC174" s="669"/>
      <c r="AD174" s="670"/>
      <c r="AE174" s="667"/>
      <c r="AF174" s="671">
        <f>SUM(AF169:AF173)</f>
        <v>23</v>
      </c>
      <c r="AG174" s="733">
        <f>AF174/AF202</f>
        <v>1.5121630506245891E-2</v>
      </c>
      <c r="AH174" s="671">
        <f>SUM(AH169:AH173)</f>
        <v>18</v>
      </c>
      <c r="AI174" s="733">
        <f>AH174/AH202</f>
        <v>1.2422360248447204E-2</v>
      </c>
    </row>
    <row r="175" spans="1:35" x14ac:dyDescent="0.25">
      <c r="A175" s="120"/>
      <c r="B175" s="223"/>
      <c r="C175" s="223"/>
      <c r="D175" s="223"/>
      <c r="E175" s="223"/>
      <c r="F175" s="663"/>
      <c r="G175" s="664"/>
      <c r="H175" s="663"/>
      <c r="I175" s="664"/>
      <c r="J175" s="543"/>
      <c r="K175" s="223"/>
      <c r="L175" s="663"/>
      <c r="M175" s="665"/>
      <c r="N175" s="3"/>
      <c r="O175" s="3"/>
      <c r="P175" s="3"/>
      <c r="Q175" s="3"/>
      <c r="R175" s="3"/>
      <c r="S175" s="3"/>
      <c r="X175" s="223"/>
      <c r="Y175" s="223"/>
      <c r="Z175" s="663"/>
      <c r="AA175" s="664"/>
      <c r="AB175" s="663"/>
      <c r="AC175" s="664"/>
      <c r="AD175" s="543"/>
      <c r="AE175" s="223"/>
      <c r="AF175" s="663"/>
      <c r="AG175" s="732"/>
      <c r="AH175" s="663"/>
      <c r="AI175" s="732"/>
    </row>
    <row r="176" spans="1:35" x14ac:dyDescent="0.25">
      <c r="A176" s="666" t="s">
        <v>229</v>
      </c>
      <c r="B176" s="667"/>
      <c r="C176" s="667"/>
      <c r="D176" s="667"/>
      <c r="E176" s="667"/>
      <c r="F176" s="668"/>
      <c r="G176" s="669"/>
      <c r="H176" s="668"/>
      <c r="I176" s="669"/>
      <c r="J176" s="670"/>
      <c r="K176" s="667"/>
      <c r="L176" s="671">
        <v>0</v>
      </c>
      <c r="M176" s="672"/>
      <c r="N176" s="3"/>
      <c r="O176" s="3"/>
      <c r="P176" s="3"/>
      <c r="Q176" s="3"/>
      <c r="R176" s="3"/>
      <c r="S176" s="3"/>
      <c r="X176" s="667"/>
      <c r="Y176" s="667"/>
      <c r="Z176" s="668"/>
      <c r="AA176" s="669"/>
      <c r="AB176" s="668"/>
      <c r="AC176" s="669"/>
      <c r="AD176" s="670"/>
      <c r="AE176" s="667"/>
      <c r="AF176" s="671">
        <v>0</v>
      </c>
      <c r="AG176" s="733">
        <v>0</v>
      </c>
      <c r="AH176" s="671">
        <v>3</v>
      </c>
      <c r="AI176" s="733">
        <v>0</v>
      </c>
    </row>
    <row r="177" spans="1:35" ht="15.75" thickBot="1" x14ac:dyDescent="0.3">
      <c r="A177" s="691"/>
      <c r="B177" s="685"/>
      <c r="C177" s="685"/>
      <c r="D177" s="685"/>
      <c r="E177" s="685"/>
      <c r="F177" s="686"/>
      <c r="G177" s="687"/>
      <c r="H177" s="686"/>
      <c r="I177" s="687"/>
      <c r="J177" s="688"/>
      <c r="K177" s="685"/>
      <c r="L177" s="686"/>
      <c r="M177" s="689"/>
      <c r="N177" s="3"/>
      <c r="O177" s="3"/>
      <c r="P177" s="3"/>
      <c r="Q177" s="3"/>
      <c r="R177" s="3"/>
      <c r="S177" s="3"/>
      <c r="X177" s="685"/>
      <c r="Y177" s="685"/>
      <c r="Z177" s="686"/>
      <c r="AA177" s="687"/>
      <c r="AB177" s="686"/>
      <c r="AC177" s="687"/>
      <c r="AD177" s="688"/>
      <c r="AE177" s="685"/>
      <c r="AF177" s="686"/>
      <c r="AG177" s="735"/>
      <c r="AH177" s="686"/>
      <c r="AI177" s="735"/>
    </row>
    <row r="178" spans="1:35" ht="15.75" thickTop="1" x14ac:dyDescent="0.25">
      <c r="A178" s="533" t="s">
        <v>205</v>
      </c>
      <c r="B178" s="223"/>
      <c r="C178" s="223"/>
      <c r="D178" s="223"/>
      <c r="E178" s="223"/>
      <c r="F178" s="663"/>
      <c r="G178" s="664"/>
      <c r="H178" s="663"/>
      <c r="I178" s="664"/>
      <c r="J178" s="543"/>
      <c r="K178" s="223"/>
      <c r="L178" s="663">
        <v>4</v>
      </c>
      <c r="M178" s="665"/>
      <c r="N178" s="3"/>
      <c r="O178" s="3"/>
      <c r="P178" s="3"/>
      <c r="Q178" s="3"/>
      <c r="R178" s="3"/>
      <c r="S178" s="3"/>
      <c r="X178" s="223"/>
      <c r="Y178" s="223"/>
      <c r="Z178" s="663"/>
      <c r="AA178" s="664"/>
      <c r="AB178" s="663"/>
      <c r="AC178" s="664"/>
      <c r="AD178" s="543"/>
      <c r="AE178" s="223"/>
      <c r="AF178" s="663">
        <v>24</v>
      </c>
      <c r="AG178" s="732">
        <f>AF178/AF202</f>
        <v>1.5779092702169626E-2</v>
      </c>
      <c r="AH178" s="663">
        <v>28</v>
      </c>
      <c r="AI178" s="732">
        <f>AH178/AH202</f>
        <v>1.932367149758454E-2</v>
      </c>
    </row>
    <row r="179" spans="1:35" x14ac:dyDescent="0.25">
      <c r="A179" s="533" t="s">
        <v>207</v>
      </c>
      <c r="B179" s="223"/>
      <c r="C179" s="223"/>
      <c r="D179" s="223"/>
      <c r="E179" s="223"/>
      <c r="F179" s="663"/>
      <c r="G179" s="664"/>
      <c r="H179" s="663"/>
      <c r="I179" s="664"/>
      <c r="J179" s="543"/>
      <c r="K179" s="223"/>
      <c r="L179" s="663">
        <v>3</v>
      </c>
      <c r="M179" s="665"/>
      <c r="N179" s="3"/>
      <c r="O179" s="3"/>
      <c r="P179" s="3"/>
      <c r="Q179" s="3"/>
      <c r="R179" s="3"/>
      <c r="S179" s="3"/>
      <c r="X179" s="223"/>
      <c r="Y179" s="223"/>
      <c r="Z179" s="663"/>
      <c r="AA179" s="664"/>
      <c r="AB179" s="663"/>
      <c r="AC179" s="664"/>
      <c r="AD179" s="543"/>
      <c r="AE179" s="223"/>
      <c r="AF179" s="663">
        <v>3</v>
      </c>
      <c r="AG179" s="732">
        <f>AF179/AF202</f>
        <v>1.9723865877712033E-3</v>
      </c>
      <c r="AH179" s="663">
        <v>1</v>
      </c>
      <c r="AI179" s="732">
        <f>AH179/AH202</f>
        <v>6.9013112491373362E-4</v>
      </c>
    </row>
    <row r="180" spans="1:35" x14ac:dyDescent="0.25">
      <c r="A180" s="674" t="s">
        <v>89</v>
      </c>
      <c r="B180" s="667"/>
      <c r="C180" s="667"/>
      <c r="D180" s="667"/>
      <c r="E180" s="667"/>
      <c r="F180" s="668"/>
      <c r="G180" s="669"/>
      <c r="H180" s="668"/>
      <c r="I180" s="669"/>
      <c r="J180" s="670"/>
      <c r="K180" s="667"/>
      <c r="L180" s="671">
        <f>SUM(L178:L179)</f>
        <v>7</v>
      </c>
      <c r="M180" s="672"/>
      <c r="N180" s="3"/>
      <c r="O180" s="3"/>
      <c r="P180" s="3"/>
      <c r="Q180" s="3"/>
      <c r="R180" s="3"/>
      <c r="S180" s="3"/>
      <c r="X180" s="667"/>
      <c r="Y180" s="667"/>
      <c r="Z180" s="668"/>
      <c r="AA180" s="669"/>
      <c r="AB180" s="668"/>
      <c r="AC180" s="669"/>
      <c r="AD180" s="670"/>
      <c r="AE180" s="667"/>
      <c r="AF180" s="671">
        <f>SUM(AF178:AF179)</f>
        <v>27</v>
      </c>
      <c r="AG180" s="733">
        <f>AF180/AF202</f>
        <v>1.7751479289940829E-2</v>
      </c>
      <c r="AH180" s="671">
        <f>SUM(AH178:AH179)</f>
        <v>29</v>
      </c>
      <c r="AI180" s="733">
        <f>AH180/AH202</f>
        <v>2.0013802622498276E-2</v>
      </c>
    </row>
    <row r="181" spans="1:35" x14ac:dyDescent="0.25">
      <c r="A181" s="120"/>
      <c r="B181" s="223"/>
      <c r="C181" s="223"/>
      <c r="D181" s="223"/>
      <c r="E181" s="223"/>
      <c r="F181" s="663"/>
      <c r="G181" s="664"/>
      <c r="H181" s="663"/>
      <c r="I181" s="664"/>
      <c r="J181" s="543"/>
      <c r="K181" s="223"/>
      <c r="L181" s="663"/>
      <c r="M181" s="665"/>
      <c r="N181" s="3"/>
      <c r="O181" s="3"/>
      <c r="P181" s="3"/>
      <c r="Q181" s="3"/>
      <c r="R181" s="3"/>
      <c r="S181" s="3"/>
      <c r="X181" s="223"/>
      <c r="Y181" s="223"/>
      <c r="Z181" s="663"/>
      <c r="AA181" s="664"/>
      <c r="AB181" s="663"/>
      <c r="AC181" s="664"/>
      <c r="AD181" s="543"/>
      <c r="AE181" s="223"/>
      <c r="AF181" s="663"/>
      <c r="AG181" s="732"/>
      <c r="AH181" s="663"/>
      <c r="AI181" s="732"/>
    </row>
    <row r="182" spans="1:35" x14ac:dyDescent="0.25">
      <c r="A182" s="179" t="s">
        <v>273</v>
      </c>
      <c r="B182" s="223"/>
      <c r="C182" s="223"/>
      <c r="D182" s="223"/>
      <c r="E182" s="223"/>
      <c r="F182" s="663"/>
      <c r="G182" s="664"/>
      <c r="H182" s="663"/>
      <c r="I182" s="664"/>
      <c r="J182" s="543"/>
      <c r="K182" s="223"/>
      <c r="L182" s="663">
        <v>3</v>
      </c>
      <c r="M182" s="665"/>
      <c r="N182" s="3"/>
      <c r="O182" s="3"/>
      <c r="P182" s="3"/>
      <c r="Q182" s="3"/>
      <c r="R182" s="3"/>
      <c r="S182" s="3"/>
      <c r="X182" s="223"/>
      <c r="Y182" s="223"/>
      <c r="Z182" s="663"/>
      <c r="AA182" s="664"/>
      <c r="AB182" s="663"/>
      <c r="AC182" s="664"/>
      <c r="AD182" s="543"/>
      <c r="AE182" s="223"/>
      <c r="AF182" s="663">
        <v>13</v>
      </c>
      <c r="AG182" s="732">
        <f>AF182/AF202</f>
        <v>8.5470085470085479E-3</v>
      </c>
      <c r="AH182" s="663">
        <v>13</v>
      </c>
      <c r="AI182" s="732">
        <f>AH182/AH202</f>
        <v>8.9717046238785361E-3</v>
      </c>
    </row>
    <row r="183" spans="1:35" x14ac:dyDescent="0.25">
      <c r="A183" s="220" t="s">
        <v>274</v>
      </c>
      <c r="B183" s="223"/>
      <c r="C183" s="223"/>
      <c r="D183" s="223"/>
      <c r="E183" s="223"/>
      <c r="F183" s="663"/>
      <c r="G183" s="664"/>
      <c r="H183" s="663"/>
      <c r="I183" s="664"/>
      <c r="J183" s="543"/>
      <c r="K183" s="223"/>
      <c r="L183" s="663">
        <v>6</v>
      </c>
      <c r="M183" s="665"/>
      <c r="N183" s="3"/>
      <c r="O183" s="3"/>
      <c r="P183" s="3"/>
      <c r="Q183" s="3"/>
      <c r="R183" s="3"/>
      <c r="S183" s="3"/>
      <c r="X183" s="223"/>
      <c r="Y183" s="223"/>
      <c r="Z183" s="663"/>
      <c r="AA183" s="664"/>
      <c r="AB183" s="663"/>
      <c r="AC183" s="664"/>
      <c r="AD183" s="543"/>
      <c r="AE183" s="223"/>
      <c r="AF183" s="663">
        <v>37</v>
      </c>
      <c r="AG183" s="732">
        <f>AF183/AF202</f>
        <v>2.4326101249178174E-2</v>
      </c>
      <c r="AH183" s="663">
        <v>36</v>
      </c>
      <c r="AI183" s="732">
        <f>AH183/AH202</f>
        <v>2.4844720496894408E-2</v>
      </c>
    </row>
    <row r="184" spans="1:35" x14ac:dyDescent="0.25">
      <c r="A184" s="666" t="s">
        <v>53</v>
      </c>
      <c r="B184" s="667"/>
      <c r="C184" s="667"/>
      <c r="D184" s="667"/>
      <c r="E184" s="667"/>
      <c r="F184" s="668"/>
      <c r="G184" s="669"/>
      <c r="H184" s="668"/>
      <c r="I184" s="669"/>
      <c r="J184" s="670"/>
      <c r="K184" s="667"/>
      <c r="L184" s="671">
        <f>SUM(L182:L183)</f>
        <v>9</v>
      </c>
      <c r="M184" s="672"/>
      <c r="N184" s="3"/>
      <c r="O184" s="3"/>
      <c r="P184" s="3"/>
      <c r="Q184" s="3"/>
      <c r="R184" s="3"/>
      <c r="S184" s="3"/>
      <c r="X184" s="667"/>
      <c r="Y184" s="667"/>
      <c r="Z184" s="668"/>
      <c r="AA184" s="669"/>
      <c r="AB184" s="668"/>
      <c r="AC184" s="669"/>
      <c r="AD184" s="670"/>
      <c r="AE184" s="667"/>
      <c r="AF184" s="671">
        <f>SUM(AF182:AF183)</f>
        <v>50</v>
      </c>
      <c r="AG184" s="733">
        <f>AF184/AF202</f>
        <v>3.2873109796186718E-2</v>
      </c>
      <c r="AH184" s="671">
        <f>SUM(AH182:AH183)</f>
        <v>49</v>
      </c>
      <c r="AI184" s="733">
        <f>AH184/AH202</f>
        <v>3.3816425120772944E-2</v>
      </c>
    </row>
    <row r="185" spans="1:35" x14ac:dyDescent="0.25">
      <c r="A185" s="120"/>
      <c r="B185" s="223"/>
      <c r="C185" s="223"/>
      <c r="D185" s="223"/>
      <c r="E185" s="223"/>
      <c r="F185" s="663"/>
      <c r="G185" s="664"/>
      <c r="H185" s="663"/>
      <c r="I185" s="664"/>
      <c r="J185" s="543"/>
      <c r="K185" s="223"/>
      <c r="L185" s="663"/>
      <c r="M185" s="665"/>
      <c r="N185" s="3"/>
      <c r="O185" s="3"/>
      <c r="P185" s="3"/>
      <c r="Q185" s="3"/>
      <c r="R185" s="3"/>
      <c r="S185" s="3"/>
      <c r="X185" s="223"/>
      <c r="Y185" s="223"/>
      <c r="Z185" s="663"/>
      <c r="AA185" s="664"/>
      <c r="AB185" s="663"/>
      <c r="AC185" s="664"/>
      <c r="AD185" s="543"/>
      <c r="AE185" s="223"/>
      <c r="AF185" s="663"/>
      <c r="AG185" s="732"/>
      <c r="AH185" s="663"/>
      <c r="AI185" s="732"/>
    </row>
    <row r="186" spans="1:35" x14ac:dyDescent="0.25">
      <c r="A186" s="666" t="s">
        <v>91</v>
      </c>
      <c r="B186" s="667"/>
      <c r="C186" s="667"/>
      <c r="D186" s="667"/>
      <c r="E186" s="667"/>
      <c r="F186" s="668"/>
      <c r="G186" s="669"/>
      <c r="H186" s="668"/>
      <c r="I186" s="669"/>
      <c r="J186" s="670"/>
      <c r="K186" s="667"/>
      <c r="L186" s="671">
        <v>10</v>
      </c>
      <c r="M186" s="672"/>
      <c r="N186" s="3"/>
      <c r="O186" s="3"/>
      <c r="P186" s="3"/>
      <c r="Q186" s="3"/>
      <c r="R186" s="3"/>
      <c r="S186" s="3"/>
      <c r="X186" s="667"/>
      <c r="Y186" s="667"/>
      <c r="Z186" s="668"/>
      <c r="AA186" s="669"/>
      <c r="AB186" s="668"/>
      <c r="AC186" s="669"/>
      <c r="AD186" s="670"/>
      <c r="AE186" s="667"/>
      <c r="AF186" s="671">
        <v>19</v>
      </c>
      <c r="AG186" s="733">
        <f>AF186/AF202</f>
        <v>1.2491781722550954E-2</v>
      </c>
      <c r="AH186" s="671">
        <v>9</v>
      </c>
      <c r="AI186" s="733">
        <f>AH186/AH202</f>
        <v>6.2111801242236021E-3</v>
      </c>
    </row>
    <row r="187" spans="1:35" x14ac:dyDescent="0.25">
      <c r="A187" s="120"/>
      <c r="B187" s="223"/>
      <c r="C187" s="223"/>
      <c r="D187" s="223"/>
      <c r="E187" s="223"/>
      <c r="F187" s="663"/>
      <c r="G187" s="664"/>
      <c r="H187" s="663"/>
      <c r="I187" s="664"/>
      <c r="J187" s="543"/>
      <c r="K187" s="223"/>
      <c r="L187" s="663"/>
      <c r="M187" s="665"/>
      <c r="N187" s="3"/>
      <c r="O187" s="3"/>
      <c r="P187" s="3"/>
      <c r="Q187" s="3"/>
      <c r="R187" s="3"/>
      <c r="S187" s="3"/>
      <c r="X187" s="223"/>
      <c r="Y187" s="223"/>
      <c r="Z187" s="663"/>
      <c r="AA187" s="664"/>
      <c r="AB187" s="663"/>
      <c r="AC187" s="664"/>
      <c r="AD187" s="543"/>
      <c r="AE187" s="223"/>
      <c r="AF187" s="663"/>
      <c r="AG187" s="732"/>
      <c r="AH187" s="663"/>
      <c r="AI187" s="732"/>
    </row>
    <row r="188" spans="1:35" x14ac:dyDescent="0.25">
      <c r="A188" s="666" t="s">
        <v>93</v>
      </c>
      <c r="B188" s="667"/>
      <c r="C188" s="667"/>
      <c r="D188" s="667"/>
      <c r="E188" s="667"/>
      <c r="F188" s="668"/>
      <c r="G188" s="669"/>
      <c r="H188" s="668"/>
      <c r="I188" s="669"/>
      <c r="J188" s="670"/>
      <c r="K188" s="667"/>
      <c r="L188" s="671">
        <v>2</v>
      </c>
      <c r="M188" s="672"/>
      <c r="N188" s="3"/>
      <c r="O188" s="3"/>
      <c r="P188" s="3"/>
      <c r="Q188" s="3"/>
      <c r="R188" s="3"/>
      <c r="S188" s="3"/>
      <c r="X188" s="667"/>
      <c r="Y188" s="667"/>
      <c r="Z188" s="668"/>
      <c r="AA188" s="669"/>
      <c r="AB188" s="668"/>
      <c r="AC188" s="669"/>
      <c r="AD188" s="670"/>
      <c r="AE188" s="667"/>
      <c r="AF188" s="671">
        <v>8</v>
      </c>
      <c r="AG188" s="733">
        <f>AF188/AF202</f>
        <v>5.2596975673898753E-3</v>
      </c>
      <c r="AH188" s="671">
        <v>9</v>
      </c>
      <c r="AI188" s="733">
        <f>AH188/AH202</f>
        <v>6.2111801242236021E-3</v>
      </c>
    </row>
    <row r="189" spans="1:35" x14ac:dyDescent="0.25">
      <c r="A189" s="120"/>
      <c r="B189" s="223"/>
      <c r="C189" s="223"/>
      <c r="D189" s="223"/>
      <c r="E189" s="223"/>
      <c r="F189" s="663"/>
      <c r="G189" s="664"/>
      <c r="H189" s="663"/>
      <c r="I189" s="664"/>
      <c r="J189" s="543"/>
      <c r="K189" s="223"/>
      <c r="L189" s="663"/>
      <c r="M189" s="665"/>
      <c r="N189" s="3"/>
      <c r="O189" s="3"/>
      <c r="P189" s="3"/>
      <c r="Q189" s="3"/>
      <c r="R189" s="3"/>
      <c r="S189" s="3"/>
      <c r="X189" s="223"/>
      <c r="Y189" s="223"/>
      <c r="Z189" s="663"/>
      <c r="AA189" s="664"/>
      <c r="AB189" s="663"/>
      <c r="AC189" s="664"/>
      <c r="AD189" s="543"/>
      <c r="AE189" s="223"/>
      <c r="AF189" s="663"/>
      <c r="AG189" s="732"/>
      <c r="AH189" s="663"/>
      <c r="AI189" s="732"/>
    </row>
    <row r="190" spans="1:35" x14ac:dyDescent="0.25">
      <c r="A190" s="666" t="s">
        <v>233</v>
      </c>
      <c r="B190" s="667"/>
      <c r="C190" s="667"/>
      <c r="D190" s="667"/>
      <c r="E190" s="667"/>
      <c r="F190" s="668"/>
      <c r="G190" s="669"/>
      <c r="H190" s="668"/>
      <c r="I190" s="669"/>
      <c r="J190" s="670"/>
      <c r="K190" s="667"/>
      <c r="L190" s="671">
        <v>1</v>
      </c>
      <c r="M190" s="672"/>
      <c r="N190" s="3"/>
      <c r="O190" s="3"/>
      <c r="P190" s="3"/>
      <c r="Q190" s="3"/>
      <c r="R190" s="3"/>
      <c r="S190" s="3"/>
      <c r="X190" s="667"/>
      <c r="Y190" s="667"/>
      <c r="Z190" s="668"/>
      <c r="AA190" s="669"/>
      <c r="AB190" s="668"/>
      <c r="AC190" s="669"/>
      <c r="AD190" s="670"/>
      <c r="AE190" s="667"/>
      <c r="AF190" s="671">
        <v>2</v>
      </c>
      <c r="AG190" s="733">
        <f>AF190/AF202</f>
        <v>1.3149243918474688E-3</v>
      </c>
      <c r="AH190" s="671">
        <v>7</v>
      </c>
      <c r="AI190" s="733">
        <f>AH190/AH202</f>
        <v>4.830917874396135E-3</v>
      </c>
    </row>
    <row r="191" spans="1:35" ht="15.75" thickBot="1" x14ac:dyDescent="0.3">
      <c r="A191" s="219"/>
      <c r="B191" s="692"/>
      <c r="C191" s="685"/>
      <c r="D191" s="685"/>
      <c r="E191" s="685"/>
      <c r="F191" s="686"/>
      <c r="G191" s="687"/>
      <c r="H191" s="686"/>
      <c r="I191" s="687"/>
      <c r="J191" s="688"/>
      <c r="K191" s="685"/>
      <c r="L191" s="686"/>
      <c r="M191" s="689"/>
      <c r="N191" s="3"/>
      <c r="O191" s="3"/>
      <c r="P191" s="3"/>
      <c r="Q191" s="3"/>
      <c r="R191" s="3"/>
      <c r="S191" s="3"/>
      <c r="X191" s="685"/>
      <c r="Y191" s="685"/>
      <c r="Z191" s="686"/>
      <c r="AA191" s="687"/>
      <c r="AB191" s="686"/>
      <c r="AC191" s="687"/>
      <c r="AD191" s="688"/>
      <c r="AE191" s="685"/>
      <c r="AF191" s="686"/>
      <c r="AG191" s="735"/>
      <c r="AH191" s="686"/>
      <c r="AI191" s="735"/>
    </row>
    <row r="192" spans="1:35" ht="15.75" thickTop="1" x14ac:dyDescent="0.25">
      <c r="A192" s="120"/>
      <c r="B192" s="223"/>
      <c r="C192" s="223"/>
      <c r="D192" s="223"/>
      <c r="E192" s="223"/>
      <c r="F192" s="663"/>
      <c r="G192" s="664"/>
      <c r="H192" s="663"/>
      <c r="I192" s="664"/>
      <c r="J192" s="543"/>
      <c r="K192" s="223"/>
      <c r="L192" s="663"/>
      <c r="M192" s="665"/>
      <c r="N192" s="3"/>
      <c r="O192" s="3"/>
      <c r="P192" s="3"/>
      <c r="Q192" s="3"/>
      <c r="R192" s="3"/>
      <c r="S192" s="3"/>
      <c r="X192" s="223"/>
      <c r="Y192" s="223"/>
      <c r="Z192" s="663"/>
      <c r="AA192" s="664"/>
      <c r="AB192" s="663"/>
      <c r="AC192" s="664"/>
      <c r="AD192" s="543"/>
      <c r="AE192" s="223"/>
      <c r="AF192" s="663"/>
      <c r="AG192" s="732"/>
      <c r="AH192" s="663"/>
      <c r="AI192" s="732"/>
    </row>
    <row r="193" spans="1:35" x14ac:dyDescent="0.25">
      <c r="A193" s="666" t="s">
        <v>209</v>
      </c>
      <c r="B193" s="667"/>
      <c r="C193" s="667"/>
      <c r="D193" s="667"/>
      <c r="E193" s="667"/>
      <c r="F193" s="668"/>
      <c r="G193" s="669"/>
      <c r="H193" s="668"/>
      <c r="I193" s="669"/>
      <c r="J193" s="670"/>
      <c r="K193" s="667"/>
      <c r="L193" s="671">
        <v>0</v>
      </c>
      <c r="M193" s="672"/>
      <c r="N193" s="3"/>
      <c r="O193" s="3"/>
      <c r="P193" s="3"/>
      <c r="Q193" s="3"/>
      <c r="R193" s="3"/>
      <c r="S193" s="3"/>
      <c r="X193" s="667"/>
      <c r="Y193" s="667"/>
      <c r="Z193" s="668"/>
      <c r="AA193" s="669"/>
      <c r="AB193" s="668"/>
      <c r="AC193" s="669"/>
      <c r="AD193" s="670"/>
      <c r="AE193" s="667"/>
      <c r="AF193" s="671">
        <v>0</v>
      </c>
      <c r="AG193" s="736">
        <v>0</v>
      </c>
      <c r="AH193" s="671">
        <v>0</v>
      </c>
      <c r="AI193" s="733">
        <v>0</v>
      </c>
    </row>
    <row r="194" spans="1:35" x14ac:dyDescent="0.25">
      <c r="A194" s="120"/>
      <c r="B194" s="223"/>
      <c r="C194" s="223"/>
      <c r="D194" s="223"/>
      <c r="E194" s="223"/>
      <c r="F194" s="663"/>
      <c r="G194" s="664"/>
      <c r="H194" s="663"/>
      <c r="I194" s="664"/>
      <c r="J194" s="543"/>
      <c r="K194" s="223"/>
      <c r="L194" s="663"/>
      <c r="M194" s="665"/>
      <c r="N194" s="3"/>
      <c r="O194" s="3"/>
      <c r="P194" s="3"/>
      <c r="Q194" s="3"/>
      <c r="R194" s="3"/>
      <c r="S194" s="3"/>
      <c r="X194" s="223"/>
      <c r="Y194" s="223"/>
      <c r="Z194" s="663"/>
      <c r="AA194" s="664"/>
      <c r="AB194" s="663"/>
      <c r="AC194" s="664"/>
      <c r="AD194" s="543"/>
      <c r="AE194" s="223"/>
      <c r="AF194" s="663"/>
      <c r="AG194" s="732"/>
      <c r="AH194" s="663"/>
      <c r="AI194" s="732"/>
    </row>
    <row r="195" spans="1:35" x14ac:dyDescent="0.25">
      <c r="A195" s="693" t="s">
        <v>236</v>
      </c>
      <c r="B195" s="694"/>
      <c r="C195" s="694"/>
      <c r="D195" s="694"/>
      <c r="E195" s="694"/>
      <c r="F195" s="695"/>
      <c r="G195" s="696"/>
      <c r="H195" s="695"/>
      <c r="I195" s="696"/>
      <c r="J195" s="697"/>
      <c r="K195" s="694"/>
      <c r="L195" s="698"/>
      <c r="M195" s="699"/>
      <c r="N195" s="3"/>
      <c r="O195" s="3"/>
      <c r="P195" s="3"/>
      <c r="Q195" s="3"/>
      <c r="R195" s="3"/>
      <c r="S195" s="3"/>
      <c r="X195" s="694"/>
      <c r="Y195" s="694"/>
      <c r="Z195" s="695"/>
      <c r="AA195" s="696"/>
      <c r="AB195" s="695"/>
      <c r="AC195" s="696"/>
      <c r="AD195" s="697"/>
      <c r="AE195" s="694"/>
      <c r="AF195" s="698"/>
      <c r="AG195" s="737"/>
      <c r="AH195" s="698"/>
      <c r="AI195" s="737"/>
    </row>
    <row r="196" spans="1:35" x14ac:dyDescent="0.25">
      <c r="A196" s="529" t="s">
        <v>275</v>
      </c>
      <c r="B196" s="223"/>
      <c r="C196" s="223"/>
      <c r="D196" s="223"/>
      <c r="E196" s="223"/>
      <c r="F196" s="663"/>
      <c r="G196" s="664"/>
      <c r="H196" s="663"/>
      <c r="I196" s="664"/>
      <c r="J196" s="543"/>
      <c r="K196" s="223"/>
      <c r="L196" s="663">
        <v>3</v>
      </c>
      <c r="M196" s="665"/>
      <c r="N196" s="3"/>
      <c r="O196" s="3"/>
      <c r="P196" s="3"/>
      <c r="Q196" s="3"/>
      <c r="R196" s="3"/>
      <c r="S196" s="3"/>
      <c r="X196" s="223"/>
      <c r="Y196" s="223"/>
      <c r="Z196" s="663"/>
      <c r="AA196" s="664"/>
      <c r="AB196" s="663"/>
      <c r="AC196" s="664"/>
      <c r="AD196" s="543"/>
      <c r="AE196" s="223"/>
      <c r="AF196" s="663">
        <v>9</v>
      </c>
      <c r="AG196" s="732">
        <f>AF196/AF202</f>
        <v>5.9171597633136093E-3</v>
      </c>
      <c r="AH196" s="663">
        <v>9</v>
      </c>
      <c r="AI196" s="732">
        <f>AH196/AH202</f>
        <v>6.2111801242236021E-3</v>
      </c>
    </row>
    <row r="197" spans="1:35" x14ac:dyDescent="0.25">
      <c r="A197" s="651" t="s">
        <v>978</v>
      </c>
      <c r="B197" s="223"/>
      <c r="C197" s="223"/>
      <c r="D197" s="663"/>
      <c r="E197" s="223"/>
      <c r="F197" s="663"/>
      <c r="G197" s="664"/>
      <c r="H197" s="663"/>
      <c r="I197" s="664"/>
      <c r="J197" s="543"/>
      <c r="K197" s="223"/>
      <c r="L197" s="663">
        <v>2</v>
      </c>
      <c r="M197" s="665"/>
      <c r="N197" s="3"/>
      <c r="O197" s="3"/>
      <c r="P197" s="3"/>
      <c r="Q197" s="3"/>
      <c r="R197" s="3"/>
      <c r="S197" s="3"/>
      <c r="X197" s="663"/>
      <c r="Y197" s="223"/>
      <c r="Z197" s="663"/>
      <c r="AA197" s="664"/>
      <c r="AB197" s="663"/>
      <c r="AC197" s="664"/>
      <c r="AD197" s="543"/>
      <c r="AE197" s="223"/>
      <c r="AF197" s="663">
        <v>1</v>
      </c>
      <c r="AG197" s="732">
        <f>AF197/AF202</f>
        <v>6.5746219592373442E-4</v>
      </c>
      <c r="AH197" s="663">
        <v>1</v>
      </c>
      <c r="AI197" s="732">
        <f>AH197/AH202</f>
        <v>6.9013112491373362E-4</v>
      </c>
    </row>
    <row r="198" spans="1:35" ht="15.75" thickBot="1" x14ac:dyDescent="0.3">
      <c r="A198" s="716" t="s">
        <v>1075</v>
      </c>
      <c r="B198" s="700"/>
      <c r="C198" s="700"/>
      <c r="D198" s="701"/>
      <c r="E198" s="700"/>
      <c r="F198" s="701"/>
      <c r="G198" s="702"/>
      <c r="H198" s="701"/>
      <c r="I198" s="702"/>
      <c r="J198" s="703"/>
      <c r="K198" s="700"/>
      <c r="L198" s="704">
        <f>SUM(L196:L197)</f>
        <v>5</v>
      </c>
      <c r="M198" s="705"/>
      <c r="N198" s="3"/>
      <c r="O198" s="3"/>
      <c r="P198" s="3"/>
      <c r="Q198" s="3"/>
      <c r="R198" s="3"/>
      <c r="S198" s="3"/>
      <c r="X198" s="668"/>
      <c r="Y198" s="706"/>
      <c r="Z198" s="707"/>
      <c r="AA198" s="708"/>
      <c r="AB198" s="707"/>
      <c r="AC198" s="708"/>
      <c r="AD198" s="719"/>
      <c r="AE198" s="706"/>
      <c r="AF198" s="710">
        <f>SUM(AF196:AF197)</f>
        <v>10</v>
      </c>
      <c r="AG198" s="738">
        <f>AF198/AF202</f>
        <v>6.5746219592373442E-3</v>
      </c>
      <c r="AH198" s="710">
        <f>SUM(AH196:AH197)</f>
        <v>10</v>
      </c>
      <c r="AI198" s="738">
        <f>AH198/AH202</f>
        <v>6.901311249137336E-3</v>
      </c>
    </row>
    <row r="199" spans="1:35" ht="16.5" thickTop="1" thickBot="1" x14ac:dyDescent="0.3">
      <c r="A199" s="717" t="s">
        <v>276</v>
      </c>
      <c r="B199" s="223"/>
      <c r="C199" s="223"/>
      <c r="D199" s="706"/>
      <c r="E199" s="706"/>
      <c r="F199" s="707"/>
      <c r="G199" s="708"/>
      <c r="H199" s="707"/>
      <c r="I199" s="708"/>
      <c r="J199" s="709"/>
      <c r="K199" s="708"/>
      <c r="L199" s="710">
        <f>SUM(L198,L193,L190,L188,L186,L184,L180,L176,L174,L167,L161,L159,L157,L152,L146,L141,L135,L133,L128,L126,L122,L103,L90,L88,L83,L81,L77,L72,L70,L67)</f>
        <v>343</v>
      </c>
      <c r="M199" s="711"/>
      <c r="N199" s="3"/>
      <c r="O199" s="3"/>
      <c r="P199" s="3"/>
      <c r="Q199" s="3"/>
      <c r="R199" s="3"/>
      <c r="S199" s="3"/>
      <c r="X199" s="718"/>
      <c r="Y199" s="706"/>
      <c r="Z199" s="707"/>
      <c r="AA199" s="708"/>
      <c r="AB199" s="707"/>
      <c r="AC199" s="708"/>
      <c r="AD199" s="709"/>
      <c r="AE199" s="708"/>
      <c r="AF199" s="710"/>
      <c r="AG199" s="739"/>
      <c r="AH199" s="710"/>
      <c r="AI199" s="739"/>
    </row>
    <row r="200" spans="1:35" ht="15.75" thickTop="1" x14ac:dyDescent="0.25">
      <c r="A200" s="712" t="s">
        <v>1079</v>
      </c>
      <c r="B200" s="713"/>
      <c r="C200" s="713"/>
      <c r="D200" s="713"/>
      <c r="E200" s="713"/>
      <c r="F200" s="713"/>
      <c r="G200" s="713"/>
      <c r="H200" s="713"/>
      <c r="I200" s="713"/>
      <c r="J200" s="713"/>
      <c r="K200" s="713"/>
      <c r="L200" s="713"/>
      <c r="M200" s="713"/>
      <c r="N200" s="713"/>
      <c r="O200" s="713"/>
      <c r="P200" s="713"/>
      <c r="Q200" s="713"/>
      <c r="R200" s="713"/>
      <c r="S200" s="713"/>
      <c r="T200" s="714"/>
      <c r="U200" s="714"/>
      <c r="V200" s="714"/>
      <c r="W200" s="714"/>
      <c r="X200" s="678"/>
      <c r="Y200" s="715"/>
      <c r="Z200" s="678"/>
      <c r="AA200" s="715"/>
      <c r="AB200" s="678"/>
      <c r="AC200" s="715"/>
      <c r="AD200" s="681"/>
      <c r="AE200" s="715"/>
      <c r="AF200" s="678">
        <v>123</v>
      </c>
      <c r="AG200" s="757">
        <f>AF200/AF202</f>
        <v>8.0867850098619326E-2</v>
      </c>
      <c r="AH200" s="678">
        <v>123</v>
      </c>
      <c r="AI200" s="734">
        <f>AH200/AH202</f>
        <v>8.4886128364389232E-2</v>
      </c>
    </row>
    <row r="201" spans="1:35" x14ac:dyDescent="0.25">
      <c r="A201" s="712" t="s">
        <v>1080</v>
      </c>
      <c r="B201" s="713"/>
      <c r="C201" s="713"/>
      <c r="D201" s="713"/>
      <c r="E201" s="713"/>
      <c r="F201" s="713"/>
      <c r="G201" s="713"/>
      <c r="H201" s="713"/>
      <c r="I201" s="713"/>
      <c r="J201" s="713"/>
      <c r="K201" s="713"/>
      <c r="L201" s="713"/>
      <c r="M201" s="713"/>
      <c r="N201" s="713"/>
      <c r="O201" s="713"/>
      <c r="P201" s="713"/>
      <c r="Q201" s="713"/>
      <c r="R201" s="713"/>
      <c r="S201" s="713"/>
      <c r="T201" s="714"/>
      <c r="U201" s="714"/>
      <c r="V201" s="714"/>
      <c r="W201" s="714"/>
      <c r="X201" s="678"/>
      <c r="Y201" s="680"/>
      <c r="Z201" s="678"/>
      <c r="AA201" s="680"/>
      <c r="AB201" s="678"/>
      <c r="AC201" s="680"/>
      <c r="AD201" s="681"/>
      <c r="AE201" s="680"/>
      <c r="AF201" s="678">
        <v>63</v>
      </c>
      <c r="AG201" s="682">
        <f>AF201/AF202</f>
        <v>4.142011834319527E-2</v>
      </c>
      <c r="AH201" s="678">
        <v>71</v>
      </c>
      <c r="AI201" s="734">
        <f>AH201/AH202</f>
        <v>4.8999309868875088E-2</v>
      </c>
    </row>
    <row r="202" spans="1:35" ht="15.75" thickBot="1" x14ac:dyDescent="0.3">
      <c r="A202" s="720" t="s">
        <v>1081</v>
      </c>
      <c r="B202" s="721"/>
      <c r="C202" s="721"/>
      <c r="D202" s="721"/>
      <c r="E202" s="721"/>
      <c r="F202" s="721"/>
      <c r="G202" s="721"/>
      <c r="H202" s="721"/>
      <c r="I202" s="721"/>
      <c r="J202" s="721"/>
      <c r="K202" s="721"/>
      <c r="L202" s="721"/>
      <c r="M202" s="721"/>
      <c r="N202" s="721"/>
      <c r="O202" s="721"/>
      <c r="P202" s="721"/>
      <c r="Q202" s="721"/>
      <c r="R202" s="721"/>
      <c r="S202" s="721"/>
      <c r="T202" s="722"/>
      <c r="U202" s="722"/>
      <c r="V202" s="722"/>
      <c r="W202" s="722"/>
      <c r="X202" s="700"/>
      <c r="Y202" s="702"/>
      <c r="Z202" s="700"/>
      <c r="AA202" s="702"/>
      <c r="AB202" s="700"/>
      <c r="AC202" s="702"/>
      <c r="AD202" s="703"/>
      <c r="AE202" s="702"/>
      <c r="AF202" s="723">
        <f>SUM(AF67,AF70,AF72,AF77,AF81,AF83,AF88,AF90,AF103,AF122,AF126,AF128,AF133,AF135,AF141,AF146,AF152,AF157,AF159,AF161,AF167,AF174,AF180,AF184,AF186,AF188,AF190,AF198,AF200,AF201)</f>
        <v>1521</v>
      </c>
      <c r="AG202" s="758"/>
      <c r="AH202" s="723">
        <f>SUM(AH67,AH70,AH72,AH77,AH81,AH83,AH88,AH90,AH103,AH122,AH126,AH128,AH133,AH135,AH141,AH146,AH152,AH157,AH159,AH161,AH167,AH174,AH180,AH184,AH186,AH188,AH190,AH198,AH200,AH201, AH176)</f>
        <v>1449</v>
      </c>
      <c r="AI202" s="740"/>
    </row>
    <row r="203" spans="1:35" ht="15.75" thickTop="1" x14ac:dyDescent="0.25">
      <c r="A203" s="3"/>
      <c r="B203" s="3"/>
      <c r="C203" s="3"/>
      <c r="D203" s="3"/>
      <c r="E203" s="3"/>
      <c r="F203" s="3"/>
      <c r="G203" s="3"/>
      <c r="H203" s="3"/>
      <c r="I203" s="3"/>
      <c r="J203" s="3"/>
      <c r="K203" s="3"/>
      <c r="L203" s="3"/>
      <c r="M203" s="3"/>
      <c r="N203" s="3"/>
      <c r="O203" s="3"/>
      <c r="P203" s="3"/>
      <c r="Q203" s="3"/>
      <c r="R203" s="3"/>
      <c r="S203" s="3"/>
      <c r="X203" s="223"/>
      <c r="Y203" s="223"/>
      <c r="Z203" s="223"/>
      <c r="AA203" s="223"/>
      <c r="AB203" s="223"/>
      <c r="AC203" s="223"/>
      <c r="AD203" s="543"/>
      <c r="AE203" s="223"/>
      <c r="AF203" s="223"/>
      <c r="AG203" s="223"/>
    </row>
    <row r="204" spans="1:35" x14ac:dyDescent="0.25">
      <c r="A204" s="3"/>
      <c r="B204" s="3"/>
      <c r="C204" s="3"/>
      <c r="D204" s="3"/>
      <c r="E204" s="3"/>
      <c r="F204" s="3"/>
      <c r="G204" s="3"/>
      <c r="H204" s="3"/>
      <c r="I204" s="3"/>
      <c r="J204" s="3"/>
      <c r="K204" s="3"/>
      <c r="L204" s="3"/>
      <c r="M204" s="3"/>
      <c r="N204" s="3"/>
      <c r="O204" s="3"/>
      <c r="P204" s="3"/>
      <c r="Q204" s="3"/>
      <c r="R204" s="3"/>
      <c r="S204" s="3"/>
      <c r="X204" s="223"/>
      <c r="Y204" s="223"/>
      <c r="Z204" s="223"/>
      <c r="AA204" s="223"/>
      <c r="AB204" s="223"/>
      <c r="AC204" s="223"/>
      <c r="AD204" s="543"/>
      <c r="AE204" s="223"/>
      <c r="AF204" s="223"/>
      <c r="AG204" s="223"/>
    </row>
    <row r="205" spans="1:35" x14ac:dyDescent="0.25">
      <c r="A205" s="3"/>
      <c r="B205" s="3"/>
      <c r="C205" s="3"/>
      <c r="D205" s="3"/>
      <c r="E205" s="3"/>
      <c r="F205" s="3"/>
      <c r="G205" s="3"/>
      <c r="H205" s="3"/>
      <c r="I205" s="3"/>
      <c r="J205" s="3"/>
      <c r="K205" s="3"/>
      <c r="L205" s="3"/>
      <c r="M205" s="3"/>
      <c r="N205" s="3"/>
      <c r="O205" s="3"/>
      <c r="P205" s="3"/>
      <c r="Q205" s="3"/>
      <c r="R205" s="3"/>
      <c r="S205" s="3"/>
      <c r="X205" s="223"/>
      <c r="Y205" s="223"/>
      <c r="Z205" s="223"/>
      <c r="AA205" s="223"/>
      <c r="AB205" s="223"/>
      <c r="AC205" s="223"/>
      <c r="AD205" s="543"/>
      <c r="AE205" s="223"/>
      <c r="AF205" s="223"/>
      <c r="AG205" s="223"/>
    </row>
    <row r="206" spans="1:35" x14ac:dyDescent="0.25">
      <c r="A206" s="3"/>
      <c r="B206" s="3"/>
      <c r="C206" s="3"/>
      <c r="D206" s="3"/>
      <c r="E206" s="3"/>
      <c r="F206" s="3"/>
      <c r="G206" s="3"/>
      <c r="H206" s="3"/>
      <c r="I206" s="3"/>
      <c r="J206" s="3"/>
      <c r="K206" s="3"/>
      <c r="L206" s="3"/>
      <c r="M206" s="3"/>
      <c r="N206" s="3"/>
      <c r="O206" s="3"/>
      <c r="P206" s="3"/>
      <c r="Q206" s="3"/>
      <c r="R206" s="3"/>
      <c r="S206" s="3"/>
      <c r="X206" s="223"/>
      <c r="Y206" s="223"/>
      <c r="Z206" s="223"/>
      <c r="AA206" s="223"/>
      <c r="AB206" s="223"/>
      <c r="AC206" s="223"/>
      <c r="AD206" s="543"/>
      <c r="AE206" s="223"/>
      <c r="AF206" s="223"/>
      <c r="AG206" s="223"/>
    </row>
    <row r="207" spans="1:35" x14ac:dyDescent="0.25">
      <c r="A207" s="3"/>
      <c r="B207" s="3"/>
      <c r="C207" s="3"/>
      <c r="D207" s="3"/>
      <c r="E207" s="3"/>
      <c r="F207" s="3"/>
      <c r="G207" s="3"/>
      <c r="H207" s="3"/>
      <c r="I207" s="3"/>
      <c r="J207" s="3"/>
      <c r="K207" s="3"/>
      <c r="L207" s="3"/>
      <c r="M207" s="3"/>
      <c r="N207" s="3"/>
      <c r="O207" s="3"/>
      <c r="P207" s="3"/>
      <c r="Q207" s="3"/>
      <c r="R207" s="3"/>
      <c r="S207" s="3"/>
      <c r="X207" s="223"/>
      <c r="Y207" s="223"/>
      <c r="Z207" s="223"/>
      <c r="AA207" s="223"/>
      <c r="AB207" s="223"/>
      <c r="AC207" s="223"/>
      <c r="AD207" s="543"/>
      <c r="AE207" s="223"/>
      <c r="AF207" s="223"/>
      <c r="AG207" s="223"/>
    </row>
    <row r="208" spans="1:35" x14ac:dyDescent="0.25">
      <c r="A208" s="3"/>
      <c r="B208" s="3"/>
      <c r="C208" s="3"/>
      <c r="D208" s="3"/>
      <c r="E208" s="3"/>
      <c r="F208" s="3"/>
      <c r="G208" s="3"/>
      <c r="H208" s="3"/>
      <c r="I208" s="3"/>
      <c r="J208" s="3"/>
      <c r="K208" s="3"/>
      <c r="L208" s="3"/>
      <c r="M208" s="3"/>
      <c r="N208" s="3"/>
      <c r="O208" s="3"/>
      <c r="P208" s="3"/>
      <c r="Q208" s="3"/>
      <c r="R208" s="3"/>
      <c r="S208" s="3"/>
      <c r="X208" s="223"/>
      <c r="Y208" s="223"/>
      <c r="Z208" s="223"/>
      <c r="AA208" s="223"/>
      <c r="AB208" s="223"/>
      <c r="AC208" s="223"/>
      <c r="AD208" s="543"/>
      <c r="AE208" s="223"/>
      <c r="AF208" s="223"/>
      <c r="AG208" s="223"/>
    </row>
    <row r="209" spans="1:33" x14ac:dyDescent="0.25">
      <c r="A209" s="3"/>
      <c r="B209" s="3"/>
      <c r="C209" s="3"/>
      <c r="D209" s="3"/>
      <c r="E209" s="3"/>
      <c r="F209" s="3"/>
      <c r="G209" s="3"/>
      <c r="H209" s="3"/>
      <c r="I209" s="3"/>
      <c r="J209" s="3"/>
      <c r="K209" s="3"/>
      <c r="L209" s="3"/>
      <c r="M209" s="3"/>
      <c r="N209" s="3"/>
      <c r="O209" s="3"/>
      <c r="P209" s="3"/>
      <c r="Q209" s="3"/>
      <c r="R209" s="3"/>
      <c r="S209" s="3"/>
      <c r="X209" s="223"/>
      <c r="Y209" s="223"/>
      <c r="Z209" s="223"/>
      <c r="AA209" s="223"/>
      <c r="AB209" s="223"/>
      <c r="AC209" s="223"/>
      <c r="AD209" s="543"/>
      <c r="AE209" s="223"/>
      <c r="AF209" s="223"/>
      <c r="AG209" s="223"/>
    </row>
    <row r="210" spans="1:33" x14ac:dyDescent="0.25">
      <c r="A210" s="3"/>
      <c r="B210" s="3"/>
      <c r="C210" s="3"/>
      <c r="D210" s="3"/>
      <c r="E210" s="3"/>
      <c r="F210" s="3"/>
      <c r="G210" s="3"/>
      <c r="H210" s="3"/>
      <c r="I210" s="3"/>
      <c r="J210" s="3"/>
      <c r="K210" s="3"/>
      <c r="L210" s="3"/>
      <c r="M210" s="3"/>
      <c r="N210" s="3"/>
      <c r="O210" s="3"/>
      <c r="P210" s="3"/>
      <c r="Q210" s="3"/>
      <c r="R210" s="3"/>
      <c r="S210" s="3"/>
      <c r="X210" s="223"/>
      <c r="Y210" s="223"/>
      <c r="Z210" s="223"/>
      <c r="AA210" s="223"/>
      <c r="AB210" s="223"/>
      <c r="AC210" s="223"/>
      <c r="AD210" s="543"/>
      <c r="AE210" s="223"/>
      <c r="AF210" s="223"/>
      <c r="AG210" s="223"/>
    </row>
    <row r="211" spans="1:33" x14ac:dyDescent="0.25">
      <c r="A211" s="3"/>
      <c r="B211" s="3"/>
      <c r="C211" s="3"/>
      <c r="D211" s="3"/>
      <c r="E211" s="3"/>
      <c r="F211" s="3"/>
      <c r="G211" s="3"/>
      <c r="H211" s="3"/>
      <c r="I211" s="3"/>
      <c r="J211" s="3"/>
      <c r="K211" s="3"/>
      <c r="L211" s="3"/>
      <c r="M211" s="3"/>
      <c r="N211" s="3"/>
      <c r="O211" s="3"/>
      <c r="P211" s="3"/>
      <c r="Q211" s="3"/>
      <c r="R211" s="3"/>
      <c r="S211" s="3"/>
      <c r="X211" s="223"/>
      <c r="Y211" s="223"/>
      <c r="Z211" s="223"/>
      <c r="AA211" s="223"/>
      <c r="AB211" s="223"/>
      <c r="AC211" s="223"/>
      <c r="AD211" s="543"/>
      <c r="AE211" s="223"/>
      <c r="AF211" s="223"/>
      <c r="AG211" s="223"/>
    </row>
    <row r="212" spans="1:33" x14ac:dyDescent="0.25">
      <c r="A212" s="3"/>
      <c r="B212" s="3"/>
      <c r="C212" s="3"/>
      <c r="D212" s="3"/>
      <c r="E212" s="3"/>
      <c r="F212" s="3"/>
      <c r="G212" s="3"/>
      <c r="H212" s="3"/>
      <c r="I212" s="3"/>
      <c r="J212" s="3"/>
      <c r="K212" s="3"/>
      <c r="L212" s="3"/>
      <c r="M212" s="3"/>
      <c r="N212" s="3"/>
      <c r="O212" s="3"/>
      <c r="P212" s="3"/>
      <c r="Q212" s="3"/>
      <c r="R212" s="3"/>
      <c r="S212" s="3"/>
      <c r="X212" s="223"/>
      <c r="Y212" s="223"/>
      <c r="Z212" s="223"/>
      <c r="AA212" s="223"/>
      <c r="AB212" s="223"/>
      <c r="AC212" s="223"/>
      <c r="AD212" s="543"/>
      <c r="AE212" s="223"/>
      <c r="AF212" s="223"/>
      <c r="AG212" s="223"/>
    </row>
    <row r="213" spans="1:33" x14ac:dyDescent="0.25">
      <c r="A213" s="3"/>
      <c r="B213" s="3"/>
      <c r="C213" s="3"/>
      <c r="D213" s="3"/>
      <c r="E213" s="3"/>
      <c r="F213" s="3"/>
      <c r="G213" s="3"/>
      <c r="H213" s="3"/>
      <c r="I213" s="3"/>
      <c r="J213" s="3"/>
      <c r="K213" s="3"/>
      <c r="L213" s="3"/>
      <c r="M213" s="3"/>
      <c r="N213" s="3"/>
      <c r="O213" s="3"/>
      <c r="P213" s="3"/>
      <c r="Q213" s="3"/>
      <c r="R213" s="3"/>
      <c r="S213" s="3"/>
      <c r="X213" s="223"/>
      <c r="Y213" s="223"/>
      <c r="Z213" s="223"/>
      <c r="AA213" s="223"/>
      <c r="AB213" s="223"/>
      <c r="AC213" s="223"/>
      <c r="AD213" s="543"/>
      <c r="AE213" s="223"/>
      <c r="AF213" s="223"/>
      <c r="AG213" s="223"/>
    </row>
    <row r="214" spans="1:33" x14ac:dyDescent="0.25">
      <c r="A214" s="3"/>
      <c r="B214" s="3"/>
      <c r="C214" s="3"/>
      <c r="D214" s="3"/>
      <c r="E214" s="3"/>
      <c r="F214" s="3"/>
      <c r="G214" s="3"/>
      <c r="H214" s="3"/>
      <c r="I214" s="3"/>
      <c r="J214" s="3"/>
      <c r="K214" s="3"/>
      <c r="L214" s="3"/>
      <c r="M214" s="3"/>
      <c r="N214" s="3"/>
      <c r="O214" s="3"/>
      <c r="P214" s="3"/>
      <c r="Q214" s="3"/>
      <c r="R214" s="3"/>
      <c r="S214" s="3"/>
      <c r="X214" s="223"/>
      <c r="Y214" s="223"/>
      <c r="Z214" s="223"/>
      <c r="AA214" s="223"/>
      <c r="AB214" s="223"/>
      <c r="AC214" s="223"/>
      <c r="AD214" s="543"/>
      <c r="AE214" s="223"/>
      <c r="AF214" s="223"/>
      <c r="AG214" s="223"/>
    </row>
    <row r="215" spans="1:33" x14ac:dyDescent="0.25">
      <c r="A215" s="3"/>
      <c r="B215" s="3"/>
      <c r="C215" s="3"/>
      <c r="D215" s="3"/>
      <c r="E215" s="3"/>
      <c r="F215" s="3"/>
      <c r="G215" s="3"/>
      <c r="H215" s="3"/>
      <c r="I215" s="3"/>
      <c r="J215" s="3"/>
      <c r="K215" s="3"/>
      <c r="L215" s="3"/>
      <c r="M215" s="3"/>
      <c r="N215" s="3"/>
      <c r="O215" s="3"/>
      <c r="P215" s="3"/>
      <c r="Q215" s="3"/>
      <c r="R215" s="3"/>
      <c r="S215" s="3"/>
      <c r="X215" s="223"/>
      <c r="Y215" s="223"/>
      <c r="Z215" s="223"/>
      <c r="AA215" s="223"/>
      <c r="AB215" s="223"/>
      <c r="AC215" s="223"/>
      <c r="AD215" s="543"/>
      <c r="AE215" s="223"/>
      <c r="AF215" s="223"/>
      <c r="AG215" s="223"/>
    </row>
    <row r="216" spans="1:33" x14ac:dyDescent="0.25">
      <c r="A216" s="3"/>
      <c r="B216" s="3"/>
      <c r="C216" s="3"/>
      <c r="D216" s="3"/>
      <c r="E216" s="3"/>
      <c r="F216" s="3"/>
      <c r="G216" s="3"/>
      <c r="H216" s="3"/>
      <c r="I216" s="3"/>
      <c r="J216" s="3"/>
      <c r="K216" s="3"/>
      <c r="L216" s="3"/>
      <c r="M216" s="3"/>
      <c r="N216" s="3"/>
      <c r="O216" s="3"/>
      <c r="P216" s="3"/>
      <c r="Q216" s="3"/>
      <c r="R216" s="3"/>
      <c r="S216" s="3"/>
      <c r="X216" s="223"/>
      <c r="Y216" s="223"/>
      <c r="Z216" s="223"/>
      <c r="AA216" s="223"/>
      <c r="AB216" s="223"/>
      <c r="AC216" s="223"/>
      <c r="AD216" s="543"/>
      <c r="AE216" s="223"/>
      <c r="AF216" s="223"/>
      <c r="AG216" s="223"/>
    </row>
    <row r="217" spans="1:33" x14ac:dyDescent="0.25">
      <c r="A217" s="3"/>
      <c r="B217" s="3"/>
      <c r="C217" s="3"/>
      <c r="D217" s="3"/>
      <c r="E217" s="3"/>
      <c r="F217" s="3"/>
      <c r="G217" s="3"/>
      <c r="H217" s="3"/>
      <c r="I217" s="3"/>
      <c r="J217" s="3"/>
      <c r="K217" s="3"/>
      <c r="L217" s="3"/>
      <c r="M217" s="3"/>
      <c r="N217" s="3"/>
      <c r="O217" s="3"/>
      <c r="P217" s="3"/>
      <c r="Q217" s="3"/>
      <c r="R217" s="3"/>
      <c r="S217" s="3"/>
      <c r="X217" s="223"/>
      <c r="Y217" s="223"/>
      <c r="Z217" s="223"/>
      <c r="AA217" s="223"/>
      <c r="AB217" s="223"/>
      <c r="AC217" s="223"/>
      <c r="AD217" s="543"/>
      <c r="AE217" s="223"/>
      <c r="AF217" s="223"/>
      <c r="AG217" s="223"/>
    </row>
    <row r="218" spans="1:33" x14ac:dyDescent="0.25">
      <c r="A218" s="3"/>
      <c r="B218" s="3"/>
      <c r="C218" s="3"/>
      <c r="D218" s="3"/>
      <c r="E218" s="3"/>
      <c r="F218" s="3"/>
      <c r="G218" s="3"/>
      <c r="H218" s="3"/>
      <c r="I218" s="3"/>
      <c r="J218" s="3"/>
      <c r="K218" s="3"/>
      <c r="L218" s="3"/>
      <c r="M218" s="3"/>
      <c r="N218" s="3"/>
      <c r="O218" s="3"/>
      <c r="P218" s="3"/>
      <c r="Q218" s="3"/>
      <c r="R218" s="3"/>
      <c r="S218" s="3"/>
      <c r="X218" s="223"/>
      <c r="Y218" s="223"/>
      <c r="Z218" s="223"/>
      <c r="AA218" s="223"/>
      <c r="AB218" s="223"/>
      <c r="AC218" s="223"/>
      <c r="AD218" s="543"/>
      <c r="AE218" s="223"/>
      <c r="AF218" s="223"/>
      <c r="AG218" s="223"/>
    </row>
    <row r="219" spans="1:33" x14ac:dyDescent="0.25">
      <c r="A219" s="3"/>
      <c r="B219" s="3"/>
      <c r="C219" s="3"/>
      <c r="D219" s="3"/>
      <c r="E219" s="3"/>
      <c r="F219" s="3"/>
      <c r="G219" s="3"/>
      <c r="H219" s="3"/>
      <c r="I219" s="3"/>
      <c r="J219" s="3"/>
      <c r="K219" s="3"/>
      <c r="L219" s="3"/>
      <c r="M219" s="3"/>
      <c r="N219" s="3"/>
      <c r="O219" s="3"/>
      <c r="P219" s="3"/>
      <c r="Q219" s="3"/>
      <c r="R219" s="3"/>
      <c r="S219" s="3"/>
      <c r="X219" s="223"/>
      <c r="Y219" s="223"/>
      <c r="Z219" s="223"/>
      <c r="AA219" s="223"/>
      <c r="AB219" s="223"/>
      <c r="AC219" s="223"/>
      <c r="AD219" s="543"/>
      <c r="AE219" s="223"/>
      <c r="AF219" s="223"/>
      <c r="AG219" s="223"/>
    </row>
    <row r="220" spans="1:33" x14ac:dyDescent="0.25">
      <c r="A220" s="3"/>
      <c r="B220" s="3"/>
      <c r="C220" s="3"/>
      <c r="D220" s="3"/>
      <c r="E220" s="3"/>
      <c r="F220" s="3"/>
      <c r="G220" s="3"/>
      <c r="H220" s="3"/>
      <c r="I220" s="3"/>
      <c r="J220" s="3"/>
      <c r="K220" s="3"/>
      <c r="L220" s="3"/>
      <c r="M220" s="3"/>
      <c r="N220" s="3"/>
      <c r="O220" s="3"/>
      <c r="P220" s="3"/>
      <c r="Q220" s="3"/>
      <c r="R220" s="3"/>
      <c r="S220" s="3"/>
      <c r="X220" s="223"/>
      <c r="Y220" s="223"/>
      <c r="Z220" s="223"/>
      <c r="AA220" s="223"/>
      <c r="AB220" s="223"/>
      <c r="AC220" s="223"/>
      <c r="AD220" s="543"/>
      <c r="AE220" s="223"/>
      <c r="AF220" s="223"/>
      <c r="AG220" s="223"/>
    </row>
    <row r="221" spans="1:33" x14ac:dyDescent="0.25">
      <c r="A221" s="3"/>
      <c r="B221" s="3"/>
      <c r="C221" s="3"/>
      <c r="D221" s="3"/>
      <c r="E221" s="3"/>
      <c r="F221" s="3"/>
      <c r="G221" s="3"/>
      <c r="H221" s="3"/>
      <c r="I221" s="3"/>
      <c r="J221" s="3"/>
      <c r="K221" s="3"/>
      <c r="L221" s="3"/>
      <c r="M221" s="3"/>
      <c r="N221" s="3"/>
      <c r="O221" s="3"/>
      <c r="P221" s="3"/>
      <c r="Q221" s="3"/>
      <c r="R221" s="3"/>
      <c r="S221" s="3"/>
      <c r="X221" s="223"/>
      <c r="Y221" s="223"/>
      <c r="Z221" s="223"/>
      <c r="AA221" s="223"/>
      <c r="AB221" s="223"/>
      <c r="AC221" s="223"/>
      <c r="AD221" s="543"/>
      <c r="AE221" s="223"/>
      <c r="AF221" s="223"/>
      <c r="AG221" s="223"/>
    </row>
    <row r="222" spans="1:33" x14ac:dyDescent="0.25">
      <c r="A222" s="3"/>
      <c r="B222" s="3"/>
      <c r="C222" s="3"/>
      <c r="D222" s="3"/>
      <c r="E222" s="3"/>
      <c r="F222" s="3"/>
      <c r="G222" s="3"/>
      <c r="H222" s="3"/>
      <c r="I222" s="3"/>
      <c r="J222" s="3"/>
      <c r="K222" s="3"/>
      <c r="L222" s="3"/>
      <c r="M222" s="3"/>
      <c r="N222" s="3"/>
      <c r="O222" s="3"/>
      <c r="P222" s="3"/>
      <c r="Q222" s="3"/>
      <c r="R222" s="3"/>
      <c r="S222" s="3"/>
      <c r="X222" s="223"/>
      <c r="Y222" s="223"/>
      <c r="Z222" s="223"/>
      <c r="AA222" s="223"/>
      <c r="AB222" s="223"/>
      <c r="AC222" s="223"/>
      <c r="AD222" s="543"/>
      <c r="AE222" s="223"/>
      <c r="AF222" s="223"/>
      <c r="AG222" s="223"/>
    </row>
    <row r="223" spans="1:33" x14ac:dyDescent="0.25">
      <c r="A223" s="3"/>
      <c r="B223" s="3"/>
      <c r="C223" s="3"/>
      <c r="D223" s="3"/>
      <c r="E223" s="3"/>
      <c r="F223" s="3"/>
      <c r="G223" s="3"/>
      <c r="H223" s="3"/>
      <c r="I223" s="3"/>
      <c r="J223" s="3"/>
      <c r="K223" s="3"/>
      <c r="L223" s="3"/>
      <c r="M223" s="3"/>
      <c r="N223" s="3"/>
      <c r="O223" s="3"/>
      <c r="P223" s="3"/>
      <c r="Q223" s="3"/>
      <c r="R223" s="3"/>
      <c r="S223" s="3"/>
      <c r="X223" s="223"/>
      <c r="Y223" s="223"/>
      <c r="Z223" s="223"/>
      <c r="AA223" s="223"/>
      <c r="AB223" s="223"/>
      <c r="AC223" s="223"/>
      <c r="AD223" s="543"/>
      <c r="AE223" s="223"/>
      <c r="AF223" s="223"/>
      <c r="AG223" s="223"/>
    </row>
    <row r="224" spans="1:33" x14ac:dyDescent="0.25">
      <c r="A224" s="3"/>
      <c r="B224" s="3"/>
      <c r="C224" s="3"/>
      <c r="D224" s="3"/>
      <c r="E224" s="3"/>
      <c r="F224" s="3"/>
      <c r="G224" s="3"/>
      <c r="H224" s="3"/>
      <c r="I224" s="3"/>
      <c r="J224" s="3"/>
      <c r="K224" s="3"/>
      <c r="L224" s="3"/>
      <c r="M224" s="3"/>
      <c r="N224" s="3"/>
      <c r="O224" s="3"/>
      <c r="P224" s="3"/>
      <c r="Q224" s="3"/>
      <c r="R224" s="3"/>
      <c r="S224" s="3"/>
      <c r="X224" s="223"/>
      <c r="Y224" s="223"/>
      <c r="Z224" s="223"/>
      <c r="AA224" s="223"/>
      <c r="AB224" s="223"/>
      <c r="AC224" s="223"/>
      <c r="AD224" s="543"/>
      <c r="AE224" s="223"/>
      <c r="AF224" s="223"/>
      <c r="AG224" s="223"/>
    </row>
    <row r="225" spans="1:33" x14ac:dyDescent="0.25">
      <c r="A225" s="3"/>
      <c r="B225" s="3"/>
      <c r="C225" s="3"/>
      <c r="D225" s="3"/>
      <c r="E225" s="3"/>
      <c r="F225" s="3"/>
      <c r="G225" s="3"/>
      <c r="H225" s="3"/>
      <c r="I225" s="3"/>
      <c r="J225" s="3"/>
      <c r="K225" s="3"/>
      <c r="L225" s="3"/>
      <c r="M225" s="3"/>
      <c r="N225" s="3"/>
      <c r="O225" s="3"/>
      <c r="P225" s="3"/>
      <c r="Q225" s="3"/>
      <c r="R225" s="3"/>
      <c r="S225" s="3"/>
      <c r="X225" s="223"/>
      <c r="Y225" s="223"/>
      <c r="Z225" s="223"/>
      <c r="AA225" s="223"/>
      <c r="AB225" s="223"/>
      <c r="AC225" s="223"/>
      <c r="AD225" s="543"/>
      <c r="AE225" s="223"/>
      <c r="AF225" s="223"/>
      <c r="AG225" s="223"/>
    </row>
    <row r="226" spans="1:33" x14ac:dyDescent="0.25">
      <c r="A226" s="3"/>
      <c r="B226" s="3"/>
      <c r="C226" s="3"/>
      <c r="D226" s="3"/>
      <c r="E226" s="3"/>
      <c r="F226" s="3"/>
      <c r="G226" s="3"/>
      <c r="H226" s="3"/>
      <c r="I226" s="3"/>
      <c r="J226" s="3"/>
      <c r="K226" s="3"/>
      <c r="L226" s="3"/>
      <c r="M226" s="3"/>
      <c r="N226" s="3"/>
      <c r="O226" s="3"/>
      <c r="P226" s="3"/>
      <c r="Q226" s="3"/>
      <c r="R226" s="3"/>
      <c r="S226" s="3"/>
      <c r="X226" s="223"/>
      <c r="Y226" s="223"/>
      <c r="Z226" s="223"/>
      <c r="AA226" s="223"/>
      <c r="AB226" s="223"/>
      <c r="AC226" s="223"/>
      <c r="AD226" s="543"/>
      <c r="AE226" s="223"/>
      <c r="AF226" s="223"/>
      <c r="AG226" s="223"/>
    </row>
    <row r="227" spans="1:33" x14ac:dyDescent="0.25">
      <c r="A227" s="3"/>
      <c r="B227" s="3"/>
      <c r="C227" s="3"/>
      <c r="D227" s="3"/>
      <c r="E227" s="3"/>
      <c r="F227" s="3"/>
      <c r="G227" s="3"/>
      <c r="H227" s="3"/>
      <c r="I227" s="3"/>
      <c r="J227" s="3"/>
      <c r="K227" s="3"/>
      <c r="L227" s="3"/>
      <c r="M227" s="3"/>
      <c r="N227" s="3"/>
      <c r="O227" s="3"/>
      <c r="P227" s="3"/>
      <c r="Q227" s="3"/>
      <c r="R227" s="3"/>
      <c r="S227" s="3"/>
      <c r="X227" s="223"/>
      <c r="Y227" s="223"/>
      <c r="Z227" s="223"/>
      <c r="AA227" s="223"/>
      <c r="AB227" s="223"/>
      <c r="AC227" s="223"/>
      <c r="AD227" s="543"/>
      <c r="AE227" s="223"/>
      <c r="AF227" s="223"/>
      <c r="AG227" s="223"/>
    </row>
    <row r="228" spans="1:33" x14ac:dyDescent="0.25">
      <c r="A228" s="3"/>
      <c r="B228" s="3"/>
      <c r="C228" s="3"/>
      <c r="D228" s="3"/>
      <c r="E228" s="3"/>
      <c r="F228" s="3"/>
      <c r="G228" s="3"/>
      <c r="H228" s="3"/>
      <c r="I228" s="3"/>
      <c r="J228" s="3"/>
      <c r="K228" s="3"/>
      <c r="L228" s="3"/>
      <c r="M228" s="3"/>
      <c r="N228" s="3"/>
      <c r="O228" s="3"/>
      <c r="P228" s="3"/>
      <c r="Q228" s="3"/>
      <c r="R228" s="3"/>
      <c r="S228" s="3"/>
      <c r="X228" s="223"/>
      <c r="Y228" s="223"/>
      <c r="Z228" s="223"/>
      <c r="AA228" s="223"/>
      <c r="AB228" s="223"/>
      <c r="AC228" s="223"/>
      <c r="AD228" s="543"/>
      <c r="AE228" s="223"/>
      <c r="AF228" s="223"/>
      <c r="AG228" s="223"/>
    </row>
    <row r="229" spans="1:33" x14ac:dyDescent="0.25">
      <c r="A229" s="3"/>
      <c r="B229" s="3"/>
      <c r="C229" s="3"/>
      <c r="D229" s="3"/>
      <c r="E229" s="3"/>
      <c r="F229" s="3"/>
      <c r="G229" s="3"/>
      <c r="H229" s="3"/>
      <c r="I229" s="3"/>
      <c r="J229" s="3"/>
      <c r="K229" s="3"/>
      <c r="L229" s="3"/>
      <c r="M229" s="3"/>
      <c r="N229" s="3"/>
      <c r="O229" s="3"/>
      <c r="P229" s="3"/>
      <c r="Q229" s="3"/>
      <c r="R229" s="3"/>
      <c r="S229" s="3"/>
      <c r="X229" s="223"/>
      <c r="Y229" s="223"/>
      <c r="Z229" s="223"/>
      <c r="AA229" s="223"/>
      <c r="AB229" s="223"/>
      <c r="AC229" s="223"/>
      <c r="AD229" s="543"/>
      <c r="AE229" s="223"/>
      <c r="AF229" s="223"/>
      <c r="AG229" s="223"/>
    </row>
    <row r="230" spans="1:33" x14ac:dyDescent="0.25">
      <c r="A230" s="3"/>
      <c r="B230" s="3"/>
      <c r="C230" s="3"/>
      <c r="D230" s="3"/>
      <c r="E230" s="3"/>
      <c r="F230" s="3"/>
      <c r="G230" s="3"/>
      <c r="H230" s="3"/>
      <c r="I230" s="3"/>
      <c r="J230" s="3"/>
      <c r="K230" s="3"/>
      <c r="L230" s="3"/>
      <c r="M230" s="3"/>
      <c r="N230" s="3"/>
      <c r="O230" s="3"/>
      <c r="P230" s="3"/>
      <c r="Q230" s="3"/>
      <c r="R230" s="3"/>
      <c r="S230" s="3"/>
      <c r="X230" s="223"/>
      <c r="Y230" s="223"/>
      <c r="Z230" s="223"/>
      <c r="AA230" s="223"/>
      <c r="AB230" s="223"/>
      <c r="AC230" s="223"/>
      <c r="AD230" s="543"/>
      <c r="AE230" s="223"/>
      <c r="AF230" s="223"/>
      <c r="AG230" s="223"/>
    </row>
    <row r="231" spans="1:33" x14ac:dyDescent="0.25">
      <c r="A231" s="3"/>
      <c r="B231" s="3"/>
      <c r="C231" s="3"/>
      <c r="D231" s="3"/>
      <c r="E231" s="3"/>
      <c r="F231" s="3"/>
      <c r="G231" s="3"/>
      <c r="H231" s="3"/>
      <c r="I231" s="3"/>
      <c r="J231" s="3"/>
      <c r="K231" s="3"/>
      <c r="L231" s="3"/>
      <c r="M231" s="3"/>
      <c r="N231" s="3"/>
      <c r="O231" s="3"/>
      <c r="P231" s="3"/>
      <c r="Q231" s="3"/>
      <c r="R231" s="3"/>
      <c r="S231" s="3"/>
      <c r="X231" s="223"/>
      <c r="Y231" s="223"/>
      <c r="Z231" s="223"/>
      <c r="AA231" s="223"/>
      <c r="AB231" s="223"/>
      <c r="AC231" s="223"/>
      <c r="AD231" s="543"/>
      <c r="AE231" s="223"/>
      <c r="AF231" s="223"/>
      <c r="AG231" s="223"/>
    </row>
    <row r="232" spans="1:33" x14ac:dyDescent="0.25">
      <c r="A232" s="3"/>
      <c r="B232" s="3"/>
      <c r="C232" s="3"/>
      <c r="D232" s="3"/>
      <c r="E232" s="3"/>
      <c r="F232" s="3"/>
      <c r="G232" s="3"/>
      <c r="H232" s="3"/>
      <c r="I232" s="3"/>
      <c r="J232" s="3"/>
      <c r="K232" s="3"/>
      <c r="L232" s="3"/>
      <c r="M232" s="3"/>
      <c r="N232" s="3"/>
      <c r="O232" s="3"/>
      <c r="P232" s="3"/>
      <c r="Q232" s="3"/>
      <c r="R232" s="3"/>
      <c r="S232" s="3"/>
      <c r="X232" s="223"/>
      <c r="Y232" s="223"/>
      <c r="Z232" s="223"/>
      <c r="AA232" s="223"/>
      <c r="AB232" s="223"/>
      <c r="AC232" s="223"/>
      <c r="AD232" s="543"/>
      <c r="AE232" s="223"/>
      <c r="AF232" s="223"/>
      <c r="AG232" s="223"/>
    </row>
    <row r="233" spans="1:33" x14ac:dyDescent="0.25">
      <c r="A233" s="3"/>
      <c r="B233" s="3"/>
      <c r="C233" s="3"/>
      <c r="D233" s="3"/>
      <c r="E233" s="3"/>
      <c r="F233" s="3"/>
      <c r="G233" s="3"/>
      <c r="H233" s="3"/>
      <c r="I233" s="3"/>
      <c r="J233" s="3"/>
      <c r="K233" s="3"/>
      <c r="L233" s="3"/>
      <c r="M233" s="3"/>
      <c r="N233" s="3"/>
      <c r="O233" s="3"/>
      <c r="P233" s="3"/>
      <c r="Q233" s="3"/>
      <c r="R233" s="3"/>
      <c r="S233" s="3"/>
      <c r="X233" s="223"/>
      <c r="Y233" s="223"/>
      <c r="Z233" s="223"/>
      <c r="AA233" s="223"/>
      <c r="AB233" s="223"/>
      <c r="AC233" s="223"/>
      <c r="AD233" s="543"/>
      <c r="AE233" s="223"/>
      <c r="AF233" s="223"/>
      <c r="AG233" s="223"/>
    </row>
    <row r="234" spans="1:33" x14ac:dyDescent="0.25">
      <c r="A234" s="3"/>
      <c r="B234" s="3"/>
      <c r="C234" s="3"/>
      <c r="D234" s="3"/>
      <c r="E234" s="3"/>
      <c r="F234" s="3"/>
      <c r="G234" s="3"/>
      <c r="H234" s="3"/>
      <c r="I234" s="3"/>
      <c r="J234" s="3"/>
      <c r="K234" s="3"/>
      <c r="L234" s="3"/>
      <c r="M234" s="3"/>
      <c r="N234" s="3"/>
      <c r="O234" s="3"/>
      <c r="P234" s="3"/>
      <c r="Q234" s="3"/>
      <c r="R234" s="3"/>
      <c r="S234" s="3"/>
      <c r="X234" s="223"/>
      <c r="Y234" s="223"/>
      <c r="Z234" s="223"/>
      <c r="AA234" s="223"/>
      <c r="AB234" s="223"/>
      <c r="AC234" s="223"/>
      <c r="AD234" s="543"/>
      <c r="AE234" s="223"/>
      <c r="AF234" s="223"/>
      <c r="AG234" s="223"/>
    </row>
    <row r="235" spans="1:33" x14ac:dyDescent="0.25">
      <c r="A235" s="3"/>
      <c r="B235" s="3"/>
      <c r="C235" s="3"/>
      <c r="D235" s="3"/>
      <c r="E235" s="3"/>
      <c r="F235" s="3"/>
      <c r="G235" s="3"/>
      <c r="H235" s="3"/>
      <c r="I235" s="3"/>
      <c r="J235" s="3"/>
      <c r="K235" s="3"/>
      <c r="L235" s="3"/>
      <c r="M235" s="3"/>
      <c r="N235" s="3"/>
      <c r="O235" s="3"/>
      <c r="P235" s="3"/>
      <c r="Q235" s="3"/>
      <c r="R235" s="3"/>
      <c r="S235" s="3"/>
      <c r="X235" s="223"/>
      <c r="Y235" s="223"/>
      <c r="Z235" s="223"/>
      <c r="AA235" s="223"/>
      <c r="AB235" s="223"/>
      <c r="AC235" s="223"/>
      <c r="AD235" s="543"/>
      <c r="AE235" s="223"/>
      <c r="AF235" s="223"/>
      <c r="AG235" s="223"/>
    </row>
    <row r="236" spans="1:33" x14ac:dyDescent="0.25">
      <c r="A236" s="3"/>
      <c r="B236" s="3"/>
      <c r="C236" s="3"/>
      <c r="D236" s="3"/>
      <c r="E236" s="3"/>
      <c r="F236" s="3"/>
      <c r="G236" s="3"/>
      <c r="H236" s="3"/>
      <c r="I236" s="3"/>
      <c r="J236" s="3"/>
      <c r="K236" s="3"/>
      <c r="L236" s="3"/>
      <c r="M236" s="3"/>
      <c r="N236" s="3"/>
      <c r="O236" s="3"/>
      <c r="P236" s="3"/>
      <c r="Q236" s="3"/>
      <c r="R236" s="3"/>
      <c r="S236" s="3"/>
      <c r="X236" s="223"/>
      <c r="Y236" s="223"/>
      <c r="Z236" s="223"/>
      <c r="AA236" s="223"/>
      <c r="AB236" s="223"/>
      <c r="AC236" s="223"/>
      <c r="AD236" s="543"/>
      <c r="AE236" s="223"/>
      <c r="AF236" s="223"/>
      <c r="AG236" s="223"/>
    </row>
    <row r="237" spans="1:33" x14ac:dyDescent="0.25">
      <c r="A237" s="3"/>
      <c r="B237" s="3"/>
      <c r="C237" s="3"/>
      <c r="D237" s="3"/>
      <c r="E237" s="3"/>
      <c r="F237" s="3"/>
      <c r="G237" s="3"/>
      <c r="H237" s="3"/>
      <c r="I237" s="3"/>
      <c r="J237" s="3"/>
      <c r="K237" s="3"/>
      <c r="L237" s="3"/>
      <c r="M237" s="3"/>
      <c r="N237" s="3"/>
      <c r="O237" s="3"/>
      <c r="P237" s="3"/>
      <c r="Q237" s="3"/>
      <c r="R237" s="3"/>
      <c r="S237" s="3"/>
      <c r="X237" s="223"/>
      <c r="Y237" s="223"/>
      <c r="Z237" s="223"/>
      <c r="AA237" s="223"/>
      <c r="AB237" s="223"/>
      <c r="AC237" s="223"/>
      <c r="AD237" s="543"/>
      <c r="AE237" s="223"/>
      <c r="AF237" s="223"/>
      <c r="AG237" s="223"/>
    </row>
    <row r="238" spans="1:33" x14ac:dyDescent="0.25">
      <c r="A238" s="3"/>
      <c r="B238" s="3"/>
      <c r="C238" s="3"/>
      <c r="D238" s="3"/>
      <c r="E238" s="3"/>
      <c r="F238" s="3"/>
      <c r="G238" s="3"/>
      <c r="H238" s="3"/>
      <c r="I238" s="3"/>
      <c r="J238" s="3"/>
      <c r="K238" s="3"/>
      <c r="L238" s="3"/>
      <c r="M238" s="3"/>
      <c r="N238" s="3"/>
      <c r="O238" s="3"/>
      <c r="P238" s="3"/>
      <c r="Q238" s="3"/>
      <c r="R238" s="3"/>
      <c r="S238" s="3"/>
      <c r="X238" s="223"/>
      <c r="Y238" s="223"/>
      <c r="Z238" s="223"/>
      <c r="AA238" s="223"/>
      <c r="AB238" s="223"/>
      <c r="AC238" s="223"/>
      <c r="AD238" s="543"/>
      <c r="AE238" s="223"/>
      <c r="AF238" s="223"/>
      <c r="AG238" s="223"/>
    </row>
    <row r="239" spans="1:33" x14ac:dyDescent="0.25">
      <c r="A239" s="3"/>
      <c r="B239" s="3"/>
      <c r="C239" s="3"/>
      <c r="D239" s="3"/>
      <c r="E239" s="3"/>
      <c r="F239" s="3"/>
      <c r="G239" s="3"/>
      <c r="H239" s="3"/>
      <c r="I239" s="3"/>
      <c r="J239" s="3"/>
      <c r="K239" s="3"/>
      <c r="L239" s="3"/>
      <c r="M239" s="3"/>
      <c r="N239" s="3"/>
      <c r="O239" s="3"/>
      <c r="P239" s="3"/>
      <c r="Q239" s="3"/>
      <c r="R239" s="3"/>
      <c r="S239" s="3"/>
      <c r="X239" s="223"/>
      <c r="Y239" s="223"/>
      <c r="Z239" s="223"/>
      <c r="AA239" s="223"/>
      <c r="AB239" s="223"/>
      <c r="AC239" s="223"/>
      <c r="AD239" s="543"/>
      <c r="AE239" s="223"/>
      <c r="AF239" s="223"/>
      <c r="AG239" s="223"/>
    </row>
    <row r="240" spans="1:33" x14ac:dyDescent="0.25">
      <c r="A240" s="3"/>
      <c r="B240" s="3"/>
      <c r="C240" s="3"/>
      <c r="D240" s="3"/>
      <c r="E240" s="3"/>
      <c r="F240" s="3"/>
      <c r="G240" s="3"/>
      <c r="H240" s="3"/>
      <c r="I240" s="3"/>
      <c r="J240" s="3"/>
      <c r="K240" s="3"/>
      <c r="L240" s="3"/>
      <c r="M240" s="3"/>
      <c r="N240" s="3"/>
      <c r="O240" s="3"/>
      <c r="P240" s="3"/>
      <c r="Q240" s="3"/>
      <c r="R240" s="3"/>
      <c r="S240" s="3"/>
      <c r="X240" s="223"/>
      <c r="Y240" s="223"/>
      <c r="Z240" s="223"/>
      <c r="AA240" s="223"/>
      <c r="AB240" s="223"/>
      <c r="AC240" s="223"/>
      <c r="AD240" s="543"/>
      <c r="AE240" s="223"/>
      <c r="AF240" s="223"/>
      <c r="AG240" s="223"/>
    </row>
    <row r="241" spans="1:33" x14ac:dyDescent="0.25">
      <c r="A241" s="3"/>
      <c r="B241" s="3"/>
      <c r="C241" s="3"/>
      <c r="D241" s="3"/>
      <c r="E241" s="3"/>
      <c r="F241" s="3"/>
      <c r="G241" s="3"/>
      <c r="H241" s="3"/>
      <c r="I241" s="3"/>
      <c r="J241" s="3"/>
      <c r="K241" s="3"/>
      <c r="L241" s="3"/>
      <c r="M241" s="3"/>
      <c r="N241" s="3"/>
      <c r="O241" s="3"/>
      <c r="P241" s="3"/>
      <c r="Q241" s="3"/>
      <c r="R241" s="3"/>
      <c r="S241" s="3"/>
      <c r="X241" s="223"/>
      <c r="Y241" s="223"/>
      <c r="Z241" s="223"/>
      <c r="AA241" s="223"/>
      <c r="AB241" s="223"/>
      <c r="AC241" s="223"/>
      <c r="AD241" s="543"/>
      <c r="AE241" s="223"/>
      <c r="AF241" s="223"/>
      <c r="AG241" s="223"/>
    </row>
    <row r="242" spans="1:33" x14ac:dyDescent="0.25">
      <c r="A242" s="3"/>
      <c r="B242" s="3"/>
      <c r="C242" s="3"/>
      <c r="D242" s="3"/>
      <c r="E242" s="3"/>
      <c r="F242" s="3"/>
      <c r="G242" s="3"/>
      <c r="H242" s="3"/>
      <c r="I242" s="3"/>
      <c r="J242" s="3"/>
      <c r="K242" s="3"/>
      <c r="L242" s="3"/>
      <c r="M242" s="3"/>
      <c r="N242" s="3"/>
      <c r="O242" s="3"/>
      <c r="P242" s="3"/>
      <c r="Q242" s="3"/>
      <c r="R242" s="3"/>
      <c r="S242" s="3"/>
      <c r="X242" s="223"/>
      <c r="Y242" s="223"/>
      <c r="Z242" s="223"/>
      <c r="AA242" s="223"/>
      <c r="AB242" s="223"/>
      <c r="AC242" s="223"/>
      <c r="AD242" s="543"/>
      <c r="AE242" s="223"/>
      <c r="AF242" s="223"/>
      <c r="AG242" s="223"/>
    </row>
    <row r="243" spans="1:33" x14ac:dyDescent="0.25">
      <c r="A243" s="3"/>
      <c r="B243" s="3"/>
      <c r="C243" s="3"/>
      <c r="D243" s="3"/>
      <c r="E243" s="3"/>
      <c r="F243" s="3"/>
      <c r="G243" s="3"/>
      <c r="H243" s="3"/>
      <c r="I243" s="3"/>
      <c r="J243" s="3"/>
      <c r="K243" s="3"/>
      <c r="L243" s="3"/>
      <c r="M243" s="3"/>
      <c r="N243" s="3"/>
      <c r="O243" s="3"/>
      <c r="P243" s="3"/>
      <c r="Q243" s="3"/>
      <c r="R243" s="3"/>
      <c r="S243" s="3"/>
      <c r="X243" s="223"/>
      <c r="Y243" s="223"/>
      <c r="Z243" s="223"/>
      <c r="AA243" s="223"/>
      <c r="AB243" s="223"/>
      <c r="AC243" s="223"/>
      <c r="AD243" s="543"/>
      <c r="AE243" s="223"/>
      <c r="AF243" s="223"/>
      <c r="AG243" s="223"/>
    </row>
    <row r="244" spans="1:33" x14ac:dyDescent="0.25">
      <c r="A244" s="3"/>
      <c r="B244" s="3"/>
      <c r="C244" s="3"/>
      <c r="D244" s="3"/>
      <c r="E244" s="3"/>
      <c r="F244" s="3"/>
      <c r="G244" s="3"/>
      <c r="H244" s="3"/>
      <c r="I244" s="3"/>
      <c r="J244" s="3"/>
      <c r="K244" s="3"/>
      <c r="L244" s="3"/>
      <c r="M244" s="3"/>
      <c r="N244" s="3"/>
      <c r="O244" s="3"/>
      <c r="P244" s="3"/>
      <c r="Q244" s="3"/>
      <c r="R244" s="3"/>
      <c r="S244" s="3"/>
      <c r="X244" s="223"/>
      <c r="Y244" s="223"/>
      <c r="Z244" s="223"/>
      <c r="AA244" s="223"/>
      <c r="AB244" s="223"/>
      <c r="AC244" s="223"/>
      <c r="AD244" s="543"/>
      <c r="AE244" s="223"/>
      <c r="AF244" s="223"/>
      <c r="AG244" s="223"/>
    </row>
    <row r="245" spans="1:33" x14ac:dyDescent="0.25">
      <c r="A245" s="3"/>
      <c r="B245" s="3"/>
      <c r="C245" s="3"/>
      <c r="D245" s="3"/>
      <c r="E245" s="3"/>
      <c r="F245" s="3"/>
      <c r="G245" s="3"/>
      <c r="H245" s="3"/>
      <c r="I245" s="3"/>
      <c r="J245" s="3"/>
      <c r="K245" s="3"/>
      <c r="L245" s="3"/>
      <c r="M245" s="3"/>
      <c r="N245" s="3"/>
      <c r="O245" s="3"/>
      <c r="P245" s="3"/>
      <c r="Q245" s="3"/>
      <c r="R245" s="3"/>
      <c r="S245" s="3"/>
      <c r="X245" s="223"/>
      <c r="Y245" s="223"/>
      <c r="Z245" s="223"/>
      <c r="AA245" s="223"/>
      <c r="AB245" s="223"/>
      <c r="AC245" s="223"/>
      <c r="AD245" s="543"/>
      <c r="AE245" s="223"/>
      <c r="AF245" s="223"/>
      <c r="AG245" s="223"/>
    </row>
    <row r="246" spans="1:33" x14ac:dyDescent="0.25">
      <c r="A246" s="3"/>
      <c r="B246" s="3"/>
      <c r="C246" s="3"/>
      <c r="D246" s="3"/>
      <c r="E246" s="3"/>
      <c r="F246" s="3"/>
      <c r="G246" s="3"/>
      <c r="H246" s="3"/>
      <c r="I246" s="3"/>
      <c r="J246" s="3"/>
      <c r="K246" s="3"/>
      <c r="L246" s="3"/>
      <c r="M246" s="3"/>
      <c r="N246" s="3"/>
      <c r="O246" s="3"/>
      <c r="P246" s="3"/>
      <c r="Q246" s="3"/>
      <c r="R246" s="3"/>
      <c r="S246" s="3"/>
      <c r="X246" s="223"/>
      <c r="Y246" s="223"/>
      <c r="Z246" s="223"/>
      <c r="AA246" s="223"/>
      <c r="AB246" s="223"/>
      <c r="AC246" s="223"/>
      <c r="AD246" s="543"/>
      <c r="AE246" s="223"/>
      <c r="AF246" s="223"/>
      <c r="AG246" s="223"/>
    </row>
    <row r="247" spans="1:33" x14ac:dyDescent="0.25">
      <c r="A247" s="3"/>
      <c r="B247" s="3"/>
      <c r="C247" s="3"/>
      <c r="D247" s="3"/>
      <c r="E247" s="3"/>
      <c r="F247" s="3"/>
      <c r="G247" s="3"/>
      <c r="H247" s="3"/>
      <c r="I247" s="3"/>
      <c r="J247" s="3"/>
      <c r="K247" s="3"/>
      <c r="L247" s="3"/>
      <c r="M247" s="3"/>
      <c r="N247" s="3"/>
      <c r="O247" s="3"/>
      <c r="P247" s="3"/>
      <c r="Q247" s="3"/>
      <c r="R247" s="3"/>
      <c r="S247" s="3"/>
      <c r="X247" s="223"/>
      <c r="Y247" s="223"/>
      <c r="Z247" s="223"/>
      <c r="AA247" s="223"/>
      <c r="AB247" s="223"/>
      <c r="AC247" s="223"/>
      <c r="AD247" s="543"/>
      <c r="AE247" s="223"/>
      <c r="AF247" s="223"/>
      <c r="AG247" s="223"/>
    </row>
    <row r="248" spans="1:33" x14ac:dyDescent="0.25">
      <c r="A248" s="3"/>
      <c r="B248" s="3"/>
      <c r="C248" s="3"/>
      <c r="D248" s="3"/>
      <c r="E248" s="3"/>
      <c r="F248" s="3"/>
      <c r="G248" s="3"/>
      <c r="H248" s="3"/>
      <c r="I248" s="3"/>
      <c r="J248" s="3"/>
      <c r="K248" s="3"/>
      <c r="L248" s="3"/>
      <c r="M248" s="3"/>
      <c r="N248" s="3"/>
      <c r="O248" s="3"/>
      <c r="P248" s="3"/>
      <c r="Q248" s="3"/>
      <c r="R248" s="3"/>
      <c r="S248" s="3"/>
      <c r="X248" s="223"/>
      <c r="Y248" s="223"/>
      <c r="Z248" s="223"/>
      <c r="AA248" s="223"/>
      <c r="AB248" s="223"/>
      <c r="AC248" s="223"/>
      <c r="AD248" s="543"/>
      <c r="AE248" s="223"/>
      <c r="AF248" s="223"/>
      <c r="AG248" s="223"/>
    </row>
    <row r="249" spans="1:33" x14ac:dyDescent="0.25">
      <c r="A249" s="3"/>
      <c r="B249" s="3"/>
      <c r="C249" s="3"/>
      <c r="D249" s="3"/>
      <c r="E249" s="3"/>
      <c r="F249" s="3"/>
      <c r="G249" s="3"/>
      <c r="H249" s="3"/>
      <c r="I249" s="3"/>
      <c r="J249" s="3"/>
      <c r="K249" s="3"/>
      <c r="L249" s="3"/>
      <c r="M249" s="3"/>
      <c r="N249" s="3"/>
      <c r="O249" s="3"/>
      <c r="P249" s="3"/>
      <c r="Q249" s="3"/>
      <c r="R249" s="3"/>
      <c r="S249" s="3"/>
      <c r="X249" s="223"/>
      <c r="Y249" s="223"/>
      <c r="Z249" s="223"/>
      <c r="AA249" s="223"/>
      <c r="AB249" s="223"/>
      <c r="AC249" s="223"/>
      <c r="AD249" s="543"/>
      <c r="AE249" s="223"/>
      <c r="AF249" s="223"/>
      <c r="AG249" s="223"/>
    </row>
    <row r="250" spans="1:33" x14ac:dyDescent="0.25">
      <c r="A250" s="3"/>
      <c r="B250" s="3"/>
      <c r="C250" s="3"/>
      <c r="D250" s="3"/>
      <c r="E250" s="3"/>
      <c r="F250" s="3"/>
      <c r="G250" s="3"/>
      <c r="H250" s="3"/>
      <c r="I250" s="3"/>
      <c r="J250" s="3"/>
      <c r="K250" s="3"/>
      <c r="L250" s="3"/>
      <c r="M250" s="3"/>
      <c r="N250" s="3"/>
      <c r="O250" s="3"/>
      <c r="P250" s="3"/>
      <c r="Q250" s="3"/>
      <c r="R250" s="3"/>
      <c r="S250" s="3"/>
      <c r="X250" s="223"/>
      <c r="Y250" s="223"/>
      <c r="Z250" s="223"/>
      <c r="AA250" s="223"/>
      <c r="AB250" s="223"/>
      <c r="AC250" s="223"/>
      <c r="AD250" s="543"/>
      <c r="AE250" s="223"/>
      <c r="AF250" s="223"/>
      <c r="AG250" s="223"/>
    </row>
    <row r="251" spans="1:33" x14ac:dyDescent="0.25">
      <c r="A251" s="3"/>
      <c r="B251" s="3"/>
      <c r="C251" s="3"/>
      <c r="D251" s="3"/>
      <c r="E251" s="3"/>
      <c r="F251" s="3"/>
      <c r="G251" s="3"/>
      <c r="H251" s="3"/>
      <c r="I251" s="3"/>
      <c r="J251" s="3"/>
      <c r="K251" s="3"/>
      <c r="L251" s="3"/>
      <c r="M251" s="3"/>
      <c r="N251" s="3"/>
      <c r="O251" s="3"/>
      <c r="P251" s="3"/>
      <c r="Q251" s="3"/>
      <c r="R251" s="3"/>
      <c r="S251" s="3"/>
      <c r="X251" s="223"/>
      <c r="Y251" s="223"/>
      <c r="Z251" s="223"/>
      <c r="AA251" s="223"/>
      <c r="AB251" s="223"/>
      <c r="AC251" s="223"/>
      <c r="AD251" s="543"/>
      <c r="AE251" s="223"/>
      <c r="AF251" s="223"/>
      <c r="AG251" s="223"/>
    </row>
    <row r="252" spans="1:33" x14ac:dyDescent="0.25">
      <c r="A252" s="3"/>
      <c r="B252" s="3"/>
      <c r="C252" s="3"/>
      <c r="D252" s="3"/>
      <c r="E252" s="3"/>
      <c r="F252" s="3"/>
      <c r="G252" s="3"/>
      <c r="H252" s="3"/>
      <c r="I252" s="3"/>
      <c r="J252" s="3"/>
      <c r="K252" s="3"/>
      <c r="L252" s="3"/>
      <c r="M252" s="3"/>
      <c r="N252" s="3"/>
      <c r="O252" s="3"/>
      <c r="P252" s="3"/>
      <c r="Q252" s="3"/>
      <c r="R252" s="3"/>
      <c r="S252" s="3"/>
      <c r="X252" s="223"/>
      <c r="Y252" s="223"/>
      <c r="Z252" s="223"/>
      <c r="AA252" s="223"/>
      <c r="AB252" s="223"/>
      <c r="AC252" s="223"/>
      <c r="AD252" s="543"/>
      <c r="AE252" s="223"/>
      <c r="AF252" s="223"/>
      <c r="AG252" s="223"/>
    </row>
    <row r="253" spans="1:33" x14ac:dyDescent="0.25">
      <c r="A253" s="3"/>
      <c r="B253" s="3"/>
      <c r="C253" s="3"/>
      <c r="D253" s="3"/>
      <c r="E253" s="3"/>
      <c r="F253" s="3"/>
      <c r="G253" s="3"/>
      <c r="H253" s="3"/>
      <c r="I253" s="3"/>
      <c r="J253" s="3"/>
      <c r="K253" s="3"/>
      <c r="L253" s="3"/>
      <c r="M253" s="3"/>
      <c r="N253" s="3"/>
      <c r="O253" s="3"/>
      <c r="P253" s="3"/>
      <c r="Q253" s="3"/>
      <c r="R253" s="3"/>
      <c r="S253" s="3"/>
      <c r="X253" s="223"/>
      <c r="Y253" s="223"/>
      <c r="Z253" s="223"/>
      <c r="AA253" s="223"/>
      <c r="AB253" s="223"/>
      <c r="AC253" s="223"/>
      <c r="AD253" s="543"/>
      <c r="AE253" s="223"/>
      <c r="AF253" s="223"/>
      <c r="AG253" s="223"/>
    </row>
    <row r="254" spans="1:33" x14ac:dyDescent="0.25">
      <c r="A254" s="3"/>
      <c r="B254" s="3"/>
      <c r="C254" s="3"/>
      <c r="D254" s="3"/>
      <c r="E254" s="3"/>
      <c r="F254" s="3"/>
      <c r="G254" s="3"/>
      <c r="H254" s="3"/>
      <c r="I254" s="3"/>
      <c r="J254" s="3"/>
      <c r="K254" s="3"/>
      <c r="L254" s="3"/>
      <c r="M254" s="3"/>
      <c r="N254" s="3"/>
      <c r="O254" s="3"/>
      <c r="P254" s="3"/>
      <c r="Q254" s="3"/>
      <c r="R254" s="3"/>
      <c r="S254" s="3"/>
      <c r="X254" s="223"/>
      <c r="Y254" s="223"/>
      <c r="Z254" s="223"/>
      <c r="AA254" s="223"/>
      <c r="AB254" s="223"/>
      <c r="AC254" s="223"/>
      <c r="AD254" s="543"/>
      <c r="AE254" s="223"/>
      <c r="AF254" s="223"/>
      <c r="AG254" s="223"/>
    </row>
    <row r="255" spans="1:33" x14ac:dyDescent="0.25">
      <c r="A255" s="3"/>
      <c r="B255" s="3"/>
      <c r="C255" s="3"/>
      <c r="D255" s="3"/>
      <c r="E255" s="3"/>
      <c r="F255" s="3"/>
      <c r="G255" s="3"/>
      <c r="H255" s="3"/>
      <c r="I255" s="3"/>
      <c r="J255" s="3"/>
      <c r="K255" s="3"/>
      <c r="L255" s="3"/>
      <c r="M255" s="3"/>
      <c r="N255" s="3"/>
      <c r="O255" s="3"/>
      <c r="P255" s="3"/>
      <c r="Q255" s="3"/>
      <c r="R255" s="3"/>
      <c r="S255" s="3"/>
      <c r="X255" s="223"/>
      <c r="Y255" s="223"/>
      <c r="Z255" s="223"/>
      <c r="AA255" s="223"/>
      <c r="AB255" s="223"/>
      <c r="AC255" s="223"/>
      <c r="AD255" s="543"/>
      <c r="AE255" s="223"/>
      <c r="AF255" s="223"/>
      <c r="AG255" s="223"/>
    </row>
    <row r="256" spans="1:33" x14ac:dyDescent="0.25">
      <c r="A256" s="3"/>
      <c r="B256" s="3"/>
      <c r="C256" s="3"/>
      <c r="D256" s="3"/>
      <c r="E256" s="3"/>
      <c r="F256" s="3"/>
      <c r="G256" s="3"/>
      <c r="H256" s="3"/>
      <c r="I256" s="3"/>
      <c r="J256" s="3"/>
      <c r="K256" s="3"/>
      <c r="L256" s="3"/>
      <c r="M256" s="3"/>
      <c r="N256" s="3"/>
      <c r="O256" s="3"/>
      <c r="P256" s="3"/>
      <c r="Q256" s="3"/>
      <c r="R256" s="3"/>
      <c r="S256" s="3"/>
      <c r="X256" s="223"/>
      <c r="Y256" s="223"/>
      <c r="Z256" s="223"/>
      <c r="AA256" s="223"/>
      <c r="AB256" s="223"/>
      <c r="AC256" s="223"/>
      <c r="AD256" s="543"/>
      <c r="AE256" s="223"/>
      <c r="AF256" s="223"/>
      <c r="AG256" s="223"/>
    </row>
    <row r="257" spans="1:33" x14ac:dyDescent="0.25">
      <c r="A257" s="3"/>
      <c r="B257" s="3"/>
      <c r="C257" s="3"/>
      <c r="D257" s="3"/>
      <c r="E257" s="3"/>
      <c r="F257" s="3"/>
      <c r="G257" s="3"/>
      <c r="H257" s="3"/>
      <c r="I257" s="3"/>
      <c r="J257" s="3"/>
      <c r="K257" s="3"/>
      <c r="L257" s="3"/>
      <c r="M257" s="3"/>
      <c r="N257" s="3"/>
      <c r="O257" s="3"/>
      <c r="P257" s="3"/>
      <c r="Q257" s="3"/>
      <c r="R257" s="3"/>
      <c r="S257" s="3"/>
      <c r="X257" s="223"/>
      <c r="Y257" s="223"/>
      <c r="Z257" s="223"/>
      <c r="AA257" s="223"/>
      <c r="AB257" s="223"/>
      <c r="AC257" s="223"/>
      <c r="AD257" s="543"/>
      <c r="AE257" s="223"/>
      <c r="AF257" s="223"/>
      <c r="AG257" s="223"/>
    </row>
    <row r="258" spans="1:33" x14ac:dyDescent="0.25">
      <c r="A258" s="3"/>
      <c r="B258" s="3"/>
      <c r="C258" s="3"/>
      <c r="D258" s="3"/>
      <c r="E258" s="3"/>
      <c r="F258" s="3"/>
      <c r="G258" s="3"/>
      <c r="H258" s="3"/>
      <c r="I258" s="3"/>
      <c r="J258" s="3"/>
      <c r="K258" s="3"/>
      <c r="L258" s="3"/>
      <c r="M258" s="3"/>
      <c r="N258" s="3"/>
      <c r="O258" s="3"/>
      <c r="P258" s="3"/>
      <c r="Q258" s="3"/>
      <c r="R258" s="3"/>
      <c r="S258" s="3"/>
      <c r="X258" s="223"/>
      <c r="Y258" s="223"/>
      <c r="Z258" s="223"/>
      <c r="AA258" s="223"/>
      <c r="AB258" s="223"/>
      <c r="AC258" s="223"/>
      <c r="AD258" s="543"/>
      <c r="AE258" s="223"/>
      <c r="AF258" s="223"/>
      <c r="AG258" s="223"/>
    </row>
    <row r="259" spans="1:33" x14ac:dyDescent="0.25">
      <c r="A259" s="3"/>
      <c r="B259" s="3"/>
      <c r="C259" s="3"/>
      <c r="D259" s="3"/>
      <c r="E259" s="3"/>
      <c r="F259" s="3"/>
      <c r="G259" s="3"/>
      <c r="H259" s="3"/>
      <c r="I259" s="3"/>
      <c r="J259" s="3"/>
      <c r="K259" s="3"/>
      <c r="L259" s="3"/>
      <c r="M259" s="3"/>
      <c r="N259" s="3"/>
      <c r="O259" s="3"/>
      <c r="P259" s="3"/>
      <c r="Q259" s="3"/>
      <c r="R259" s="3"/>
      <c r="S259" s="3"/>
      <c r="X259" s="223"/>
      <c r="Y259" s="223"/>
      <c r="Z259" s="223"/>
      <c r="AA259" s="223"/>
      <c r="AB259" s="223"/>
      <c r="AC259" s="223"/>
      <c r="AD259" s="543"/>
      <c r="AE259" s="223"/>
      <c r="AF259" s="223"/>
      <c r="AG259" s="223"/>
    </row>
    <row r="260" spans="1:33" x14ac:dyDescent="0.25">
      <c r="A260" s="3"/>
      <c r="B260" s="3"/>
      <c r="C260" s="3"/>
      <c r="D260" s="3"/>
      <c r="E260" s="3"/>
      <c r="F260" s="3"/>
      <c r="G260" s="3"/>
      <c r="H260" s="3"/>
      <c r="I260" s="3"/>
      <c r="J260" s="3"/>
      <c r="K260" s="3"/>
      <c r="L260" s="3"/>
      <c r="M260" s="3"/>
      <c r="N260" s="3"/>
      <c r="O260" s="3"/>
      <c r="P260" s="3"/>
      <c r="Q260" s="3"/>
      <c r="R260" s="3"/>
      <c r="S260" s="3"/>
      <c r="X260" s="223"/>
      <c r="Y260" s="223"/>
      <c r="Z260" s="223"/>
      <c r="AA260" s="223"/>
      <c r="AB260" s="223"/>
      <c r="AC260" s="223"/>
      <c r="AD260" s="543"/>
      <c r="AE260" s="223"/>
      <c r="AF260" s="223"/>
      <c r="AG260" s="223"/>
    </row>
    <row r="261" spans="1:33" x14ac:dyDescent="0.25">
      <c r="A261" s="3"/>
      <c r="B261" s="3"/>
      <c r="C261" s="3"/>
      <c r="D261" s="3"/>
      <c r="E261" s="3"/>
      <c r="F261" s="3"/>
      <c r="G261" s="3"/>
      <c r="H261" s="3"/>
      <c r="I261" s="3"/>
      <c r="J261" s="3"/>
      <c r="K261" s="3"/>
      <c r="L261" s="3"/>
      <c r="M261" s="3"/>
      <c r="N261" s="3"/>
      <c r="O261" s="3"/>
      <c r="P261" s="3"/>
      <c r="Q261" s="3"/>
      <c r="R261" s="3"/>
      <c r="S261" s="3"/>
      <c r="X261" s="223"/>
      <c r="Y261" s="223"/>
      <c r="Z261" s="223"/>
      <c r="AA261" s="223"/>
      <c r="AB261" s="223"/>
      <c r="AC261" s="223"/>
      <c r="AD261" s="543"/>
      <c r="AE261" s="223"/>
      <c r="AF261" s="223"/>
      <c r="AG261" s="223"/>
    </row>
    <row r="262" spans="1:33" x14ac:dyDescent="0.25">
      <c r="A262" s="3"/>
      <c r="B262" s="3"/>
      <c r="C262" s="3"/>
      <c r="D262" s="3"/>
      <c r="E262" s="3"/>
      <c r="F262" s="3"/>
      <c r="G262" s="3"/>
      <c r="H262" s="3"/>
      <c r="I262" s="3"/>
      <c r="J262" s="3"/>
      <c r="K262" s="3"/>
      <c r="L262" s="3"/>
      <c r="M262" s="3"/>
      <c r="N262" s="3"/>
      <c r="O262" s="3"/>
      <c r="P262" s="3"/>
      <c r="Q262" s="3"/>
      <c r="R262" s="3"/>
      <c r="S262" s="3"/>
      <c r="X262" s="223"/>
      <c r="Y262" s="223"/>
      <c r="Z262" s="223"/>
      <c r="AA262" s="223"/>
      <c r="AB262" s="223"/>
      <c r="AC262" s="223"/>
      <c r="AD262" s="543"/>
      <c r="AE262" s="223"/>
      <c r="AF262" s="223"/>
      <c r="AG262" s="223"/>
    </row>
    <row r="263" spans="1:33" x14ac:dyDescent="0.25">
      <c r="A263" s="3"/>
      <c r="B263" s="3"/>
      <c r="C263" s="3"/>
      <c r="D263" s="3"/>
      <c r="E263" s="3"/>
      <c r="F263" s="3"/>
      <c r="G263" s="3"/>
      <c r="H263" s="3"/>
      <c r="I263" s="3"/>
      <c r="J263" s="3"/>
      <c r="K263" s="3"/>
      <c r="L263" s="3"/>
      <c r="M263" s="3"/>
      <c r="N263" s="3"/>
      <c r="O263" s="3"/>
      <c r="P263" s="3"/>
      <c r="Q263" s="3"/>
      <c r="R263" s="3"/>
      <c r="S263" s="3"/>
      <c r="X263" s="223"/>
      <c r="Y263" s="223"/>
      <c r="Z263" s="223"/>
      <c r="AA263" s="223"/>
      <c r="AB263" s="223"/>
      <c r="AC263" s="223"/>
      <c r="AD263" s="543"/>
      <c r="AE263" s="223"/>
      <c r="AF263" s="223"/>
      <c r="AG263" s="223"/>
    </row>
    <row r="264" spans="1:33" x14ac:dyDescent="0.25">
      <c r="A264" s="3"/>
      <c r="B264" s="3"/>
      <c r="C264" s="3"/>
      <c r="D264" s="3"/>
      <c r="E264" s="3"/>
      <c r="F264" s="3"/>
      <c r="G264" s="3"/>
      <c r="H264" s="3"/>
      <c r="I264" s="3"/>
      <c r="J264" s="3"/>
      <c r="K264" s="3"/>
      <c r="L264" s="3"/>
      <c r="M264" s="3"/>
      <c r="N264" s="3"/>
      <c r="O264" s="3"/>
      <c r="P264" s="3"/>
      <c r="Q264" s="3"/>
      <c r="R264" s="3"/>
      <c r="S264" s="3"/>
      <c r="X264" s="223"/>
      <c r="Y264" s="223"/>
      <c r="Z264" s="223"/>
      <c r="AA264" s="223"/>
      <c r="AB264" s="223"/>
      <c r="AC264" s="223"/>
      <c r="AD264" s="543"/>
      <c r="AE264" s="223"/>
      <c r="AF264" s="223"/>
      <c r="AG264" s="223"/>
    </row>
    <row r="265" spans="1:33" x14ac:dyDescent="0.25">
      <c r="A265" s="3"/>
      <c r="B265" s="3"/>
      <c r="C265" s="3"/>
      <c r="D265" s="3"/>
      <c r="E265" s="3"/>
      <c r="F265" s="3"/>
      <c r="G265" s="3"/>
      <c r="H265" s="3"/>
      <c r="I265" s="3"/>
      <c r="J265" s="3"/>
      <c r="K265" s="3"/>
      <c r="L265" s="3"/>
      <c r="M265" s="3"/>
      <c r="N265" s="3"/>
      <c r="O265" s="3"/>
      <c r="P265" s="3"/>
      <c r="Q265" s="3"/>
      <c r="R265" s="3"/>
      <c r="S265" s="3"/>
      <c r="X265" s="223"/>
      <c r="Y265" s="223"/>
      <c r="Z265" s="223"/>
      <c r="AA265" s="223"/>
      <c r="AB265" s="223"/>
      <c r="AC265" s="223"/>
      <c r="AD265" s="543"/>
      <c r="AE265" s="223"/>
      <c r="AF265" s="223"/>
      <c r="AG265" s="223"/>
    </row>
    <row r="266" spans="1:33" x14ac:dyDescent="0.25">
      <c r="A266" s="3"/>
      <c r="B266" s="3"/>
      <c r="C266" s="3"/>
      <c r="D266" s="3"/>
      <c r="E266" s="3"/>
      <c r="F266" s="3"/>
      <c r="G266" s="3"/>
      <c r="H266" s="3"/>
      <c r="I266" s="3"/>
      <c r="J266" s="3"/>
      <c r="K266" s="3"/>
      <c r="L266" s="3"/>
      <c r="M266" s="3"/>
      <c r="N266" s="3"/>
      <c r="O266" s="3"/>
      <c r="P266" s="3"/>
      <c r="Q266" s="3"/>
      <c r="R266" s="3"/>
      <c r="S266" s="3"/>
      <c r="X266" s="223"/>
      <c r="Y266" s="223"/>
      <c r="Z266" s="223"/>
      <c r="AA266" s="223"/>
      <c r="AB266" s="223"/>
      <c r="AC266" s="223"/>
      <c r="AD266" s="543"/>
      <c r="AE266" s="223"/>
      <c r="AF266" s="223"/>
      <c r="AG266" s="223"/>
    </row>
    <row r="267" spans="1:33" x14ac:dyDescent="0.25">
      <c r="A267" s="3"/>
      <c r="B267" s="3"/>
      <c r="C267" s="3"/>
      <c r="D267" s="3"/>
      <c r="E267" s="3"/>
      <c r="F267" s="3"/>
      <c r="G267" s="3"/>
      <c r="H267" s="3"/>
      <c r="I267" s="3"/>
      <c r="J267" s="3"/>
      <c r="K267" s="3"/>
      <c r="L267" s="3"/>
      <c r="M267" s="3"/>
      <c r="N267" s="3"/>
      <c r="O267" s="3"/>
      <c r="P267" s="3"/>
      <c r="Q267" s="3"/>
      <c r="R267" s="3"/>
      <c r="S267" s="3"/>
      <c r="X267" s="223"/>
      <c r="Y267" s="223"/>
      <c r="Z267" s="223"/>
      <c r="AA267" s="223"/>
      <c r="AB267" s="223"/>
      <c r="AC267" s="223"/>
      <c r="AD267" s="543"/>
      <c r="AE267" s="223"/>
      <c r="AF267" s="223"/>
      <c r="AG267" s="223"/>
    </row>
    <row r="268" spans="1:33" x14ac:dyDescent="0.25">
      <c r="A268" s="3"/>
      <c r="B268" s="3"/>
      <c r="C268" s="3"/>
      <c r="D268" s="3"/>
      <c r="E268" s="3"/>
      <c r="F268" s="3"/>
      <c r="G268" s="3"/>
      <c r="H268" s="3"/>
      <c r="I268" s="3"/>
      <c r="J268" s="3"/>
      <c r="K268" s="3"/>
      <c r="L268" s="3"/>
      <c r="M268" s="3"/>
      <c r="N268" s="3"/>
      <c r="O268" s="3"/>
      <c r="P268" s="3"/>
      <c r="Q268" s="3"/>
      <c r="R268" s="3"/>
      <c r="S268" s="3"/>
      <c r="X268" s="223"/>
      <c r="Y268" s="223"/>
      <c r="Z268" s="223"/>
      <c r="AA268" s="223"/>
      <c r="AB268" s="223"/>
      <c r="AC268" s="223"/>
      <c r="AD268" s="543"/>
      <c r="AE268" s="223"/>
      <c r="AF268" s="223"/>
      <c r="AG268" s="223"/>
    </row>
    <row r="269" spans="1:33" x14ac:dyDescent="0.25">
      <c r="A269" s="3"/>
      <c r="B269" s="3"/>
      <c r="C269" s="3"/>
      <c r="D269" s="3"/>
      <c r="E269" s="3"/>
      <c r="F269" s="3"/>
      <c r="G269" s="3"/>
      <c r="H269" s="3"/>
      <c r="I269" s="3"/>
      <c r="J269" s="3"/>
      <c r="K269" s="3"/>
      <c r="L269" s="3"/>
      <c r="M269" s="3"/>
      <c r="N269" s="3"/>
      <c r="O269" s="3"/>
      <c r="P269" s="3"/>
      <c r="Q269" s="3"/>
      <c r="R269" s="3"/>
      <c r="S269" s="3"/>
      <c r="X269" s="223"/>
      <c r="Y269" s="223"/>
      <c r="Z269" s="223"/>
      <c r="AA269" s="223"/>
      <c r="AB269" s="223"/>
      <c r="AC269" s="223"/>
      <c r="AD269" s="543"/>
      <c r="AE269" s="223"/>
      <c r="AF269" s="223"/>
      <c r="AG269" s="223"/>
    </row>
    <row r="270" spans="1:33" x14ac:dyDescent="0.25">
      <c r="A270" s="3"/>
      <c r="B270" s="3"/>
      <c r="C270" s="3"/>
      <c r="D270" s="3"/>
      <c r="E270" s="3"/>
      <c r="F270" s="3"/>
      <c r="G270" s="3"/>
      <c r="H270" s="3"/>
      <c r="I270" s="3"/>
      <c r="J270" s="3"/>
      <c r="K270" s="3"/>
      <c r="L270" s="3"/>
      <c r="M270" s="3"/>
      <c r="N270" s="3"/>
      <c r="O270" s="3"/>
      <c r="P270" s="3"/>
      <c r="Q270" s="3"/>
      <c r="R270" s="3"/>
      <c r="S270" s="3"/>
      <c r="X270" s="223"/>
      <c r="Y270" s="223"/>
      <c r="Z270" s="223"/>
      <c r="AA270" s="223"/>
      <c r="AB270" s="223"/>
      <c r="AC270" s="223"/>
      <c r="AD270" s="543"/>
      <c r="AE270" s="223"/>
      <c r="AF270" s="223"/>
      <c r="AG270" s="223"/>
    </row>
    <row r="271" spans="1:33" x14ac:dyDescent="0.25">
      <c r="A271" s="3"/>
      <c r="B271" s="3"/>
      <c r="C271" s="3"/>
      <c r="D271" s="3"/>
      <c r="E271" s="3"/>
      <c r="F271" s="3"/>
      <c r="G271" s="3"/>
      <c r="H271" s="3"/>
      <c r="I271" s="3"/>
      <c r="J271" s="3"/>
      <c r="K271" s="3"/>
      <c r="L271" s="3"/>
      <c r="M271" s="3"/>
      <c r="N271" s="3"/>
      <c r="O271" s="3"/>
      <c r="P271" s="3"/>
      <c r="Q271" s="3"/>
      <c r="R271" s="3"/>
      <c r="S271" s="3"/>
      <c r="X271" s="223"/>
      <c r="Y271" s="223"/>
      <c r="Z271" s="223"/>
      <c r="AA271" s="223"/>
      <c r="AB271" s="223"/>
      <c r="AC271" s="223"/>
      <c r="AD271" s="543"/>
      <c r="AE271" s="223"/>
      <c r="AF271" s="223"/>
      <c r="AG271" s="223"/>
    </row>
    <row r="272" spans="1:33" x14ac:dyDescent="0.25">
      <c r="A272" s="3"/>
      <c r="B272" s="3"/>
      <c r="C272" s="3"/>
      <c r="D272" s="3"/>
      <c r="E272" s="3"/>
      <c r="F272" s="3"/>
      <c r="G272" s="3"/>
      <c r="H272" s="3"/>
      <c r="I272" s="3"/>
      <c r="J272" s="3"/>
      <c r="K272" s="3"/>
      <c r="L272" s="3"/>
      <c r="M272" s="3"/>
      <c r="N272" s="3"/>
      <c r="O272" s="3"/>
      <c r="P272" s="3"/>
      <c r="Q272" s="3"/>
      <c r="R272" s="3"/>
      <c r="S272" s="3"/>
      <c r="X272" s="223"/>
      <c r="Y272" s="223"/>
      <c r="Z272" s="223"/>
      <c r="AA272" s="223"/>
      <c r="AB272" s="223"/>
      <c r="AC272" s="223"/>
      <c r="AD272" s="543"/>
      <c r="AE272" s="223"/>
      <c r="AF272" s="223"/>
      <c r="AG272" s="223"/>
    </row>
    <row r="273" spans="1:33" x14ac:dyDescent="0.25">
      <c r="A273" s="3"/>
      <c r="B273" s="3"/>
      <c r="C273" s="3"/>
      <c r="D273" s="3"/>
      <c r="E273" s="3"/>
      <c r="F273" s="3"/>
      <c r="G273" s="3"/>
      <c r="H273" s="3"/>
      <c r="I273" s="3"/>
      <c r="J273" s="3"/>
      <c r="K273" s="3"/>
      <c r="L273" s="3"/>
      <c r="M273" s="3"/>
      <c r="N273" s="3"/>
      <c r="O273" s="3"/>
      <c r="P273" s="3"/>
      <c r="Q273" s="3"/>
      <c r="R273" s="3"/>
      <c r="S273" s="3"/>
      <c r="X273" s="223"/>
      <c r="Y273" s="223"/>
      <c r="Z273" s="223"/>
      <c r="AA273" s="223"/>
      <c r="AB273" s="223"/>
      <c r="AC273" s="223"/>
      <c r="AD273" s="543"/>
      <c r="AE273" s="223"/>
      <c r="AF273" s="223"/>
      <c r="AG273" s="223"/>
    </row>
    <row r="274" spans="1:33" x14ac:dyDescent="0.25">
      <c r="A274" s="3"/>
      <c r="B274" s="3"/>
      <c r="C274" s="3"/>
      <c r="D274" s="3"/>
      <c r="E274" s="3"/>
      <c r="F274" s="3"/>
      <c r="G274" s="3"/>
      <c r="H274" s="3"/>
      <c r="I274" s="3"/>
      <c r="J274" s="3"/>
      <c r="K274" s="3"/>
      <c r="L274" s="3"/>
      <c r="M274" s="3"/>
      <c r="N274" s="3"/>
      <c r="O274" s="3"/>
      <c r="P274" s="3"/>
      <c r="Q274" s="3"/>
      <c r="R274" s="3"/>
      <c r="S274" s="3"/>
      <c r="X274" s="223"/>
      <c r="Y274" s="223"/>
      <c r="Z274" s="223"/>
      <c r="AA274" s="223"/>
      <c r="AB274" s="223"/>
      <c r="AC274" s="223"/>
      <c r="AD274" s="543"/>
      <c r="AE274" s="223"/>
      <c r="AF274" s="223"/>
      <c r="AG274" s="223"/>
    </row>
    <row r="275" spans="1:33" x14ac:dyDescent="0.25">
      <c r="A275" s="3"/>
      <c r="B275" s="3"/>
      <c r="C275" s="3"/>
      <c r="D275" s="3"/>
      <c r="E275" s="3"/>
      <c r="F275" s="3"/>
      <c r="G275" s="3"/>
      <c r="H275" s="3"/>
      <c r="I275" s="3"/>
      <c r="J275" s="3"/>
      <c r="K275" s="3"/>
      <c r="L275" s="3"/>
      <c r="M275" s="3"/>
      <c r="N275" s="3"/>
      <c r="O275" s="3"/>
      <c r="P275" s="3"/>
      <c r="Q275" s="3"/>
      <c r="R275" s="3"/>
      <c r="S275" s="3"/>
      <c r="X275" s="223"/>
      <c r="Y275" s="223"/>
      <c r="Z275" s="223"/>
      <c r="AA275" s="223"/>
      <c r="AB275" s="223"/>
      <c r="AC275" s="223"/>
      <c r="AD275" s="543"/>
      <c r="AE275" s="223"/>
      <c r="AF275" s="223"/>
      <c r="AG275" s="223"/>
    </row>
    <row r="276" spans="1:33" x14ac:dyDescent="0.25">
      <c r="A276" s="3"/>
      <c r="B276" s="3"/>
      <c r="C276" s="3"/>
      <c r="D276" s="3"/>
      <c r="E276" s="3"/>
      <c r="F276" s="3"/>
      <c r="G276" s="3"/>
      <c r="H276" s="3"/>
      <c r="I276" s="3"/>
      <c r="J276" s="3"/>
      <c r="K276" s="3"/>
      <c r="L276" s="3"/>
      <c r="M276" s="3"/>
      <c r="N276" s="3"/>
      <c r="O276" s="3"/>
      <c r="P276" s="3"/>
      <c r="Q276" s="3"/>
      <c r="R276" s="3"/>
      <c r="S276" s="3"/>
      <c r="X276" s="223"/>
      <c r="Y276" s="223"/>
      <c r="Z276" s="223"/>
      <c r="AA276" s="223"/>
      <c r="AB276" s="223"/>
      <c r="AC276" s="223"/>
      <c r="AD276" s="543"/>
      <c r="AE276" s="223"/>
      <c r="AF276" s="223"/>
      <c r="AG276" s="223"/>
    </row>
    <row r="277" spans="1:33" x14ac:dyDescent="0.25">
      <c r="A277" s="3"/>
      <c r="B277" s="3"/>
      <c r="C277" s="3"/>
      <c r="D277" s="3"/>
      <c r="E277" s="3"/>
      <c r="F277" s="3"/>
      <c r="G277" s="3"/>
      <c r="H277" s="3"/>
      <c r="I277" s="3"/>
      <c r="J277" s="3"/>
      <c r="K277" s="3"/>
      <c r="L277" s="3"/>
      <c r="M277" s="3"/>
      <c r="N277" s="3"/>
      <c r="O277" s="3"/>
      <c r="P277" s="3"/>
      <c r="Q277" s="3"/>
      <c r="R277" s="3"/>
      <c r="S277" s="3"/>
      <c r="X277" s="223"/>
      <c r="Y277" s="223"/>
      <c r="Z277" s="223"/>
      <c r="AA277" s="223"/>
      <c r="AB277" s="223"/>
      <c r="AC277" s="223"/>
      <c r="AD277" s="543"/>
      <c r="AE277" s="223"/>
      <c r="AF277" s="223"/>
      <c r="AG277" s="223"/>
    </row>
    <row r="278" spans="1:33" x14ac:dyDescent="0.25">
      <c r="A278" s="3"/>
      <c r="B278" s="3"/>
      <c r="C278" s="3"/>
      <c r="D278" s="3"/>
      <c r="E278" s="3"/>
      <c r="F278" s="3"/>
      <c r="G278" s="3"/>
      <c r="H278" s="3"/>
      <c r="I278" s="3"/>
      <c r="J278" s="3"/>
      <c r="K278" s="3"/>
      <c r="L278" s="3"/>
      <c r="M278" s="3"/>
      <c r="N278" s="3"/>
      <c r="O278" s="3"/>
      <c r="P278" s="3"/>
      <c r="Q278" s="3"/>
      <c r="R278" s="3"/>
      <c r="S278" s="3"/>
      <c r="X278" s="223"/>
      <c r="Y278" s="223"/>
      <c r="Z278" s="223"/>
      <c r="AA278" s="223"/>
      <c r="AB278" s="223"/>
      <c r="AC278" s="223"/>
      <c r="AD278" s="543"/>
      <c r="AE278" s="223"/>
      <c r="AF278" s="223"/>
      <c r="AG278" s="223"/>
    </row>
    <row r="279" spans="1:33" x14ac:dyDescent="0.25">
      <c r="A279" s="3"/>
      <c r="B279" s="3"/>
      <c r="C279" s="3"/>
      <c r="D279" s="3"/>
      <c r="E279" s="3"/>
      <c r="F279" s="3"/>
      <c r="G279" s="3"/>
      <c r="H279" s="3"/>
      <c r="I279" s="3"/>
      <c r="J279" s="3"/>
      <c r="K279" s="3"/>
      <c r="L279" s="3"/>
      <c r="M279" s="3"/>
      <c r="N279" s="3"/>
      <c r="O279" s="3"/>
      <c r="P279" s="3"/>
      <c r="Q279" s="3"/>
      <c r="R279" s="3"/>
      <c r="S279" s="3"/>
      <c r="X279" s="223"/>
      <c r="Y279" s="223"/>
      <c r="Z279" s="223"/>
      <c r="AA279" s="223"/>
      <c r="AB279" s="223"/>
      <c r="AC279" s="223"/>
      <c r="AD279" s="543"/>
      <c r="AE279" s="223"/>
      <c r="AF279" s="223"/>
      <c r="AG279" s="223"/>
    </row>
    <row r="280" spans="1:33" x14ac:dyDescent="0.25">
      <c r="A280" s="3"/>
      <c r="B280" s="3"/>
      <c r="C280" s="3"/>
      <c r="D280" s="3"/>
      <c r="E280" s="3"/>
      <c r="F280" s="3"/>
      <c r="G280" s="3"/>
      <c r="H280" s="3"/>
      <c r="I280" s="3"/>
      <c r="J280" s="3"/>
      <c r="K280" s="3"/>
      <c r="L280" s="3"/>
      <c r="M280" s="3"/>
      <c r="N280" s="3"/>
      <c r="O280" s="3"/>
      <c r="P280" s="3"/>
      <c r="Q280" s="3"/>
      <c r="R280" s="3"/>
      <c r="S280" s="3"/>
      <c r="X280" s="223"/>
      <c r="Y280" s="223"/>
      <c r="Z280" s="223"/>
      <c r="AA280" s="223"/>
      <c r="AB280" s="223"/>
      <c r="AC280" s="223"/>
      <c r="AD280" s="543"/>
      <c r="AE280" s="223"/>
      <c r="AF280" s="223"/>
      <c r="AG280" s="223"/>
    </row>
    <row r="281" spans="1:33" x14ac:dyDescent="0.25">
      <c r="A281" s="3"/>
      <c r="B281" s="3"/>
      <c r="C281" s="3"/>
      <c r="D281" s="3"/>
      <c r="E281" s="3"/>
      <c r="F281" s="3"/>
      <c r="G281" s="3"/>
      <c r="H281" s="3"/>
      <c r="I281" s="3"/>
      <c r="J281" s="3"/>
      <c r="K281" s="3"/>
      <c r="L281" s="3"/>
      <c r="M281" s="3"/>
      <c r="N281" s="3"/>
      <c r="O281" s="3"/>
      <c r="P281" s="3"/>
      <c r="Q281" s="3"/>
      <c r="R281" s="3"/>
      <c r="S281" s="3"/>
      <c r="X281" s="223"/>
      <c r="Y281" s="223"/>
      <c r="Z281" s="223"/>
      <c r="AA281" s="223"/>
      <c r="AB281" s="223"/>
      <c r="AC281" s="223"/>
      <c r="AD281" s="543"/>
      <c r="AE281" s="223"/>
      <c r="AF281" s="223"/>
      <c r="AG281" s="223"/>
    </row>
    <row r="282" spans="1:33" x14ac:dyDescent="0.25">
      <c r="A282" s="3"/>
      <c r="B282" s="3"/>
      <c r="C282" s="3"/>
      <c r="D282" s="3"/>
      <c r="E282" s="3"/>
      <c r="F282" s="3"/>
      <c r="G282" s="3"/>
      <c r="H282" s="3"/>
      <c r="I282" s="3"/>
      <c r="J282" s="3"/>
      <c r="K282" s="3"/>
      <c r="L282" s="3"/>
      <c r="M282" s="3"/>
      <c r="N282" s="3"/>
      <c r="O282" s="3"/>
      <c r="P282" s="3"/>
      <c r="Q282" s="3"/>
      <c r="R282" s="3"/>
      <c r="S282" s="3"/>
      <c r="X282" s="223"/>
      <c r="Y282" s="223"/>
      <c r="Z282" s="223"/>
      <c r="AA282" s="223"/>
      <c r="AB282" s="223"/>
      <c r="AC282" s="223"/>
      <c r="AD282" s="543"/>
      <c r="AE282" s="223"/>
      <c r="AF282" s="223"/>
      <c r="AG282" s="223"/>
    </row>
    <row r="283" spans="1:33" x14ac:dyDescent="0.25">
      <c r="A283" s="3"/>
      <c r="B283" s="3"/>
      <c r="C283" s="3"/>
      <c r="D283" s="3"/>
      <c r="E283" s="3"/>
      <c r="F283" s="3"/>
      <c r="G283" s="3"/>
      <c r="H283" s="3"/>
      <c r="I283" s="3"/>
      <c r="J283" s="3"/>
      <c r="K283" s="3"/>
      <c r="L283" s="3"/>
      <c r="M283" s="3"/>
      <c r="N283" s="3"/>
      <c r="O283" s="3"/>
      <c r="P283" s="3"/>
      <c r="Q283" s="3"/>
      <c r="R283" s="3"/>
      <c r="S283" s="3"/>
      <c r="X283" s="223"/>
      <c r="Y283" s="223"/>
      <c r="Z283" s="223"/>
      <c r="AA283" s="223"/>
      <c r="AB283" s="223"/>
      <c r="AC283" s="223"/>
      <c r="AD283" s="543"/>
      <c r="AE283" s="223"/>
      <c r="AF283" s="223"/>
      <c r="AG283" s="223"/>
    </row>
    <row r="284" spans="1:33" x14ac:dyDescent="0.25">
      <c r="A284" s="3"/>
      <c r="B284" s="3"/>
      <c r="C284" s="3"/>
      <c r="D284" s="3"/>
      <c r="E284" s="3"/>
      <c r="F284" s="3"/>
      <c r="G284" s="3"/>
      <c r="H284" s="3"/>
      <c r="I284" s="3"/>
      <c r="J284" s="3"/>
      <c r="K284" s="3"/>
      <c r="L284" s="3"/>
      <c r="M284" s="3"/>
      <c r="N284" s="3"/>
      <c r="O284" s="3"/>
      <c r="P284" s="3"/>
      <c r="Q284" s="3"/>
      <c r="R284" s="3"/>
      <c r="S284" s="3"/>
      <c r="X284" s="223"/>
      <c r="Y284" s="223"/>
      <c r="Z284" s="223"/>
      <c r="AA284" s="223"/>
      <c r="AB284" s="223"/>
      <c r="AC284" s="223"/>
      <c r="AD284" s="543"/>
      <c r="AE284" s="223"/>
      <c r="AF284" s="223"/>
      <c r="AG284" s="223"/>
    </row>
    <row r="285" spans="1:33" x14ac:dyDescent="0.25">
      <c r="A285" s="3"/>
      <c r="B285" s="3"/>
      <c r="C285" s="3"/>
      <c r="D285" s="3"/>
      <c r="E285" s="3"/>
      <c r="F285" s="3"/>
      <c r="G285" s="3"/>
      <c r="H285" s="3"/>
      <c r="I285" s="3"/>
      <c r="J285" s="3"/>
      <c r="K285" s="3"/>
      <c r="L285" s="3"/>
      <c r="M285" s="3"/>
      <c r="N285" s="3"/>
      <c r="O285" s="3"/>
      <c r="P285" s="3"/>
      <c r="Q285" s="3"/>
      <c r="R285" s="3"/>
      <c r="S285" s="3"/>
      <c r="X285" s="223"/>
      <c r="Y285" s="223"/>
      <c r="Z285" s="223"/>
      <c r="AA285" s="223"/>
      <c r="AB285" s="223"/>
      <c r="AC285" s="223"/>
      <c r="AD285" s="543"/>
      <c r="AE285" s="223"/>
      <c r="AF285" s="223"/>
      <c r="AG285" s="223"/>
    </row>
    <row r="286" spans="1:33" x14ac:dyDescent="0.25">
      <c r="A286" s="3"/>
      <c r="B286" s="3"/>
      <c r="C286" s="3"/>
      <c r="D286" s="3"/>
      <c r="E286" s="3"/>
      <c r="F286" s="3"/>
      <c r="G286" s="3"/>
      <c r="H286" s="3"/>
      <c r="I286" s="3"/>
      <c r="J286" s="3"/>
      <c r="K286" s="3"/>
      <c r="L286" s="3"/>
      <c r="M286" s="3"/>
      <c r="N286" s="3"/>
      <c r="O286" s="3"/>
      <c r="P286" s="3"/>
      <c r="Q286" s="3"/>
      <c r="R286" s="3"/>
      <c r="S286" s="3"/>
      <c r="X286" s="223"/>
      <c r="Y286" s="223"/>
      <c r="Z286" s="223"/>
      <c r="AA286" s="223"/>
      <c r="AB286" s="223"/>
      <c r="AC286" s="223"/>
      <c r="AD286" s="543"/>
      <c r="AE286" s="223"/>
      <c r="AF286" s="223"/>
      <c r="AG286" s="223"/>
    </row>
    <row r="287" spans="1:33" x14ac:dyDescent="0.25">
      <c r="A287" s="3"/>
      <c r="B287" s="3"/>
      <c r="C287" s="3"/>
      <c r="D287" s="3"/>
      <c r="E287" s="3"/>
      <c r="F287" s="3"/>
      <c r="G287" s="3"/>
      <c r="H287" s="3"/>
      <c r="I287" s="3"/>
      <c r="J287" s="3"/>
      <c r="K287" s="3"/>
      <c r="L287" s="3"/>
      <c r="M287" s="3"/>
      <c r="N287" s="3"/>
      <c r="O287" s="3"/>
      <c r="P287" s="3"/>
      <c r="Q287" s="3"/>
      <c r="R287" s="3"/>
      <c r="S287" s="3"/>
      <c r="X287" s="223"/>
      <c r="Y287" s="223"/>
      <c r="Z287" s="223"/>
      <c r="AA287" s="223"/>
      <c r="AB287" s="223"/>
      <c r="AC287" s="223"/>
      <c r="AD287" s="543"/>
      <c r="AE287" s="223"/>
      <c r="AF287" s="223"/>
      <c r="AG287" s="223"/>
    </row>
    <row r="288" spans="1:33" x14ac:dyDescent="0.25">
      <c r="A288" s="3"/>
      <c r="B288" s="3"/>
      <c r="C288" s="3"/>
      <c r="D288" s="3"/>
      <c r="E288" s="3"/>
      <c r="F288" s="3"/>
      <c r="G288" s="3"/>
      <c r="H288" s="3"/>
      <c r="I288" s="3"/>
      <c r="J288" s="3"/>
      <c r="K288" s="3"/>
      <c r="L288" s="3"/>
      <c r="M288" s="3"/>
      <c r="N288" s="3"/>
      <c r="O288" s="3"/>
      <c r="P288" s="3"/>
      <c r="Q288" s="3"/>
      <c r="R288" s="3"/>
      <c r="S288" s="3"/>
      <c r="X288" s="223"/>
      <c r="Y288" s="223"/>
      <c r="Z288" s="223"/>
      <c r="AA288" s="223"/>
      <c r="AB288" s="223"/>
      <c r="AC288" s="223"/>
      <c r="AD288" s="543"/>
      <c r="AE288" s="223"/>
      <c r="AF288" s="223"/>
      <c r="AG288" s="223"/>
    </row>
    <row r="289" spans="1:33" x14ac:dyDescent="0.25">
      <c r="A289" s="3"/>
      <c r="B289" s="3"/>
      <c r="C289" s="3"/>
      <c r="D289" s="3"/>
      <c r="E289" s="3"/>
      <c r="F289" s="3"/>
      <c r="G289" s="3"/>
      <c r="H289" s="3"/>
      <c r="I289" s="3"/>
      <c r="J289" s="3"/>
      <c r="K289" s="3"/>
      <c r="L289" s="3"/>
      <c r="M289" s="3"/>
      <c r="N289" s="3"/>
      <c r="O289" s="3"/>
      <c r="P289" s="3"/>
      <c r="Q289" s="3"/>
      <c r="R289" s="3"/>
      <c r="S289" s="3"/>
      <c r="X289" s="223"/>
      <c r="Y289" s="223"/>
      <c r="Z289" s="223"/>
      <c r="AA289" s="223"/>
      <c r="AB289" s="223"/>
      <c r="AC289" s="223"/>
      <c r="AD289" s="543"/>
      <c r="AE289" s="223"/>
      <c r="AF289" s="223"/>
      <c r="AG289" s="223"/>
    </row>
    <row r="290" spans="1:33" x14ac:dyDescent="0.25">
      <c r="A290" s="3"/>
      <c r="B290" s="3"/>
      <c r="C290" s="3"/>
      <c r="D290" s="3"/>
      <c r="E290" s="3"/>
      <c r="F290" s="3"/>
      <c r="G290" s="3"/>
      <c r="H290" s="3"/>
      <c r="I290" s="3"/>
      <c r="J290" s="3"/>
      <c r="K290" s="3"/>
      <c r="L290" s="3"/>
      <c r="M290" s="3"/>
      <c r="N290" s="3"/>
      <c r="O290" s="3"/>
      <c r="P290" s="3"/>
      <c r="Q290" s="3"/>
      <c r="R290" s="3"/>
      <c r="S290" s="3"/>
      <c r="X290" s="223"/>
      <c r="Y290" s="223"/>
      <c r="Z290" s="223"/>
      <c r="AA290" s="223"/>
      <c r="AB290" s="223"/>
      <c r="AC290" s="223"/>
      <c r="AD290" s="543"/>
      <c r="AE290" s="223"/>
      <c r="AF290" s="223"/>
      <c r="AG290" s="223"/>
    </row>
    <row r="291" spans="1:33" x14ac:dyDescent="0.25">
      <c r="A291" s="3"/>
      <c r="B291" s="3"/>
      <c r="C291" s="3"/>
      <c r="D291" s="3"/>
      <c r="E291" s="3"/>
      <c r="F291" s="3"/>
      <c r="G291" s="3"/>
      <c r="H291" s="3"/>
      <c r="I291" s="3"/>
      <c r="J291" s="3"/>
      <c r="K291" s="3"/>
      <c r="L291" s="3"/>
      <c r="M291" s="3"/>
      <c r="N291" s="3"/>
      <c r="O291" s="3"/>
      <c r="P291" s="3"/>
      <c r="Q291" s="3"/>
      <c r="R291" s="3"/>
      <c r="S291" s="3"/>
      <c r="X291" s="223"/>
      <c r="Y291" s="223"/>
      <c r="Z291" s="223"/>
      <c r="AA291" s="223"/>
      <c r="AB291" s="223"/>
      <c r="AC291" s="223"/>
      <c r="AD291" s="543"/>
      <c r="AE291" s="223"/>
      <c r="AF291" s="223"/>
      <c r="AG291" s="223"/>
    </row>
    <row r="292" spans="1:33" x14ac:dyDescent="0.25">
      <c r="A292" s="3"/>
      <c r="B292" s="3"/>
      <c r="C292" s="3"/>
      <c r="D292" s="3"/>
      <c r="E292" s="3"/>
      <c r="F292" s="3"/>
      <c r="G292" s="3"/>
      <c r="H292" s="3"/>
      <c r="I292" s="3"/>
      <c r="J292" s="3"/>
      <c r="K292" s="3"/>
      <c r="L292" s="3"/>
      <c r="M292" s="3"/>
      <c r="N292" s="3"/>
      <c r="O292" s="3"/>
      <c r="P292" s="3"/>
      <c r="Q292" s="3"/>
      <c r="R292" s="3"/>
      <c r="S292" s="3"/>
      <c r="X292" s="223"/>
      <c r="Y292" s="223"/>
      <c r="Z292" s="223"/>
      <c r="AA292" s="223"/>
      <c r="AB292" s="223"/>
      <c r="AC292" s="223"/>
      <c r="AD292" s="543"/>
      <c r="AE292" s="223"/>
      <c r="AF292" s="223"/>
      <c r="AG292" s="223"/>
    </row>
    <row r="293" spans="1:33" x14ac:dyDescent="0.25">
      <c r="A293" s="3"/>
      <c r="B293" s="3"/>
      <c r="C293" s="3"/>
      <c r="D293" s="3"/>
      <c r="E293" s="3"/>
      <c r="F293" s="3"/>
      <c r="G293" s="3"/>
      <c r="H293" s="3"/>
      <c r="I293" s="3"/>
      <c r="J293" s="3"/>
      <c r="K293" s="3"/>
      <c r="L293" s="3"/>
      <c r="M293" s="3"/>
      <c r="N293" s="3"/>
      <c r="O293" s="3"/>
      <c r="P293" s="3"/>
      <c r="Q293" s="3"/>
      <c r="R293" s="3"/>
      <c r="S293" s="3"/>
      <c r="X293" s="223"/>
      <c r="Y293" s="223"/>
      <c r="Z293" s="223"/>
      <c r="AA293" s="223"/>
      <c r="AB293" s="223"/>
      <c r="AC293" s="223"/>
      <c r="AD293" s="543"/>
      <c r="AE293" s="223"/>
      <c r="AF293" s="223"/>
      <c r="AG293" s="223"/>
    </row>
    <row r="294" spans="1:33" x14ac:dyDescent="0.25">
      <c r="A294" s="3"/>
      <c r="B294" s="3"/>
      <c r="C294" s="3"/>
      <c r="D294" s="3"/>
      <c r="E294" s="3"/>
      <c r="F294" s="3"/>
      <c r="G294" s="3"/>
      <c r="H294" s="3"/>
      <c r="I294" s="3"/>
      <c r="J294" s="3"/>
      <c r="K294" s="3"/>
      <c r="L294" s="3"/>
      <c r="M294" s="3"/>
      <c r="N294" s="3"/>
      <c r="O294" s="3"/>
      <c r="P294" s="3"/>
      <c r="Q294" s="3"/>
      <c r="R294" s="3"/>
      <c r="S294" s="3"/>
      <c r="X294" s="223"/>
      <c r="Y294" s="223"/>
      <c r="Z294" s="223"/>
      <c r="AA294" s="223"/>
      <c r="AB294" s="223"/>
      <c r="AC294" s="223"/>
      <c r="AD294" s="543"/>
      <c r="AE294" s="223"/>
      <c r="AF294" s="223"/>
      <c r="AG294" s="223"/>
    </row>
    <row r="295" spans="1:33" x14ac:dyDescent="0.25">
      <c r="A295" s="3"/>
      <c r="B295" s="3"/>
      <c r="C295" s="3"/>
      <c r="D295" s="3"/>
      <c r="E295" s="3"/>
      <c r="F295" s="3"/>
      <c r="G295" s="3"/>
      <c r="H295" s="3"/>
      <c r="I295" s="3"/>
      <c r="J295" s="3"/>
      <c r="K295" s="3"/>
      <c r="L295" s="3"/>
      <c r="M295" s="3"/>
      <c r="N295" s="3"/>
      <c r="O295" s="3"/>
      <c r="P295" s="3"/>
      <c r="Q295" s="3"/>
      <c r="R295" s="3"/>
      <c r="S295" s="3"/>
      <c r="X295" s="223"/>
      <c r="Y295" s="223"/>
      <c r="Z295" s="223"/>
      <c r="AA295" s="223"/>
      <c r="AB295" s="223"/>
      <c r="AC295" s="223"/>
      <c r="AD295" s="543"/>
      <c r="AE295" s="223"/>
      <c r="AF295" s="223"/>
      <c r="AG295" s="223"/>
    </row>
    <row r="296" spans="1:33" x14ac:dyDescent="0.25">
      <c r="A296" s="3"/>
      <c r="B296" s="3"/>
      <c r="C296" s="3"/>
      <c r="D296" s="3"/>
      <c r="E296" s="3"/>
      <c r="F296" s="3"/>
      <c r="G296" s="3"/>
      <c r="H296" s="3"/>
      <c r="I296" s="3"/>
      <c r="J296" s="3"/>
      <c r="K296" s="3"/>
      <c r="L296" s="3"/>
      <c r="M296" s="3"/>
      <c r="N296" s="3"/>
      <c r="O296" s="3"/>
      <c r="P296" s="3"/>
      <c r="Q296" s="3"/>
      <c r="R296" s="3"/>
      <c r="S296" s="3"/>
      <c r="X296" s="223"/>
      <c r="Y296" s="223"/>
      <c r="Z296" s="223"/>
      <c r="AA296" s="223"/>
      <c r="AB296" s="223"/>
      <c r="AC296" s="223"/>
      <c r="AD296" s="543"/>
      <c r="AE296" s="223"/>
      <c r="AF296" s="223"/>
      <c r="AG296" s="223"/>
    </row>
    <row r="297" spans="1:33" x14ac:dyDescent="0.25">
      <c r="A297" s="3"/>
      <c r="B297" s="3"/>
      <c r="C297" s="3"/>
      <c r="D297" s="3"/>
      <c r="E297" s="3"/>
      <c r="F297" s="3"/>
      <c r="G297" s="3"/>
      <c r="H297" s="3"/>
      <c r="I297" s="3"/>
      <c r="J297" s="3"/>
      <c r="K297" s="3"/>
      <c r="L297" s="3"/>
      <c r="M297" s="3"/>
      <c r="N297" s="3"/>
      <c r="O297" s="3"/>
      <c r="P297" s="3"/>
      <c r="Q297" s="3"/>
      <c r="R297" s="3"/>
      <c r="S297" s="3"/>
      <c r="X297" s="223"/>
      <c r="Y297" s="223"/>
      <c r="Z297" s="223"/>
      <c r="AA297" s="223"/>
      <c r="AB297" s="223"/>
      <c r="AC297" s="223"/>
      <c r="AD297" s="543"/>
      <c r="AE297" s="223"/>
      <c r="AF297" s="223"/>
      <c r="AG297" s="223"/>
    </row>
    <row r="298" spans="1:33" x14ac:dyDescent="0.25">
      <c r="A298" s="3"/>
      <c r="B298" s="3"/>
      <c r="C298" s="3"/>
      <c r="D298" s="3"/>
      <c r="E298" s="3"/>
      <c r="F298" s="3"/>
      <c r="G298" s="3"/>
      <c r="H298" s="3"/>
      <c r="I298" s="3"/>
      <c r="J298" s="3"/>
      <c r="K298" s="3"/>
      <c r="L298" s="3"/>
      <c r="M298" s="3"/>
      <c r="N298" s="3"/>
      <c r="O298" s="3"/>
      <c r="P298" s="3"/>
      <c r="Q298" s="3"/>
      <c r="R298" s="3"/>
      <c r="S298" s="3"/>
      <c r="X298" s="223"/>
      <c r="Y298" s="223"/>
      <c r="Z298" s="223"/>
      <c r="AA298" s="223"/>
      <c r="AB298" s="223"/>
      <c r="AC298" s="223"/>
      <c r="AD298" s="543"/>
      <c r="AE298" s="223"/>
      <c r="AF298" s="223"/>
      <c r="AG298" s="223"/>
    </row>
    <row r="299" spans="1:33" x14ac:dyDescent="0.25">
      <c r="A299" s="3"/>
      <c r="B299" s="3"/>
      <c r="C299" s="3"/>
      <c r="D299" s="3"/>
      <c r="E299" s="3"/>
      <c r="F299" s="3"/>
      <c r="G299" s="3"/>
      <c r="H299" s="3"/>
      <c r="I299" s="3"/>
      <c r="J299" s="3"/>
      <c r="K299" s="3"/>
      <c r="L299" s="3"/>
      <c r="M299" s="3"/>
      <c r="N299" s="3"/>
      <c r="O299" s="3"/>
      <c r="P299" s="3"/>
      <c r="Q299" s="3"/>
      <c r="R299" s="3"/>
      <c r="S299" s="3"/>
      <c r="X299" s="223"/>
      <c r="Y299" s="223"/>
      <c r="Z299" s="223"/>
      <c r="AA299" s="223"/>
      <c r="AB299" s="223"/>
      <c r="AC299" s="223"/>
      <c r="AD299" s="543"/>
      <c r="AE299" s="223"/>
      <c r="AF299" s="223"/>
      <c r="AG299" s="223"/>
    </row>
    <row r="300" spans="1:33" x14ac:dyDescent="0.25">
      <c r="A300" s="3"/>
      <c r="B300" s="3"/>
      <c r="C300" s="3"/>
      <c r="D300" s="3"/>
      <c r="E300" s="3"/>
      <c r="F300" s="3"/>
      <c r="G300" s="3"/>
      <c r="H300" s="3"/>
      <c r="I300" s="3"/>
      <c r="J300" s="3"/>
      <c r="K300" s="3"/>
      <c r="L300" s="3"/>
      <c r="M300" s="3"/>
      <c r="N300" s="3"/>
      <c r="O300" s="3"/>
      <c r="P300" s="3"/>
      <c r="Q300" s="3"/>
      <c r="R300" s="3"/>
      <c r="S300" s="3"/>
      <c r="X300" s="223"/>
      <c r="Y300" s="223"/>
      <c r="Z300" s="223"/>
      <c r="AA300" s="223"/>
      <c r="AB300" s="223"/>
      <c r="AC300" s="223"/>
      <c r="AD300" s="543"/>
      <c r="AE300" s="223"/>
      <c r="AF300" s="223"/>
      <c r="AG300" s="223"/>
    </row>
    <row r="301" spans="1:33" x14ac:dyDescent="0.25">
      <c r="A301" s="3"/>
      <c r="B301" s="3"/>
      <c r="C301" s="3"/>
      <c r="D301" s="3"/>
      <c r="E301" s="3"/>
      <c r="F301" s="3"/>
      <c r="G301" s="3"/>
      <c r="H301" s="3"/>
      <c r="I301" s="3"/>
      <c r="J301" s="3"/>
      <c r="K301" s="3"/>
      <c r="L301" s="3"/>
      <c r="M301" s="3"/>
      <c r="N301" s="3"/>
      <c r="O301" s="3"/>
      <c r="P301" s="3"/>
      <c r="Q301" s="3"/>
      <c r="R301" s="3"/>
      <c r="S301" s="3"/>
      <c r="X301" s="223"/>
      <c r="Y301" s="223"/>
      <c r="Z301" s="223"/>
      <c r="AA301" s="223"/>
      <c r="AB301" s="223"/>
      <c r="AC301" s="223"/>
      <c r="AD301" s="543"/>
      <c r="AE301" s="223"/>
      <c r="AF301" s="223"/>
      <c r="AG301" s="223"/>
    </row>
    <row r="302" spans="1:33" x14ac:dyDescent="0.25">
      <c r="A302" s="3"/>
      <c r="B302" s="3"/>
      <c r="C302" s="3"/>
      <c r="D302" s="3"/>
      <c r="E302" s="3"/>
      <c r="F302" s="3"/>
      <c r="G302" s="3"/>
      <c r="H302" s="3"/>
      <c r="I302" s="3"/>
      <c r="J302" s="3"/>
      <c r="K302" s="3"/>
      <c r="L302" s="3"/>
      <c r="M302" s="3"/>
      <c r="N302" s="3"/>
      <c r="O302" s="3"/>
      <c r="P302" s="3"/>
      <c r="Q302" s="3"/>
      <c r="R302" s="3"/>
      <c r="S302" s="3"/>
      <c r="X302" s="223"/>
      <c r="Y302" s="223"/>
      <c r="Z302" s="223"/>
      <c r="AA302" s="223"/>
      <c r="AB302" s="223"/>
      <c r="AC302" s="223"/>
      <c r="AD302" s="543"/>
      <c r="AE302" s="223"/>
      <c r="AF302" s="223"/>
      <c r="AG302" s="223"/>
    </row>
    <row r="303" spans="1:33" x14ac:dyDescent="0.25">
      <c r="A303" s="3"/>
      <c r="B303" s="3"/>
      <c r="C303" s="3"/>
      <c r="D303" s="3"/>
      <c r="E303" s="3"/>
      <c r="F303" s="3"/>
      <c r="G303" s="3"/>
      <c r="H303" s="3"/>
      <c r="I303" s="3"/>
      <c r="J303" s="3"/>
      <c r="K303" s="3"/>
      <c r="L303" s="3"/>
      <c r="M303" s="3"/>
      <c r="N303" s="3"/>
      <c r="O303" s="3"/>
      <c r="P303" s="3"/>
      <c r="Q303" s="3"/>
      <c r="R303" s="3"/>
      <c r="S303" s="3"/>
      <c r="X303" s="223"/>
      <c r="Y303" s="223"/>
      <c r="Z303" s="223"/>
      <c r="AA303" s="223"/>
      <c r="AB303" s="223"/>
      <c r="AC303" s="223"/>
      <c r="AD303" s="543"/>
      <c r="AE303" s="223"/>
      <c r="AF303" s="223"/>
      <c r="AG303" s="223"/>
    </row>
    <row r="304" spans="1:33" x14ac:dyDescent="0.25">
      <c r="A304" s="3"/>
      <c r="B304" s="3"/>
      <c r="C304" s="3"/>
      <c r="D304" s="3"/>
      <c r="E304" s="3"/>
      <c r="F304" s="3"/>
      <c r="G304" s="3"/>
      <c r="H304" s="3"/>
      <c r="I304" s="3"/>
      <c r="J304" s="3"/>
      <c r="K304" s="3"/>
      <c r="L304" s="3"/>
      <c r="M304" s="3"/>
      <c r="N304" s="3"/>
      <c r="O304" s="3"/>
      <c r="P304" s="3"/>
      <c r="Q304" s="3"/>
      <c r="R304" s="3"/>
      <c r="S304" s="3"/>
      <c r="X304" s="223"/>
      <c r="Y304" s="223"/>
      <c r="Z304" s="223"/>
      <c r="AA304" s="223"/>
      <c r="AB304" s="223"/>
      <c r="AC304" s="223"/>
      <c r="AD304" s="543"/>
      <c r="AE304" s="223"/>
      <c r="AF304" s="223"/>
      <c r="AG304" s="223"/>
    </row>
    <row r="305" spans="1:33" x14ac:dyDescent="0.25">
      <c r="A305" s="3"/>
      <c r="B305" s="3"/>
      <c r="C305" s="3"/>
      <c r="D305" s="3"/>
      <c r="E305" s="3"/>
      <c r="F305" s="3"/>
      <c r="G305" s="3"/>
      <c r="H305" s="3"/>
      <c r="I305" s="3"/>
      <c r="J305" s="3"/>
      <c r="K305" s="3"/>
      <c r="L305" s="3"/>
      <c r="M305" s="3"/>
      <c r="N305" s="3"/>
      <c r="O305" s="3"/>
      <c r="P305" s="3"/>
      <c r="Q305" s="3"/>
      <c r="R305" s="3"/>
      <c r="S305" s="3"/>
      <c r="X305" s="223"/>
      <c r="Y305" s="223"/>
      <c r="Z305" s="223"/>
      <c r="AA305" s="223"/>
      <c r="AB305" s="223"/>
      <c r="AC305" s="223"/>
      <c r="AD305" s="543"/>
      <c r="AE305" s="223"/>
      <c r="AF305" s="223"/>
      <c r="AG305" s="223"/>
    </row>
    <row r="306" spans="1:33" x14ac:dyDescent="0.25">
      <c r="A306" s="3"/>
      <c r="B306" s="3"/>
      <c r="C306" s="3"/>
      <c r="D306" s="3"/>
      <c r="E306" s="3"/>
      <c r="F306" s="3"/>
      <c r="G306" s="3"/>
      <c r="H306" s="3"/>
      <c r="I306" s="3"/>
      <c r="J306" s="3"/>
      <c r="K306" s="3"/>
      <c r="L306" s="3"/>
      <c r="M306" s="3"/>
      <c r="N306" s="3"/>
      <c r="O306" s="3"/>
      <c r="P306" s="3"/>
      <c r="Q306" s="3"/>
      <c r="R306" s="3"/>
      <c r="S306" s="3"/>
      <c r="AE306" s="3"/>
      <c r="AF306" s="3"/>
    </row>
    <row r="307" spans="1:33" x14ac:dyDescent="0.25">
      <c r="A307" s="3"/>
      <c r="B307" s="3"/>
      <c r="C307" s="3"/>
      <c r="D307" s="3"/>
      <c r="E307" s="3"/>
      <c r="F307" s="3"/>
      <c r="G307" s="3"/>
      <c r="H307" s="3"/>
      <c r="I307" s="3"/>
      <c r="J307" s="3"/>
      <c r="K307" s="3"/>
      <c r="L307" s="3"/>
      <c r="M307" s="3"/>
      <c r="N307" s="3"/>
      <c r="O307" s="3"/>
      <c r="P307" s="3"/>
      <c r="Q307" s="3"/>
      <c r="R307" s="3"/>
      <c r="S307" s="3"/>
      <c r="AE307" s="3"/>
      <c r="AF307" s="3"/>
    </row>
    <row r="308" spans="1:33" x14ac:dyDescent="0.25">
      <c r="A308" s="3"/>
      <c r="B308" s="3"/>
      <c r="C308" s="3"/>
      <c r="D308" s="3"/>
      <c r="E308" s="3"/>
      <c r="F308" s="3"/>
      <c r="G308" s="3"/>
      <c r="H308" s="3"/>
      <c r="I308" s="3"/>
      <c r="J308" s="3"/>
      <c r="K308" s="3"/>
      <c r="L308" s="3"/>
      <c r="M308" s="3"/>
      <c r="N308" s="3"/>
      <c r="O308" s="3"/>
      <c r="P308" s="3"/>
      <c r="Q308" s="3"/>
      <c r="R308" s="3"/>
      <c r="S308" s="3"/>
      <c r="AE308" s="3"/>
      <c r="AF308" s="3"/>
    </row>
    <row r="309" spans="1:33" x14ac:dyDescent="0.25">
      <c r="A309" s="3"/>
      <c r="B309" s="3"/>
      <c r="C309" s="3"/>
      <c r="D309" s="3"/>
      <c r="E309" s="3"/>
      <c r="F309" s="3"/>
      <c r="G309" s="3"/>
      <c r="H309" s="3"/>
      <c r="I309" s="3"/>
      <c r="J309" s="3"/>
      <c r="K309" s="3"/>
      <c r="L309" s="3"/>
      <c r="M309" s="3"/>
      <c r="N309" s="3"/>
      <c r="O309" s="3"/>
      <c r="P309" s="3"/>
      <c r="Q309" s="3"/>
      <c r="R309" s="3"/>
      <c r="S309" s="3"/>
      <c r="AE309" s="3"/>
      <c r="AF309" s="3"/>
    </row>
    <row r="310" spans="1:33" x14ac:dyDescent="0.25">
      <c r="A310" s="3"/>
      <c r="B310" s="3"/>
      <c r="C310" s="3"/>
      <c r="D310" s="3"/>
      <c r="E310" s="3"/>
      <c r="F310" s="3"/>
      <c r="G310" s="3"/>
      <c r="H310" s="3"/>
      <c r="I310" s="3"/>
      <c r="J310" s="3"/>
      <c r="K310" s="3"/>
      <c r="L310" s="3"/>
      <c r="M310" s="3"/>
      <c r="N310" s="3"/>
      <c r="O310" s="3"/>
      <c r="P310" s="3"/>
      <c r="Q310" s="3"/>
      <c r="R310" s="3"/>
      <c r="S310" s="3"/>
      <c r="AE310" s="3"/>
      <c r="AF310" s="3"/>
    </row>
    <row r="311" spans="1:33" x14ac:dyDescent="0.25">
      <c r="A311" s="3"/>
      <c r="B311" s="3"/>
      <c r="C311" s="3"/>
      <c r="D311" s="3"/>
      <c r="E311" s="3"/>
      <c r="F311" s="3"/>
      <c r="G311" s="3"/>
      <c r="H311" s="3"/>
      <c r="I311" s="3"/>
      <c r="J311" s="3"/>
      <c r="K311" s="3"/>
      <c r="L311" s="3"/>
      <c r="M311" s="3"/>
      <c r="N311" s="3"/>
      <c r="O311" s="3"/>
      <c r="P311" s="3"/>
      <c r="Q311" s="3"/>
      <c r="R311" s="3"/>
      <c r="S311" s="3"/>
      <c r="AE311" s="3"/>
      <c r="AF311" s="3"/>
    </row>
    <row r="312" spans="1:33" x14ac:dyDescent="0.25">
      <c r="A312" s="3"/>
      <c r="B312" s="3"/>
      <c r="C312" s="3"/>
      <c r="D312" s="3"/>
      <c r="E312" s="3"/>
      <c r="F312" s="3"/>
      <c r="G312" s="3"/>
      <c r="H312" s="3"/>
      <c r="I312" s="3"/>
      <c r="J312" s="3"/>
      <c r="K312" s="3"/>
      <c r="L312" s="3"/>
      <c r="M312" s="3"/>
      <c r="N312" s="3"/>
      <c r="O312" s="3"/>
      <c r="P312" s="3"/>
      <c r="Q312" s="3"/>
      <c r="R312" s="3"/>
      <c r="S312" s="3"/>
      <c r="AE312" s="3"/>
      <c r="AF312" s="3"/>
    </row>
    <row r="313" spans="1:33" x14ac:dyDescent="0.25">
      <c r="A313" s="3"/>
      <c r="B313" s="3"/>
      <c r="C313" s="3"/>
      <c r="D313" s="3"/>
      <c r="E313" s="3"/>
      <c r="F313" s="3"/>
      <c r="G313" s="3"/>
      <c r="H313" s="3"/>
      <c r="I313" s="3"/>
      <c r="J313" s="3"/>
      <c r="K313" s="3"/>
      <c r="L313" s="3"/>
      <c r="M313" s="3"/>
      <c r="N313" s="3"/>
      <c r="O313" s="3"/>
      <c r="P313" s="3"/>
      <c r="Q313" s="3"/>
      <c r="R313" s="3"/>
      <c r="S313" s="3"/>
      <c r="AE313" s="3"/>
      <c r="AF313" s="3"/>
    </row>
    <row r="314" spans="1:33" x14ac:dyDescent="0.25">
      <c r="A314" s="3"/>
      <c r="B314" s="3"/>
      <c r="C314" s="3"/>
      <c r="D314" s="3"/>
      <c r="E314" s="3"/>
      <c r="F314" s="3"/>
      <c r="G314" s="3"/>
      <c r="H314" s="3"/>
      <c r="I314" s="3"/>
      <c r="J314" s="3"/>
      <c r="K314" s="3"/>
      <c r="L314" s="3"/>
      <c r="M314" s="3"/>
      <c r="N314" s="3"/>
      <c r="O314" s="3"/>
      <c r="P314" s="3"/>
      <c r="Q314" s="3"/>
      <c r="R314" s="3"/>
      <c r="S314" s="3"/>
      <c r="AE314" s="3"/>
      <c r="AF314" s="3"/>
    </row>
    <row r="315" spans="1:33" x14ac:dyDescent="0.25">
      <c r="A315" s="3"/>
      <c r="B315" s="3"/>
      <c r="C315" s="3"/>
      <c r="D315" s="3"/>
      <c r="E315" s="3"/>
      <c r="F315" s="3"/>
      <c r="G315" s="3"/>
      <c r="H315" s="3"/>
      <c r="I315" s="3"/>
      <c r="J315" s="3"/>
      <c r="K315" s="3"/>
      <c r="L315" s="3"/>
      <c r="M315" s="3"/>
      <c r="N315" s="3"/>
      <c r="O315" s="3"/>
      <c r="P315" s="3"/>
      <c r="Q315" s="3"/>
      <c r="R315" s="3"/>
      <c r="S315" s="3"/>
      <c r="AE315" s="3"/>
      <c r="AF315" s="3"/>
    </row>
    <row r="316" spans="1:33" x14ac:dyDescent="0.25">
      <c r="A316" s="3"/>
      <c r="B316" s="3"/>
      <c r="C316" s="3"/>
      <c r="D316" s="3"/>
      <c r="E316" s="3"/>
      <c r="F316" s="3"/>
      <c r="G316" s="3"/>
      <c r="H316" s="3"/>
      <c r="I316" s="3"/>
      <c r="J316" s="3"/>
      <c r="K316" s="3"/>
      <c r="L316" s="3"/>
      <c r="M316" s="3"/>
      <c r="N316" s="3"/>
      <c r="O316" s="3"/>
      <c r="P316" s="3"/>
      <c r="Q316" s="3"/>
      <c r="R316" s="3"/>
      <c r="S316" s="3"/>
      <c r="AE316" s="3"/>
      <c r="AF316" s="3"/>
    </row>
    <row r="317" spans="1:33" x14ac:dyDescent="0.25">
      <c r="A317" s="3"/>
      <c r="B317" s="3"/>
      <c r="C317" s="3"/>
      <c r="D317" s="3"/>
      <c r="E317" s="3"/>
      <c r="F317" s="3"/>
      <c r="G317" s="3"/>
      <c r="H317" s="3"/>
      <c r="I317" s="3"/>
      <c r="J317" s="3"/>
      <c r="K317" s="3"/>
      <c r="L317" s="3"/>
      <c r="M317" s="3"/>
      <c r="N317" s="3"/>
      <c r="O317" s="3"/>
      <c r="P317" s="3"/>
      <c r="Q317" s="3"/>
      <c r="R317" s="3"/>
      <c r="S317" s="3"/>
      <c r="AE317" s="3"/>
      <c r="AF317" s="3"/>
    </row>
    <row r="318" spans="1:33" x14ac:dyDescent="0.25">
      <c r="A318" s="3"/>
      <c r="B318" s="3"/>
      <c r="C318" s="3"/>
      <c r="D318" s="3"/>
      <c r="E318" s="3"/>
      <c r="F318" s="3"/>
      <c r="G318" s="3"/>
      <c r="H318" s="3"/>
      <c r="I318" s="3"/>
      <c r="J318" s="3"/>
      <c r="K318" s="3"/>
      <c r="L318" s="3"/>
      <c r="M318" s="3"/>
      <c r="N318" s="3"/>
      <c r="O318" s="3"/>
      <c r="P318" s="3"/>
      <c r="Q318" s="3"/>
      <c r="R318" s="3"/>
      <c r="S318" s="3"/>
      <c r="AE318" s="3"/>
      <c r="AF318" s="3"/>
    </row>
    <row r="319" spans="1:33" x14ac:dyDescent="0.25">
      <c r="A319" s="3"/>
      <c r="B319" s="3"/>
      <c r="C319" s="3"/>
      <c r="D319" s="3"/>
      <c r="E319" s="3"/>
      <c r="F319" s="3"/>
      <c r="G319" s="3"/>
      <c r="H319" s="3"/>
      <c r="I319" s="3"/>
      <c r="J319" s="3"/>
      <c r="K319" s="3"/>
      <c r="L319" s="3"/>
      <c r="M319" s="3"/>
      <c r="N319" s="3"/>
      <c r="O319" s="3"/>
      <c r="P319" s="3"/>
      <c r="Q319" s="3"/>
      <c r="R319" s="3"/>
      <c r="S319" s="3"/>
      <c r="AE319" s="3"/>
      <c r="AF319" s="3"/>
    </row>
    <row r="320" spans="1:33" x14ac:dyDescent="0.25">
      <c r="A320" s="3"/>
      <c r="B320" s="3"/>
      <c r="C320" s="3"/>
      <c r="D320" s="3"/>
      <c r="E320" s="3"/>
      <c r="F320" s="3"/>
      <c r="G320" s="3"/>
      <c r="H320" s="3"/>
      <c r="I320" s="3"/>
      <c r="J320" s="3"/>
      <c r="K320" s="3"/>
      <c r="L320" s="3"/>
      <c r="M320" s="3"/>
      <c r="N320" s="3"/>
      <c r="O320" s="3"/>
      <c r="P320" s="3"/>
      <c r="Q320" s="3"/>
      <c r="R320" s="3"/>
      <c r="S320" s="3"/>
      <c r="AE320" s="3"/>
      <c r="AF320" s="3"/>
    </row>
    <row r="321" spans="1:32" x14ac:dyDescent="0.25">
      <c r="A321" s="3"/>
      <c r="B321" s="3"/>
      <c r="C321" s="3"/>
      <c r="D321" s="3"/>
      <c r="E321" s="3"/>
      <c r="F321" s="3"/>
      <c r="G321" s="3"/>
      <c r="H321" s="3"/>
      <c r="I321" s="3"/>
      <c r="J321" s="3"/>
      <c r="K321" s="3"/>
      <c r="L321" s="3"/>
      <c r="M321" s="3"/>
      <c r="N321" s="3"/>
      <c r="O321" s="3"/>
      <c r="P321" s="3"/>
      <c r="Q321" s="3"/>
      <c r="R321" s="3"/>
      <c r="S321" s="3"/>
      <c r="AE321" s="3"/>
      <c r="AF321" s="3"/>
    </row>
    <row r="322" spans="1:32" x14ac:dyDescent="0.25">
      <c r="A322" s="3"/>
      <c r="B322" s="3"/>
      <c r="C322" s="3"/>
      <c r="D322" s="3"/>
      <c r="E322" s="3"/>
      <c r="F322" s="3"/>
      <c r="G322" s="3"/>
      <c r="H322" s="3"/>
      <c r="I322" s="3"/>
      <c r="J322" s="3"/>
      <c r="K322" s="3"/>
      <c r="L322" s="3"/>
      <c r="M322" s="3"/>
      <c r="N322" s="3"/>
      <c r="O322" s="3"/>
      <c r="P322" s="3"/>
      <c r="Q322" s="3"/>
      <c r="R322" s="3"/>
      <c r="S322" s="3"/>
      <c r="AE322" s="3"/>
      <c r="AF322" s="3"/>
    </row>
    <row r="323" spans="1:32" x14ac:dyDescent="0.25">
      <c r="A323" s="3"/>
      <c r="B323" s="3"/>
      <c r="C323" s="3"/>
      <c r="D323" s="3"/>
      <c r="E323" s="3"/>
      <c r="F323" s="3"/>
      <c r="G323" s="3"/>
      <c r="H323" s="3"/>
      <c r="I323" s="3"/>
      <c r="J323" s="3"/>
      <c r="K323" s="3"/>
      <c r="L323" s="3"/>
      <c r="M323" s="3"/>
      <c r="N323" s="3"/>
      <c r="O323" s="3"/>
      <c r="P323" s="3"/>
      <c r="Q323" s="3"/>
      <c r="R323" s="3"/>
      <c r="S323" s="3"/>
      <c r="AE323" s="3"/>
      <c r="AF323" s="3"/>
    </row>
    <row r="324" spans="1:32" x14ac:dyDescent="0.25">
      <c r="A324" s="3"/>
      <c r="B324" s="3"/>
      <c r="C324" s="3"/>
      <c r="D324" s="3"/>
      <c r="E324" s="3"/>
      <c r="F324" s="3"/>
      <c r="G324" s="3"/>
      <c r="H324" s="3"/>
      <c r="I324" s="3"/>
      <c r="J324" s="3"/>
      <c r="K324" s="3"/>
      <c r="L324" s="3"/>
      <c r="M324" s="3"/>
      <c r="N324" s="3"/>
      <c r="O324" s="3"/>
      <c r="P324" s="3"/>
      <c r="Q324" s="3"/>
      <c r="R324" s="3"/>
      <c r="S324" s="3"/>
      <c r="AE324" s="3"/>
      <c r="AF324" s="3"/>
    </row>
    <row r="325" spans="1:32" x14ac:dyDescent="0.25">
      <c r="A325" s="3"/>
      <c r="B325" s="3"/>
      <c r="C325" s="3"/>
      <c r="D325" s="3"/>
      <c r="E325" s="3"/>
      <c r="F325" s="3"/>
      <c r="G325" s="3"/>
      <c r="H325" s="3"/>
      <c r="I325" s="3"/>
      <c r="J325" s="3"/>
      <c r="K325" s="3"/>
      <c r="L325" s="3"/>
      <c r="M325" s="3"/>
      <c r="N325" s="3"/>
      <c r="O325" s="3"/>
      <c r="P325" s="3"/>
      <c r="Q325" s="3"/>
      <c r="R325" s="3"/>
      <c r="S325" s="3"/>
      <c r="AE325" s="3"/>
      <c r="AF325" s="3"/>
    </row>
    <row r="326" spans="1:32" x14ac:dyDescent="0.25">
      <c r="A326" s="3"/>
      <c r="B326" s="3"/>
      <c r="C326" s="3"/>
      <c r="D326" s="3"/>
      <c r="E326" s="3"/>
      <c r="F326" s="3"/>
      <c r="G326" s="3"/>
      <c r="H326" s="3"/>
      <c r="I326" s="3"/>
      <c r="J326" s="3"/>
      <c r="K326" s="3"/>
      <c r="L326" s="3"/>
      <c r="M326" s="3"/>
      <c r="N326" s="3"/>
      <c r="O326" s="3"/>
      <c r="P326" s="3"/>
      <c r="Q326" s="3"/>
      <c r="R326" s="3"/>
      <c r="S326" s="3"/>
      <c r="AE326" s="3"/>
      <c r="AF326" s="3"/>
    </row>
    <row r="327" spans="1:32" x14ac:dyDescent="0.25">
      <c r="A327" s="3"/>
      <c r="B327" s="3"/>
      <c r="C327" s="3"/>
      <c r="D327" s="3"/>
      <c r="E327" s="3"/>
      <c r="F327" s="3"/>
      <c r="G327" s="3"/>
      <c r="H327" s="3"/>
      <c r="I327" s="3"/>
      <c r="J327" s="3"/>
      <c r="K327" s="3"/>
      <c r="L327" s="3"/>
      <c r="M327" s="3"/>
      <c r="N327" s="3"/>
      <c r="O327" s="3"/>
      <c r="P327" s="3"/>
      <c r="Q327" s="3"/>
      <c r="R327" s="3"/>
      <c r="S327" s="3"/>
      <c r="AE327" s="3"/>
      <c r="AF327" s="3"/>
    </row>
    <row r="328" spans="1:32" x14ac:dyDescent="0.25">
      <c r="A328" s="3"/>
      <c r="B328" s="3"/>
      <c r="C328" s="3"/>
      <c r="D328" s="3"/>
      <c r="E328" s="3"/>
      <c r="F328" s="3"/>
      <c r="G328" s="3"/>
      <c r="H328" s="3"/>
      <c r="I328" s="3"/>
      <c r="J328" s="3"/>
      <c r="K328" s="3"/>
      <c r="L328" s="3"/>
      <c r="M328" s="3"/>
      <c r="N328" s="3"/>
      <c r="O328" s="3"/>
      <c r="P328" s="3"/>
      <c r="Q328" s="3"/>
      <c r="R328" s="3"/>
      <c r="S328" s="3"/>
      <c r="AE328" s="3"/>
      <c r="AF328" s="3"/>
    </row>
    <row r="329" spans="1:32" x14ac:dyDescent="0.25">
      <c r="A329" s="3"/>
      <c r="B329" s="3"/>
      <c r="C329" s="3"/>
      <c r="D329" s="3"/>
      <c r="E329" s="3"/>
      <c r="F329" s="3"/>
      <c r="G329" s="3"/>
      <c r="H329" s="3"/>
      <c r="I329" s="3"/>
      <c r="J329" s="3"/>
      <c r="K329" s="3"/>
      <c r="L329" s="3"/>
      <c r="M329" s="3"/>
      <c r="N329" s="3"/>
      <c r="O329" s="3"/>
      <c r="P329" s="3"/>
      <c r="Q329" s="3"/>
      <c r="R329" s="3"/>
      <c r="S329" s="3"/>
      <c r="AE329" s="3"/>
      <c r="AF329" s="3"/>
    </row>
    <row r="330" spans="1:32" x14ac:dyDescent="0.25">
      <c r="A330" s="3"/>
      <c r="B330" s="3"/>
      <c r="C330" s="3"/>
      <c r="D330" s="3"/>
      <c r="E330" s="3"/>
      <c r="F330" s="3"/>
      <c r="G330" s="3"/>
      <c r="H330" s="3"/>
      <c r="I330" s="3"/>
      <c r="J330" s="3"/>
      <c r="K330" s="3"/>
      <c r="L330" s="3"/>
      <c r="M330" s="3"/>
      <c r="N330" s="3"/>
      <c r="O330" s="3"/>
      <c r="P330" s="3"/>
      <c r="Q330" s="3"/>
      <c r="R330" s="3"/>
      <c r="S330" s="3"/>
      <c r="AE330" s="3"/>
      <c r="AF330" s="3"/>
    </row>
    <row r="331" spans="1:32" x14ac:dyDescent="0.25">
      <c r="A331" s="3"/>
      <c r="B331" s="3"/>
      <c r="C331" s="3"/>
      <c r="D331" s="3"/>
      <c r="E331" s="3"/>
      <c r="F331" s="3"/>
      <c r="G331" s="3"/>
      <c r="H331" s="3"/>
      <c r="I331" s="3"/>
      <c r="J331" s="3"/>
      <c r="K331" s="3"/>
      <c r="L331" s="3"/>
      <c r="M331" s="3"/>
      <c r="N331" s="3"/>
      <c r="O331" s="3"/>
      <c r="P331" s="3"/>
      <c r="Q331" s="3"/>
      <c r="R331" s="3"/>
      <c r="S331" s="3"/>
      <c r="AE331" s="3"/>
      <c r="AF331" s="3"/>
    </row>
    <row r="332" spans="1:32" x14ac:dyDescent="0.25">
      <c r="A332" s="3"/>
      <c r="B332" s="3"/>
      <c r="C332" s="3"/>
      <c r="D332" s="3"/>
      <c r="E332" s="3"/>
      <c r="F332" s="3"/>
      <c r="G332" s="3"/>
      <c r="H332" s="3"/>
      <c r="I332" s="3"/>
      <c r="J332" s="3"/>
      <c r="K332" s="3"/>
      <c r="L332" s="3"/>
      <c r="M332" s="3"/>
      <c r="N332" s="3"/>
      <c r="O332" s="3"/>
      <c r="P332" s="3"/>
      <c r="Q332" s="3"/>
      <c r="R332" s="3"/>
      <c r="S332" s="3"/>
      <c r="AE332" s="3"/>
      <c r="AF332" s="3"/>
    </row>
    <row r="333" spans="1:32" x14ac:dyDescent="0.25">
      <c r="A333" s="3"/>
      <c r="B333" s="3"/>
      <c r="C333" s="3"/>
      <c r="D333" s="3"/>
      <c r="E333" s="3"/>
      <c r="F333" s="3"/>
      <c r="G333" s="3"/>
      <c r="H333" s="3"/>
      <c r="I333" s="3"/>
      <c r="J333" s="3"/>
      <c r="K333" s="3"/>
      <c r="L333" s="3"/>
      <c r="M333" s="3"/>
      <c r="N333" s="3"/>
      <c r="O333" s="3"/>
      <c r="P333" s="3"/>
      <c r="Q333" s="3"/>
      <c r="R333" s="3"/>
      <c r="S333" s="3"/>
      <c r="AE333" s="3"/>
      <c r="AF333" s="3"/>
    </row>
    <row r="334" spans="1:32" x14ac:dyDescent="0.25">
      <c r="A334" s="3"/>
      <c r="B334" s="3"/>
      <c r="C334" s="3"/>
      <c r="D334" s="3"/>
      <c r="E334" s="3"/>
      <c r="F334" s="3"/>
      <c r="G334" s="3"/>
      <c r="H334" s="3"/>
      <c r="I334" s="3"/>
      <c r="J334" s="3"/>
      <c r="K334" s="3"/>
      <c r="L334" s="3"/>
      <c r="M334" s="3"/>
      <c r="N334" s="3"/>
      <c r="O334" s="3"/>
      <c r="P334" s="3"/>
      <c r="Q334" s="3"/>
      <c r="R334" s="3"/>
      <c r="S334" s="3"/>
      <c r="AE334" s="3"/>
      <c r="AF334" s="3"/>
    </row>
    <row r="335" spans="1:32" x14ac:dyDescent="0.25">
      <c r="A335" s="3"/>
      <c r="B335" s="3"/>
      <c r="C335" s="3"/>
      <c r="D335" s="3"/>
      <c r="E335" s="3"/>
      <c r="F335" s="3"/>
      <c r="G335" s="3"/>
      <c r="H335" s="3"/>
      <c r="I335" s="3"/>
      <c r="J335" s="3"/>
      <c r="K335" s="3"/>
      <c r="L335" s="3"/>
      <c r="M335" s="3"/>
      <c r="N335" s="3"/>
      <c r="O335" s="3"/>
      <c r="P335" s="3"/>
      <c r="Q335" s="3"/>
      <c r="R335" s="3"/>
      <c r="S335" s="3"/>
      <c r="AE335" s="3"/>
      <c r="AF335" s="3"/>
    </row>
    <row r="336" spans="1:32" x14ac:dyDescent="0.25">
      <c r="A336" s="3"/>
      <c r="B336" s="3"/>
      <c r="C336" s="3"/>
      <c r="D336" s="3"/>
      <c r="E336" s="3"/>
      <c r="F336" s="3"/>
      <c r="G336" s="3"/>
      <c r="H336" s="3"/>
      <c r="I336" s="3"/>
      <c r="J336" s="3"/>
      <c r="K336" s="3"/>
      <c r="L336" s="3"/>
      <c r="M336" s="3"/>
      <c r="N336" s="3"/>
      <c r="O336" s="3"/>
      <c r="P336" s="3"/>
      <c r="Q336" s="3"/>
      <c r="R336" s="3"/>
      <c r="S336" s="3"/>
      <c r="AE336" s="3"/>
      <c r="AF336" s="3"/>
    </row>
    <row r="337" spans="1:32" x14ac:dyDescent="0.25">
      <c r="A337" s="3"/>
      <c r="B337" s="3"/>
      <c r="C337" s="3"/>
      <c r="D337" s="3"/>
      <c r="E337" s="3"/>
      <c r="F337" s="3"/>
      <c r="G337" s="3"/>
      <c r="H337" s="3"/>
      <c r="I337" s="3"/>
      <c r="J337" s="3"/>
      <c r="K337" s="3"/>
      <c r="L337" s="3"/>
      <c r="M337" s="3"/>
      <c r="N337" s="3"/>
      <c r="O337" s="3"/>
      <c r="P337" s="3"/>
      <c r="Q337" s="3"/>
      <c r="R337" s="3"/>
      <c r="S337" s="3"/>
      <c r="AE337" s="3"/>
      <c r="AF337" s="3"/>
    </row>
    <row r="338" spans="1:32" x14ac:dyDescent="0.25">
      <c r="A338" s="3"/>
      <c r="B338" s="3"/>
      <c r="C338" s="3"/>
      <c r="D338" s="3"/>
      <c r="E338" s="3"/>
      <c r="F338" s="3"/>
      <c r="G338" s="3"/>
      <c r="H338" s="3"/>
      <c r="I338" s="3"/>
      <c r="J338" s="3"/>
      <c r="K338" s="3"/>
      <c r="L338" s="3"/>
      <c r="M338" s="3"/>
      <c r="N338" s="3"/>
      <c r="O338" s="3"/>
      <c r="P338" s="3"/>
      <c r="Q338" s="3"/>
      <c r="R338" s="3"/>
      <c r="S338" s="3"/>
      <c r="AE338" s="3"/>
      <c r="AF338" s="3"/>
    </row>
    <row r="339" spans="1:32" x14ac:dyDescent="0.25">
      <c r="A339" s="3"/>
      <c r="B339" s="3"/>
      <c r="C339" s="3"/>
      <c r="D339" s="3"/>
      <c r="E339" s="3"/>
      <c r="F339" s="3"/>
      <c r="G339" s="3"/>
      <c r="H339" s="3"/>
      <c r="I339" s="3"/>
      <c r="J339" s="3"/>
      <c r="K339" s="3"/>
      <c r="L339" s="3"/>
      <c r="M339" s="3"/>
      <c r="N339" s="3"/>
      <c r="O339" s="3"/>
      <c r="P339" s="3"/>
      <c r="Q339" s="3"/>
      <c r="R339" s="3"/>
      <c r="S339" s="3"/>
      <c r="AE339" s="3"/>
      <c r="AF339" s="3"/>
    </row>
    <row r="340" spans="1:32" x14ac:dyDescent="0.25">
      <c r="A340" s="3"/>
      <c r="B340" s="3"/>
      <c r="C340" s="3"/>
      <c r="D340" s="3"/>
      <c r="E340" s="3"/>
      <c r="F340" s="3"/>
      <c r="G340" s="3"/>
      <c r="H340" s="3"/>
      <c r="I340" s="3"/>
      <c r="J340" s="3"/>
      <c r="K340" s="3"/>
      <c r="L340" s="3"/>
      <c r="M340" s="3"/>
      <c r="N340" s="3"/>
      <c r="O340" s="3"/>
      <c r="P340" s="3"/>
      <c r="Q340" s="3"/>
      <c r="R340" s="3"/>
      <c r="S340" s="3"/>
      <c r="AE340" s="3"/>
      <c r="AF340" s="3"/>
    </row>
    <row r="341" spans="1:32" x14ac:dyDescent="0.25">
      <c r="A341" s="3"/>
      <c r="B341" s="3"/>
      <c r="C341" s="3"/>
      <c r="D341" s="3"/>
      <c r="E341" s="3"/>
      <c r="F341" s="3"/>
      <c r="G341" s="3"/>
      <c r="H341" s="3"/>
      <c r="I341" s="3"/>
      <c r="J341" s="3"/>
      <c r="K341" s="3"/>
      <c r="L341" s="3"/>
      <c r="M341" s="3"/>
      <c r="N341" s="3"/>
      <c r="O341" s="3"/>
      <c r="P341" s="3"/>
      <c r="Q341" s="3"/>
      <c r="R341" s="3"/>
      <c r="S341" s="3"/>
      <c r="AE341" s="3"/>
      <c r="AF341" s="3"/>
    </row>
    <row r="342" spans="1:32" x14ac:dyDescent="0.25">
      <c r="A342" s="3"/>
      <c r="B342" s="3"/>
      <c r="C342" s="3"/>
      <c r="D342" s="3"/>
      <c r="E342" s="3"/>
      <c r="F342" s="3"/>
      <c r="G342" s="3"/>
      <c r="H342" s="3"/>
      <c r="I342" s="3"/>
      <c r="J342" s="3"/>
      <c r="K342" s="3"/>
      <c r="L342" s="3"/>
      <c r="M342" s="3"/>
      <c r="N342" s="3"/>
      <c r="O342" s="3"/>
      <c r="P342" s="3"/>
      <c r="Q342" s="3"/>
      <c r="R342" s="3"/>
      <c r="S342" s="3"/>
      <c r="AE342" s="3"/>
      <c r="AF342" s="3"/>
    </row>
    <row r="343" spans="1:32" x14ac:dyDescent="0.25">
      <c r="A343" s="3"/>
      <c r="B343" s="3"/>
      <c r="C343" s="3"/>
      <c r="D343" s="3"/>
      <c r="E343" s="3"/>
      <c r="F343" s="3"/>
      <c r="G343" s="3"/>
      <c r="H343" s="3"/>
      <c r="I343" s="3"/>
      <c r="J343" s="3"/>
      <c r="K343" s="3"/>
      <c r="L343" s="3"/>
      <c r="M343" s="3"/>
      <c r="N343" s="3"/>
      <c r="O343" s="3"/>
      <c r="P343" s="3"/>
      <c r="Q343" s="3"/>
      <c r="R343" s="3"/>
      <c r="S343" s="3"/>
      <c r="AE343" s="3"/>
      <c r="AF343" s="3"/>
    </row>
    <row r="344" spans="1:32" x14ac:dyDescent="0.25">
      <c r="A344" s="3"/>
      <c r="B344" s="3"/>
      <c r="C344" s="3"/>
      <c r="D344" s="3"/>
      <c r="E344" s="3"/>
      <c r="F344" s="3"/>
      <c r="G344" s="3"/>
      <c r="H344" s="3"/>
      <c r="I344" s="3"/>
      <c r="J344" s="3"/>
      <c r="K344" s="3"/>
      <c r="L344" s="3"/>
      <c r="M344" s="3"/>
      <c r="N344" s="3"/>
      <c r="O344" s="3"/>
      <c r="P344" s="3"/>
      <c r="Q344" s="3"/>
      <c r="R344" s="3"/>
      <c r="S344" s="3"/>
      <c r="AE344" s="3"/>
      <c r="AF344" s="3"/>
    </row>
    <row r="345" spans="1:32" x14ac:dyDescent="0.25">
      <c r="A345" s="3"/>
      <c r="B345" s="3"/>
      <c r="C345" s="3"/>
      <c r="D345" s="3"/>
      <c r="E345" s="3"/>
      <c r="F345" s="3"/>
      <c r="G345" s="3"/>
      <c r="H345" s="3"/>
      <c r="I345" s="3"/>
      <c r="J345" s="3"/>
      <c r="K345" s="3"/>
      <c r="L345" s="3"/>
      <c r="M345" s="3"/>
      <c r="N345" s="3"/>
      <c r="O345" s="3"/>
      <c r="P345" s="3"/>
      <c r="Q345" s="3"/>
      <c r="R345" s="3"/>
      <c r="S345" s="3"/>
      <c r="AE345" s="3"/>
      <c r="AF345" s="3"/>
    </row>
    <row r="346" spans="1:32" x14ac:dyDescent="0.25">
      <c r="A346" s="3"/>
      <c r="B346" s="3"/>
      <c r="C346" s="3"/>
      <c r="D346" s="3"/>
      <c r="E346" s="3"/>
      <c r="F346" s="3"/>
      <c r="G346" s="3"/>
      <c r="H346" s="3"/>
      <c r="I346" s="3"/>
      <c r="J346" s="3"/>
      <c r="K346" s="3"/>
      <c r="L346" s="3"/>
      <c r="M346" s="3"/>
      <c r="N346" s="3"/>
      <c r="O346" s="3"/>
      <c r="P346" s="3"/>
      <c r="Q346" s="3"/>
      <c r="R346" s="3"/>
      <c r="S346" s="3"/>
      <c r="AE346" s="3"/>
      <c r="AF346" s="3"/>
    </row>
    <row r="347" spans="1:32" x14ac:dyDescent="0.25">
      <c r="A347" s="3"/>
      <c r="B347" s="3"/>
      <c r="C347" s="3"/>
      <c r="D347" s="3"/>
      <c r="E347" s="3"/>
      <c r="F347" s="3"/>
      <c r="G347" s="3"/>
      <c r="H347" s="3"/>
      <c r="I347" s="3"/>
      <c r="J347" s="3"/>
      <c r="K347" s="3"/>
      <c r="L347" s="3"/>
      <c r="M347" s="3"/>
      <c r="N347" s="3"/>
      <c r="O347" s="3"/>
      <c r="P347" s="3"/>
      <c r="Q347" s="3"/>
      <c r="R347" s="3"/>
      <c r="S347" s="3"/>
      <c r="AE347" s="3"/>
      <c r="AF347" s="3"/>
    </row>
    <row r="348" spans="1:32" x14ac:dyDescent="0.25">
      <c r="A348" s="3"/>
      <c r="B348" s="3"/>
      <c r="C348" s="3"/>
      <c r="D348" s="3"/>
      <c r="E348" s="3"/>
      <c r="F348" s="3"/>
      <c r="G348" s="3"/>
      <c r="H348" s="3"/>
      <c r="I348" s="3"/>
      <c r="J348" s="3"/>
      <c r="K348" s="3"/>
      <c r="L348" s="3"/>
      <c r="M348" s="3"/>
      <c r="N348" s="3"/>
      <c r="O348" s="3"/>
      <c r="P348" s="3"/>
      <c r="Q348" s="3"/>
      <c r="R348" s="3"/>
      <c r="S348" s="3"/>
      <c r="AE348" s="3"/>
      <c r="AF348" s="3"/>
    </row>
    <row r="349" spans="1:32" x14ac:dyDescent="0.25">
      <c r="A349" s="3"/>
      <c r="B349" s="3"/>
      <c r="C349" s="3"/>
      <c r="D349" s="3"/>
      <c r="E349" s="3"/>
      <c r="F349" s="3"/>
      <c r="G349" s="3"/>
      <c r="H349" s="3"/>
      <c r="I349" s="3"/>
      <c r="J349" s="3"/>
      <c r="K349" s="3"/>
      <c r="L349" s="3"/>
      <c r="M349" s="3"/>
      <c r="N349" s="3"/>
      <c r="O349" s="3"/>
      <c r="P349" s="3"/>
      <c r="Q349" s="3"/>
      <c r="R349" s="3"/>
      <c r="S349" s="3"/>
      <c r="AE349" s="3"/>
      <c r="AF349" s="3"/>
    </row>
    <row r="350" spans="1:32" x14ac:dyDescent="0.25">
      <c r="A350" s="3"/>
      <c r="B350" s="3"/>
      <c r="C350" s="3"/>
      <c r="D350" s="3"/>
      <c r="E350" s="3"/>
      <c r="F350" s="3"/>
      <c r="G350" s="3"/>
      <c r="H350" s="3"/>
      <c r="I350" s="3"/>
      <c r="J350" s="3"/>
      <c r="K350" s="3"/>
      <c r="L350" s="3"/>
      <c r="M350" s="3"/>
      <c r="N350" s="3"/>
      <c r="O350" s="3"/>
      <c r="P350" s="3"/>
      <c r="Q350" s="3"/>
      <c r="R350" s="3"/>
      <c r="S350" s="3"/>
      <c r="AE350" s="3"/>
      <c r="AF350" s="3"/>
    </row>
    <row r="351" spans="1:32" x14ac:dyDescent="0.25">
      <c r="A351" s="3"/>
      <c r="B351" s="3"/>
      <c r="C351" s="3"/>
      <c r="D351" s="3"/>
      <c r="E351" s="3"/>
      <c r="F351" s="3"/>
      <c r="G351" s="3"/>
      <c r="H351" s="3"/>
      <c r="I351" s="3"/>
      <c r="J351" s="3"/>
      <c r="K351" s="3"/>
      <c r="L351" s="3"/>
      <c r="M351" s="3"/>
      <c r="N351" s="3"/>
      <c r="O351" s="3"/>
      <c r="P351" s="3"/>
      <c r="Q351" s="3"/>
      <c r="R351" s="3"/>
      <c r="S351" s="3"/>
      <c r="AE351" s="3"/>
      <c r="AF351" s="3"/>
    </row>
    <row r="352" spans="1:32" x14ac:dyDescent="0.25">
      <c r="A352" s="3"/>
      <c r="B352" s="3"/>
      <c r="C352" s="3"/>
      <c r="D352" s="3"/>
      <c r="E352" s="3"/>
      <c r="F352" s="3"/>
      <c r="G352" s="3"/>
      <c r="H352" s="3"/>
      <c r="I352" s="3"/>
      <c r="J352" s="3"/>
      <c r="K352" s="3"/>
      <c r="L352" s="3"/>
      <c r="M352" s="3"/>
      <c r="N352" s="3"/>
      <c r="O352" s="3"/>
      <c r="P352" s="3"/>
      <c r="Q352" s="3"/>
      <c r="R352" s="3"/>
      <c r="S352" s="3"/>
      <c r="AE352" s="3"/>
      <c r="AF352" s="3"/>
    </row>
    <row r="353" spans="1:32" x14ac:dyDescent="0.25">
      <c r="A353" s="3"/>
      <c r="B353" s="3"/>
      <c r="C353" s="3"/>
      <c r="D353" s="3"/>
      <c r="E353" s="3"/>
      <c r="F353" s="3"/>
      <c r="G353" s="3"/>
      <c r="H353" s="3"/>
      <c r="I353" s="3"/>
      <c r="J353" s="3"/>
      <c r="K353" s="3"/>
      <c r="L353" s="3"/>
      <c r="M353" s="3"/>
      <c r="N353" s="3"/>
      <c r="O353" s="3"/>
      <c r="P353" s="3"/>
      <c r="Q353" s="3"/>
      <c r="R353" s="3"/>
      <c r="S353" s="3"/>
      <c r="AE353" s="3"/>
      <c r="AF353" s="3"/>
    </row>
    <row r="354" spans="1:32" x14ac:dyDescent="0.25">
      <c r="A354" s="3"/>
      <c r="B354" s="3"/>
      <c r="C354" s="3"/>
      <c r="D354" s="3"/>
      <c r="E354" s="3"/>
      <c r="F354" s="3"/>
      <c r="G354" s="3"/>
      <c r="H354" s="3"/>
      <c r="I354" s="3"/>
      <c r="J354" s="3"/>
      <c r="K354" s="3"/>
      <c r="L354" s="3"/>
      <c r="M354" s="3"/>
      <c r="N354" s="3"/>
      <c r="O354" s="3"/>
      <c r="P354" s="3"/>
      <c r="Q354" s="3"/>
      <c r="R354" s="3"/>
      <c r="S354" s="3"/>
      <c r="AE354" s="3"/>
      <c r="AF354" s="3"/>
    </row>
    <row r="355" spans="1:32" x14ac:dyDescent="0.25">
      <c r="A355" s="3"/>
      <c r="B355" s="3"/>
      <c r="C355" s="3"/>
      <c r="D355" s="3"/>
      <c r="E355" s="3"/>
      <c r="F355" s="3"/>
      <c r="G355" s="3"/>
      <c r="H355" s="3"/>
      <c r="I355" s="3"/>
      <c r="J355" s="3"/>
      <c r="K355" s="3"/>
      <c r="L355" s="3"/>
      <c r="M355" s="3"/>
      <c r="N355" s="3"/>
      <c r="O355" s="3"/>
      <c r="P355" s="3"/>
      <c r="Q355" s="3"/>
      <c r="R355" s="3"/>
      <c r="S355" s="3"/>
      <c r="AE355" s="3"/>
      <c r="AF355" s="3"/>
    </row>
    <row r="356" spans="1:32" x14ac:dyDescent="0.25">
      <c r="A356" s="3"/>
      <c r="B356" s="3"/>
      <c r="C356" s="3"/>
      <c r="D356" s="3"/>
      <c r="E356" s="3"/>
      <c r="F356" s="3"/>
      <c r="G356" s="3"/>
      <c r="H356" s="3"/>
      <c r="I356" s="3"/>
      <c r="J356" s="3"/>
      <c r="K356" s="3"/>
      <c r="L356" s="3"/>
      <c r="M356" s="3"/>
      <c r="N356" s="3"/>
      <c r="O356" s="3"/>
      <c r="P356" s="3"/>
      <c r="Q356" s="3"/>
      <c r="R356" s="3"/>
      <c r="S356" s="3"/>
      <c r="AE356" s="3"/>
      <c r="AF356" s="3"/>
    </row>
    <row r="357" spans="1:32" x14ac:dyDescent="0.25">
      <c r="A357" s="3"/>
      <c r="B357" s="3"/>
      <c r="C357" s="3"/>
      <c r="D357" s="3"/>
      <c r="E357" s="3"/>
      <c r="F357" s="3"/>
      <c r="G357" s="3"/>
      <c r="H357" s="3"/>
      <c r="I357" s="3"/>
      <c r="J357" s="3"/>
      <c r="K357" s="3"/>
      <c r="L357" s="3"/>
      <c r="M357" s="3"/>
      <c r="N357" s="3"/>
      <c r="O357" s="3"/>
      <c r="P357" s="3"/>
      <c r="Q357" s="3"/>
      <c r="R357" s="3"/>
      <c r="S357" s="3"/>
      <c r="AE357" s="3"/>
      <c r="AF357" s="3"/>
    </row>
    <row r="358" spans="1:32" x14ac:dyDescent="0.25">
      <c r="A358" s="3"/>
      <c r="B358" s="3"/>
      <c r="C358" s="3"/>
      <c r="D358" s="3"/>
      <c r="E358" s="3"/>
      <c r="F358" s="3"/>
      <c r="G358" s="3"/>
      <c r="H358" s="3"/>
      <c r="I358" s="3"/>
      <c r="J358" s="3"/>
      <c r="K358" s="3"/>
      <c r="L358" s="3"/>
      <c r="M358" s="3"/>
      <c r="N358" s="3"/>
      <c r="O358" s="3"/>
      <c r="P358" s="3"/>
      <c r="Q358" s="3"/>
      <c r="R358" s="3"/>
      <c r="S358" s="3"/>
      <c r="AE358" s="3"/>
      <c r="AF358" s="3"/>
    </row>
    <row r="359" spans="1:32" x14ac:dyDescent="0.25">
      <c r="A359" s="3"/>
      <c r="B359" s="3"/>
      <c r="C359" s="3"/>
      <c r="D359" s="3"/>
      <c r="E359" s="3"/>
      <c r="F359" s="3"/>
      <c r="G359" s="3"/>
      <c r="H359" s="3"/>
      <c r="I359" s="3"/>
      <c r="J359" s="3"/>
      <c r="K359" s="3"/>
      <c r="L359" s="3"/>
      <c r="M359" s="3"/>
      <c r="N359" s="3"/>
      <c r="O359" s="3"/>
      <c r="P359" s="3"/>
      <c r="Q359" s="3"/>
      <c r="R359" s="3"/>
      <c r="S359" s="3"/>
      <c r="AE359" s="3"/>
      <c r="AF359" s="3"/>
    </row>
    <row r="360" spans="1:32" x14ac:dyDescent="0.25">
      <c r="A360" s="3"/>
      <c r="B360" s="3"/>
      <c r="C360" s="3"/>
      <c r="D360" s="3"/>
      <c r="E360" s="3"/>
      <c r="F360" s="3"/>
      <c r="G360" s="3"/>
      <c r="H360" s="3"/>
      <c r="I360" s="3"/>
      <c r="J360" s="3"/>
      <c r="K360" s="3"/>
      <c r="L360" s="3"/>
      <c r="M360" s="3"/>
      <c r="N360" s="3"/>
      <c r="O360" s="3"/>
      <c r="P360" s="3"/>
      <c r="Q360" s="3"/>
      <c r="R360" s="3"/>
      <c r="S360" s="3"/>
      <c r="AE360" s="3"/>
      <c r="AF360" s="3"/>
    </row>
    <row r="361" spans="1:32" x14ac:dyDescent="0.25">
      <c r="A361" s="3"/>
      <c r="B361" s="3"/>
      <c r="C361" s="3"/>
      <c r="D361" s="3"/>
      <c r="E361" s="3"/>
      <c r="F361" s="3"/>
      <c r="G361" s="3"/>
      <c r="H361" s="3"/>
      <c r="I361" s="3"/>
      <c r="J361" s="3"/>
      <c r="K361" s="3"/>
      <c r="L361" s="3"/>
      <c r="M361" s="3"/>
      <c r="N361" s="3"/>
      <c r="O361" s="3"/>
      <c r="P361" s="3"/>
      <c r="Q361" s="3"/>
      <c r="R361" s="3"/>
      <c r="S361" s="3"/>
      <c r="AE361" s="3"/>
      <c r="AF361" s="3"/>
    </row>
    <row r="362" spans="1:32" x14ac:dyDescent="0.25">
      <c r="A362" s="3"/>
      <c r="B362" s="3"/>
      <c r="C362" s="3"/>
      <c r="D362" s="3"/>
      <c r="E362" s="3"/>
      <c r="F362" s="3"/>
      <c r="G362" s="3"/>
      <c r="H362" s="3"/>
      <c r="I362" s="3"/>
      <c r="J362" s="3"/>
      <c r="K362" s="3"/>
      <c r="L362" s="3"/>
      <c r="M362" s="3"/>
      <c r="N362" s="3"/>
      <c r="O362" s="3"/>
      <c r="P362" s="3"/>
      <c r="Q362" s="3"/>
      <c r="R362" s="3"/>
      <c r="S362" s="3"/>
      <c r="AE362" s="3"/>
      <c r="AF362" s="3"/>
    </row>
    <row r="363" spans="1:32" x14ac:dyDescent="0.25">
      <c r="A363" s="3"/>
      <c r="B363" s="3"/>
      <c r="C363" s="3"/>
      <c r="D363" s="3"/>
      <c r="E363" s="3"/>
      <c r="F363" s="3"/>
      <c r="G363" s="3"/>
      <c r="H363" s="3"/>
      <c r="I363" s="3"/>
      <c r="J363" s="3"/>
      <c r="K363" s="3"/>
      <c r="L363" s="3"/>
      <c r="M363" s="3"/>
      <c r="N363" s="3"/>
      <c r="O363" s="3"/>
      <c r="P363" s="3"/>
      <c r="Q363" s="3"/>
      <c r="R363" s="3"/>
      <c r="S363" s="3"/>
      <c r="AE363" s="3"/>
      <c r="AF363" s="3"/>
    </row>
    <row r="364" spans="1:32" x14ac:dyDescent="0.25">
      <c r="A364" s="3"/>
      <c r="B364" s="3"/>
      <c r="C364" s="3"/>
      <c r="D364" s="3"/>
      <c r="E364" s="3"/>
      <c r="F364" s="3"/>
      <c r="G364" s="3"/>
      <c r="H364" s="3"/>
      <c r="I364" s="3"/>
      <c r="J364" s="3"/>
      <c r="K364" s="3"/>
      <c r="L364" s="3"/>
      <c r="M364" s="3"/>
      <c r="N364" s="3"/>
      <c r="O364" s="3"/>
      <c r="P364" s="3"/>
      <c r="Q364" s="3"/>
      <c r="R364" s="3"/>
      <c r="S364" s="3"/>
      <c r="AE364" s="3"/>
      <c r="AF364" s="3"/>
    </row>
    <row r="365" spans="1:32" x14ac:dyDescent="0.25">
      <c r="A365" s="3"/>
      <c r="B365" s="3"/>
      <c r="C365" s="3"/>
      <c r="D365" s="3"/>
      <c r="E365" s="3"/>
      <c r="F365" s="3"/>
      <c r="G365" s="3"/>
      <c r="H365" s="3"/>
      <c r="I365" s="3"/>
      <c r="J365" s="3"/>
      <c r="K365" s="3"/>
      <c r="L365" s="3"/>
      <c r="M365" s="3"/>
      <c r="N365" s="3"/>
      <c r="O365" s="3"/>
      <c r="P365" s="3"/>
      <c r="Q365" s="3"/>
      <c r="R365" s="3"/>
      <c r="S365" s="3"/>
      <c r="AE365" s="3"/>
      <c r="AF365" s="3"/>
    </row>
    <row r="366" spans="1:32" x14ac:dyDescent="0.25">
      <c r="A366" s="3"/>
      <c r="B366" s="3"/>
      <c r="C366" s="3"/>
      <c r="D366" s="3"/>
      <c r="E366" s="3"/>
      <c r="F366" s="3"/>
      <c r="G366" s="3"/>
      <c r="H366" s="3"/>
      <c r="I366" s="3"/>
      <c r="J366" s="3"/>
      <c r="K366" s="3"/>
      <c r="L366" s="3"/>
      <c r="M366" s="3"/>
      <c r="N366" s="3"/>
      <c r="O366" s="3"/>
      <c r="P366" s="3"/>
      <c r="Q366" s="3"/>
      <c r="R366" s="3"/>
      <c r="S366" s="3"/>
      <c r="AE366" s="3"/>
      <c r="AF366" s="3"/>
    </row>
    <row r="367" spans="1:32" x14ac:dyDescent="0.25">
      <c r="A367" s="3"/>
      <c r="B367" s="3"/>
      <c r="C367" s="3"/>
      <c r="D367" s="3"/>
      <c r="E367" s="3"/>
      <c r="F367" s="3"/>
      <c r="G367" s="3"/>
      <c r="H367" s="3"/>
      <c r="I367" s="3"/>
      <c r="J367" s="3"/>
      <c r="K367" s="3"/>
      <c r="L367" s="3"/>
      <c r="M367" s="3"/>
      <c r="N367" s="3"/>
      <c r="O367" s="3"/>
      <c r="P367" s="3"/>
      <c r="Q367" s="3"/>
      <c r="R367" s="3"/>
      <c r="S367" s="3"/>
      <c r="AE367" s="3"/>
      <c r="AF367" s="3"/>
    </row>
    <row r="368" spans="1:32" x14ac:dyDescent="0.25">
      <c r="A368" s="3"/>
      <c r="B368" s="3"/>
      <c r="C368" s="3"/>
      <c r="D368" s="3"/>
      <c r="E368" s="3"/>
      <c r="F368" s="3"/>
      <c r="G368" s="3"/>
      <c r="H368" s="3"/>
      <c r="I368" s="3"/>
      <c r="J368" s="3"/>
      <c r="K368" s="3"/>
      <c r="L368" s="3"/>
      <c r="M368" s="3"/>
      <c r="N368" s="3"/>
      <c r="O368" s="3"/>
      <c r="P368" s="3"/>
      <c r="Q368" s="3"/>
      <c r="R368" s="3"/>
      <c r="S368" s="3"/>
      <c r="AE368" s="3"/>
      <c r="AF368" s="3"/>
    </row>
    <row r="369" spans="1:32" x14ac:dyDescent="0.25">
      <c r="A369" s="3"/>
      <c r="B369" s="3"/>
      <c r="C369" s="3"/>
      <c r="D369" s="3"/>
      <c r="E369" s="3"/>
      <c r="F369" s="3"/>
      <c r="G369" s="3"/>
      <c r="H369" s="3"/>
      <c r="I369" s="3"/>
      <c r="J369" s="3"/>
      <c r="K369" s="3"/>
      <c r="L369" s="3"/>
      <c r="M369" s="3"/>
      <c r="N369" s="3"/>
      <c r="O369" s="3"/>
      <c r="P369" s="3"/>
      <c r="Q369" s="3"/>
      <c r="R369" s="3"/>
      <c r="S369" s="3"/>
      <c r="AE369" s="3"/>
      <c r="AF369" s="3"/>
    </row>
    <row r="370" spans="1:32" x14ac:dyDescent="0.25">
      <c r="A370" s="3"/>
      <c r="B370" s="3"/>
      <c r="C370" s="3"/>
      <c r="D370" s="3"/>
      <c r="E370" s="3"/>
      <c r="F370" s="3"/>
      <c r="G370" s="3"/>
      <c r="H370" s="3"/>
      <c r="I370" s="3"/>
      <c r="J370" s="3"/>
      <c r="K370" s="3"/>
      <c r="L370" s="3"/>
      <c r="M370" s="3"/>
      <c r="N370" s="3"/>
      <c r="O370" s="3"/>
      <c r="P370" s="3"/>
      <c r="Q370" s="3"/>
      <c r="R370" s="3"/>
      <c r="S370" s="3"/>
      <c r="AE370" s="3"/>
      <c r="AF370" s="3"/>
    </row>
    <row r="371" spans="1:32" x14ac:dyDescent="0.25">
      <c r="A371" s="3"/>
      <c r="B371" s="3"/>
      <c r="C371" s="3"/>
      <c r="D371" s="3"/>
      <c r="E371" s="3"/>
      <c r="F371" s="3"/>
      <c r="G371" s="3"/>
      <c r="H371" s="3"/>
      <c r="I371" s="3"/>
      <c r="J371" s="3"/>
      <c r="K371" s="3"/>
      <c r="L371" s="3"/>
      <c r="M371" s="3"/>
      <c r="N371" s="3"/>
      <c r="O371" s="3"/>
      <c r="P371" s="3"/>
      <c r="Q371" s="3"/>
      <c r="R371" s="3"/>
      <c r="S371" s="3"/>
      <c r="AE371" s="3"/>
      <c r="AF371" s="3"/>
    </row>
    <row r="372" spans="1:32" x14ac:dyDescent="0.25">
      <c r="A372" s="3"/>
      <c r="B372" s="3"/>
      <c r="C372" s="3"/>
      <c r="D372" s="3"/>
      <c r="E372" s="3"/>
      <c r="F372" s="3"/>
      <c r="G372" s="3"/>
      <c r="H372" s="3"/>
      <c r="I372" s="3"/>
      <c r="J372" s="3"/>
      <c r="K372" s="3"/>
      <c r="L372" s="3"/>
      <c r="M372" s="3"/>
      <c r="N372" s="3"/>
      <c r="O372" s="3"/>
      <c r="P372" s="3"/>
      <c r="Q372" s="3"/>
      <c r="R372" s="3"/>
      <c r="S372" s="3"/>
      <c r="AE372" s="3"/>
      <c r="AF372" s="3"/>
    </row>
    <row r="373" spans="1:32" x14ac:dyDescent="0.25">
      <c r="A373" s="3"/>
      <c r="B373" s="3"/>
      <c r="C373" s="3"/>
      <c r="D373" s="3"/>
      <c r="E373" s="3"/>
      <c r="F373" s="3"/>
      <c r="G373" s="3"/>
      <c r="H373" s="3"/>
      <c r="I373" s="3"/>
      <c r="J373" s="3"/>
      <c r="K373" s="3"/>
      <c r="L373" s="3"/>
      <c r="M373" s="3"/>
      <c r="N373" s="3"/>
      <c r="O373" s="3"/>
      <c r="P373" s="3"/>
      <c r="Q373" s="3"/>
      <c r="R373" s="3"/>
      <c r="S373" s="3"/>
      <c r="AE373" s="3"/>
      <c r="AF373" s="3"/>
    </row>
    <row r="374" spans="1:32" x14ac:dyDescent="0.25">
      <c r="A374" s="3"/>
      <c r="B374" s="3"/>
      <c r="C374" s="3"/>
      <c r="D374" s="3"/>
      <c r="E374" s="3"/>
      <c r="F374" s="3"/>
      <c r="G374" s="3"/>
      <c r="H374" s="3"/>
      <c r="I374" s="3"/>
      <c r="J374" s="3"/>
      <c r="K374" s="3"/>
      <c r="L374" s="3"/>
      <c r="M374" s="3"/>
      <c r="N374" s="3"/>
      <c r="O374" s="3"/>
      <c r="P374" s="3"/>
      <c r="Q374" s="3"/>
      <c r="R374" s="3"/>
      <c r="S374" s="3"/>
      <c r="AE374" s="3"/>
      <c r="AF374" s="3"/>
    </row>
    <row r="375" spans="1:32" x14ac:dyDescent="0.25">
      <c r="A375" s="3"/>
      <c r="B375" s="3"/>
      <c r="C375" s="3"/>
      <c r="D375" s="3"/>
      <c r="E375" s="3"/>
      <c r="F375" s="3"/>
      <c r="G375" s="3"/>
      <c r="H375" s="3"/>
      <c r="I375" s="3"/>
      <c r="J375" s="3"/>
      <c r="K375" s="3"/>
      <c r="L375" s="3"/>
      <c r="M375" s="3"/>
      <c r="N375" s="3"/>
      <c r="O375" s="3"/>
      <c r="P375" s="3"/>
      <c r="Q375" s="3"/>
      <c r="R375" s="3"/>
      <c r="S375" s="3"/>
      <c r="AE375" s="3"/>
      <c r="AF375" s="3"/>
    </row>
    <row r="376" spans="1:32" x14ac:dyDescent="0.25">
      <c r="A376" s="3"/>
      <c r="B376" s="3"/>
      <c r="C376" s="3"/>
      <c r="D376" s="3"/>
      <c r="E376" s="3"/>
      <c r="F376" s="3"/>
      <c r="G376" s="3"/>
      <c r="H376" s="3"/>
      <c r="I376" s="3"/>
      <c r="J376" s="3"/>
      <c r="K376" s="3"/>
      <c r="L376" s="3"/>
      <c r="M376" s="3"/>
      <c r="N376" s="3"/>
      <c r="O376" s="3"/>
      <c r="P376" s="3"/>
      <c r="Q376" s="3"/>
      <c r="R376" s="3"/>
      <c r="S376" s="3"/>
      <c r="AE376" s="3"/>
      <c r="AF376" s="3"/>
    </row>
    <row r="377" spans="1:32" x14ac:dyDescent="0.25">
      <c r="A377" s="3"/>
      <c r="B377" s="3"/>
      <c r="C377" s="3"/>
      <c r="D377" s="3"/>
      <c r="E377" s="3"/>
      <c r="F377" s="3"/>
      <c r="G377" s="3"/>
      <c r="H377" s="3"/>
      <c r="I377" s="3"/>
      <c r="J377" s="3"/>
      <c r="K377" s="3"/>
      <c r="L377" s="3"/>
      <c r="M377" s="3"/>
      <c r="N377" s="3"/>
      <c r="O377" s="3"/>
      <c r="P377" s="3"/>
      <c r="Q377" s="3"/>
      <c r="R377" s="3"/>
      <c r="S377" s="3"/>
      <c r="AE377" s="3"/>
      <c r="AF377" s="3"/>
    </row>
    <row r="378" spans="1:32" x14ac:dyDescent="0.25">
      <c r="A378" s="3"/>
      <c r="B378" s="3"/>
      <c r="C378" s="3"/>
      <c r="D378" s="3"/>
      <c r="E378" s="3"/>
      <c r="F378" s="3"/>
      <c r="G378" s="3"/>
      <c r="H378" s="3"/>
      <c r="I378" s="3"/>
      <c r="J378" s="3"/>
      <c r="K378" s="3"/>
      <c r="L378" s="3"/>
      <c r="M378" s="3"/>
      <c r="N378" s="3"/>
      <c r="O378" s="3"/>
      <c r="P378" s="3"/>
      <c r="Q378" s="3"/>
      <c r="R378" s="3"/>
      <c r="S378" s="3"/>
      <c r="AE378" s="3"/>
      <c r="AF378" s="3"/>
    </row>
    <row r="379" spans="1:32" x14ac:dyDescent="0.25">
      <c r="A379" s="3"/>
      <c r="B379" s="3"/>
      <c r="C379" s="3"/>
      <c r="D379" s="3"/>
      <c r="E379" s="3"/>
      <c r="F379" s="3"/>
      <c r="G379" s="3"/>
      <c r="H379" s="3"/>
      <c r="I379" s="3"/>
      <c r="J379" s="3"/>
      <c r="K379" s="3"/>
      <c r="L379" s="3"/>
      <c r="M379" s="3"/>
      <c r="N379" s="3"/>
      <c r="O379" s="3"/>
      <c r="P379" s="3"/>
      <c r="Q379" s="3"/>
      <c r="R379" s="3"/>
      <c r="S379" s="3"/>
      <c r="AE379" s="3"/>
      <c r="AF379" s="3"/>
    </row>
    <row r="380" spans="1:32" x14ac:dyDescent="0.25">
      <c r="A380" s="3"/>
      <c r="B380" s="3"/>
      <c r="C380" s="3"/>
      <c r="D380" s="3"/>
      <c r="E380" s="3"/>
      <c r="F380" s="3"/>
      <c r="G380" s="3"/>
      <c r="H380" s="3"/>
      <c r="I380" s="3"/>
      <c r="J380" s="3"/>
      <c r="K380" s="3"/>
      <c r="L380" s="3"/>
      <c r="M380" s="3"/>
      <c r="N380" s="3"/>
      <c r="O380" s="3"/>
      <c r="P380" s="3"/>
      <c r="Q380" s="3"/>
      <c r="R380" s="3"/>
      <c r="S380" s="3"/>
      <c r="AE380" s="3"/>
      <c r="AF380" s="3"/>
    </row>
    <row r="381" spans="1:32" x14ac:dyDescent="0.25">
      <c r="A381" s="3"/>
      <c r="B381" s="3"/>
      <c r="C381" s="3"/>
      <c r="D381" s="3"/>
      <c r="E381" s="3"/>
      <c r="F381" s="3"/>
      <c r="G381" s="3"/>
      <c r="H381" s="3"/>
      <c r="I381" s="3"/>
      <c r="J381" s="3"/>
      <c r="K381" s="3"/>
      <c r="L381" s="3"/>
      <c r="M381" s="3"/>
      <c r="N381" s="3"/>
      <c r="O381" s="3"/>
      <c r="P381" s="3"/>
      <c r="Q381" s="3"/>
      <c r="R381" s="3"/>
      <c r="S381" s="3"/>
      <c r="AE381" s="3"/>
      <c r="AF381" s="3"/>
    </row>
    <row r="382" spans="1:32" x14ac:dyDescent="0.25">
      <c r="A382" s="3"/>
      <c r="B382" s="3"/>
      <c r="C382" s="3"/>
      <c r="D382" s="3"/>
      <c r="E382" s="3"/>
      <c r="F382" s="3"/>
      <c r="G382" s="3"/>
      <c r="H382" s="3"/>
      <c r="I382" s="3"/>
      <c r="J382" s="3"/>
      <c r="K382" s="3"/>
      <c r="L382" s="3"/>
      <c r="M382" s="3"/>
      <c r="N382" s="3"/>
      <c r="O382" s="3"/>
      <c r="P382" s="3"/>
      <c r="Q382" s="3"/>
      <c r="R382" s="3"/>
      <c r="S382" s="3"/>
      <c r="AE382" s="3"/>
      <c r="AF382" s="3"/>
    </row>
    <row r="383" spans="1:32" x14ac:dyDescent="0.25">
      <c r="A383" s="3"/>
      <c r="B383" s="3"/>
      <c r="C383" s="3"/>
      <c r="D383" s="3"/>
      <c r="E383" s="3"/>
      <c r="F383" s="3"/>
      <c r="G383" s="3"/>
      <c r="H383" s="3"/>
      <c r="I383" s="3"/>
      <c r="J383" s="3"/>
      <c r="K383" s="3"/>
      <c r="L383" s="3"/>
      <c r="M383" s="3"/>
      <c r="N383" s="3"/>
      <c r="O383" s="3"/>
      <c r="P383" s="3"/>
      <c r="Q383" s="3"/>
      <c r="R383" s="3"/>
      <c r="S383" s="3"/>
      <c r="AE383" s="3"/>
      <c r="AF383" s="3"/>
    </row>
    <row r="384" spans="1:32" x14ac:dyDescent="0.25">
      <c r="A384" s="3"/>
      <c r="B384" s="3"/>
      <c r="C384" s="3"/>
      <c r="D384" s="3"/>
      <c r="E384" s="3"/>
      <c r="F384" s="3"/>
      <c r="G384" s="3"/>
      <c r="H384" s="3"/>
      <c r="I384" s="3"/>
      <c r="J384" s="3"/>
      <c r="K384" s="3"/>
      <c r="L384" s="3"/>
      <c r="M384" s="3"/>
      <c r="N384" s="3"/>
      <c r="O384" s="3"/>
      <c r="P384" s="3"/>
      <c r="Q384" s="3"/>
      <c r="R384" s="3"/>
      <c r="S384" s="3"/>
      <c r="AE384" s="3"/>
      <c r="AF384" s="3"/>
    </row>
    <row r="385" spans="1:32" x14ac:dyDescent="0.25">
      <c r="A385" s="3"/>
      <c r="B385" s="3"/>
      <c r="C385" s="3"/>
      <c r="D385" s="3"/>
      <c r="E385" s="3"/>
      <c r="F385" s="3"/>
      <c r="G385" s="3"/>
      <c r="H385" s="3"/>
      <c r="I385" s="3"/>
      <c r="J385" s="3"/>
      <c r="K385" s="3"/>
      <c r="L385" s="3"/>
      <c r="M385" s="3"/>
      <c r="N385" s="3"/>
      <c r="O385" s="3"/>
      <c r="P385" s="3"/>
      <c r="Q385" s="3"/>
      <c r="R385" s="3"/>
      <c r="S385" s="3"/>
      <c r="AE385" s="3"/>
      <c r="AF385" s="3"/>
    </row>
    <row r="386" spans="1:32" x14ac:dyDescent="0.25">
      <c r="A386" s="3"/>
      <c r="B386" s="3"/>
      <c r="C386" s="3"/>
      <c r="D386" s="3"/>
      <c r="E386" s="3"/>
      <c r="F386" s="3"/>
      <c r="G386" s="3"/>
      <c r="H386" s="3"/>
      <c r="I386" s="3"/>
      <c r="J386" s="3"/>
      <c r="K386" s="3"/>
      <c r="L386" s="3"/>
      <c r="M386" s="3"/>
      <c r="N386" s="3"/>
      <c r="O386" s="3"/>
      <c r="P386" s="3"/>
      <c r="Q386" s="3"/>
      <c r="R386" s="3"/>
      <c r="S386" s="3"/>
      <c r="AE386" s="3"/>
      <c r="AF386" s="3"/>
    </row>
    <row r="387" spans="1:32" x14ac:dyDescent="0.25">
      <c r="A387" s="3"/>
      <c r="B387" s="3"/>
      <c r="C387" s="3"/>
      <c r="D387" s="3"/>
      <c r="E387" s="3"/>
      <c r="F387" s="3"/>
      <c r="G387" s="3"/>
      <c r="H387" s="3"/>
      <c r="I387" s="3"/>
      <c r="J387" s="3"/>
      <c r="K387" s="3"/>
      <c r="L387" s="3"/>
      <c r="M387" s="3"/>
      <c r="N387" s="3"/>
      <c r="O387" s="3"/>
      <c r="P387" s="3"/>
      <c r="Q387" s="3"/>
      <c r="R387" s="3"/>
      <c r="S387" s="3"/>
      <c r="AE387" s="3"/>
      <c r="AF387" s="3"/>
    </row>
    <row r="388" spans="1:32" x14ac:dyDescent="0.25">
      <c r="A388" s="3"/>
      <c r="B388" s="3"/>
      <c r="C388" s="3"/>
      <c r="D388" s="3"/>
      <c r="E388" s="3"/>
      <c r="F388" s="3"/>
      <c r="G388" s="3"/>
      <c r="H388" s="3"/>
      <c r="I388" s="3"/>
      <c r="J388" s="3"/>
      <c r="K388" s="3"/>
      <c r="L388" s="3"/>
      <c r="M388" s="3"/>
      <c r="N388" s="3"/>
      <c r="O388" s="3"/>
      <c r="P388" s="3"/>
      <c r="Q388" s="3"/>
      <c r="R388" s="3"/>
      <c r="S388" s="3"/>
      <c r="AE388" s="3"/>
      <c r="AF388" s="3"/>
    </row>
    <row r="389" spans="1:32" x14ac:dyDescent="0.25">
      <c r="A389" s="3"/>
      <c r="B389" s="3"/>
      <c r="C389" s="3"/>
      <c r="D389" s="3"/>
      <c r="E389" s="3"/>
      <c r="F389" s="3"/>
      <c r="G389" s="3"/>
      <c r="H389" s="3"/>
      <c r="I389" s="3"/>
      <c r="J389" s="3"/>
      <c r="K389" s="3"/>
      <c r="L389" s="3"/>
      <c r="M389" s="3"/>
      <c r="N389" s="3"/>
      <c r="O389" s="3"/>
      <c r="P389" s="3"/>
      <c r="Q389" s="3"/>
      <c r="R389" s="3"/>
      <c r="S389" s="3"/>
      <c r="AE389" s="3"/>
      <c r="AF389" s="3"/>
    </row>
    <row r="390" spans="1:32" x14ac:dyDescent="0.25">
      <c r="A390" s="3"/>
      <c r="B390" s="3"/>
      <c r="C390" s="3"/>
      <c r="D390" s="3"/>
      <c r="E390" s="3"/>
      <c r="F390" s="3"/>
      <c r="G390" s="3"/>
      <c r="H390" s="3"/>
      <c r="I390" s="3"/>
      <c r="J390" s="3"/>
      <c r="K390" s="3"/>
      <c r="L390" s="3"/>
      <c r="M390" s="3"/>
      <c r="N390" s="3"/>
      <c r="O390" s="3"/>
      <c r="P390" s="3"/>
      <c r="Q390" s="3"/>
      <c r="R390" s="3"/>
      <c r="S390" s="3"/>
      <c r="AE390" s="3"/>
      <c r="AF390" s="3"/>
    </row>
    <row r="391" spans="1:32" x14ac:dyDescent="0.25">
      <c r="A391" s="3"/>
      <c r="B391" s="3"/>
      <c r="C391" s="3"/>
      <c r="D391" s="3"/>
      <c r="E391" s="3"/>
      <c r="F391" s="3"/>
      <c r="G391" s="3"/>
      <c r="H391" s="3"/>
      <c r="I391" s="3"/>
      <c r="J391" s="3"/>
      <c r="K391" s="3"/>
      <c r="L391" s="3"/>
      <c r="M391" s="3"/>
      <c r="N391" s="3"/>
      <c r="O391" s="3"/>
      <c r="P391" s="3"/>
      <c r="Q391" s="3"/>
      <c r="R391" s="3"/>
      <c r="S391" s="3"/>
      <c r="AE391" s="3"/>
      <c r="AF391" s="3"/>
    </row>
    <row r="392" spans="1:32" x14ac:dyDescent="0.25">
      <c r="A392" s="3"/>
      <c r="B392" s="3"/>
      <c r="C392" s="3"/>
      <c r="D392" s="3"/>
      <c r="E392" s="3"/>
      <c r="F392" s="3"/>
      <c r="G392" s="3"/>
      <c r="H392" s="3"/>
      <c r="I392" s="3"/>
      <c r="J392" s="3"/>
      <c r="K392" s="3"/>
      <c r="L392" s="3"/>
      <c r="M392" s="3"/>
      <c r="N392" s="3"/>
      <c r="O392" s="3"/>
      <c r="P392" s="3"/>
      <c r="Q392" s="3"/>
      <c r="R392" s="3"/>
      <c r="S392" s="3"/>
      <c r="AE392" s="3"/>
      <c r="AF392" s="3"/>
    </row>
    <row r="393" spans="1:32" x14ac:dyDescent="0.25">
      <c r="A393" s="3"/>
      <c r="B393" s="3"/>
      <c r="C393" s="3"/>
      <c r="D393" s="3"/>
      <c r="E393" s="3"/>
      <c r="F393" s="3"/>
      <c r="G393" s="3"/>
      <c r="H393" s="3"/>
      <c r="I393" s="3"/>
      <c r="J393" s="3"/>
      <c r="K393" s="3"/>
      <c r="L393" s="3"/>
      <c r="M393" s="3"/>
      <c r="N393" s="3"/>
      <c r="O393" s="3"/>
      <c r="P393" s="3"/>
      <c r="Q393" s="3"/>
      <c r="R393" s="3"/>
      <c r="S393" s="3"/>
      <c r="AE393" s="3"/>
      <c r="AF393" s="3"/>
    </row>
    <row r="394" spans="1:32" x14ac:dyDescent="0.25">
      <c r="A394" s="3"/>
      <c r="B394" s="3"/>
      <c r="C394" s="3"/>
      <c r="D394" s="3"/>
      <c r="E394" s="3"/>
      <c r="F394" s="3"/>
      <c r="G394" s="3"/>
      <c r="H394" s="3"/>
      <c r="I394" s="3"/>
      <c r="J394" s="3"/>
      <c r="K394" s="3"/>
      <c r="L394" s="3"/>
      <c r="M394" s="3"/>
      <c r="N394" s="3"/>
      <c r="O394" s="3"/>
      <c r="P394" s="3"/>
      <c r="Q394" s="3"/>
      <c r="R394" s="3"/>
      <c r="S394" s="3"/>
      <c r="AE394" s="3"/>
      <c r="AF394" s="3"/>
    </row>
    <row r="395" spans="1:32" x14ac:dyDescent="0.25">
      <c r="A395" s="3"/>
      <c r="B395" s="3"/>
      <c r="C395" s="3"/>
      <c r="D395" s="3"/>
      <c r="E395" s="3"/>
      <c r="F395" s="3"/>
      <c r="G395" s="3"/>
      <c r="H395" s="3"/>
      <c r="I395" s="3"/>
      <c r="J395" s="3"/>
      <c r="K395" s="3"/>
      <c r="L395" s="3"/>
      <c r="M395" s="3"/>
      <c r="N395" s="3"/>
      <c r="O395" s="3"/>
      <c r="P395" s="3"/>
      <c r="Q395" s="3"/>
      <c r="R395" s="3"/>
      <c r="S395" s="3"/>
      <c r="AE395" s="3"/>
      <c r="AF395" s="3"/>
    </row>
    <row r="396" spans="1:32" x14ac:dyDescent="0.25">
      <c r="A396" s="3"/>
      <c r="B396" s="3"/>
      <c r="C396" s="3"/>
      <c r="D396" s="3"/>
      <c r="E396" s="3"/>
      <c r="F396" s="3"/>
      <c r="G396" s="3"/>
      <c r="H396" s="3"/>
      <c r="I396" s="3"/>
      <c r="J396" s="3"/>
      <c r="K396" s="3"/>
      <c r="L396" s="3"/>
      <c r="M396" s="3"/>
      <c r="N396" s="3"/>
      <c r="O396" s="3"/>
      <c r="P396" s="3"/>
      <c r="Q396" s="3"/>
      <c r="R396" s="3"/>
      <c r="S396" s="3"/>
      <c r="AE396" s="3"/>
      <c r="AF396" s="3"/>
    </row>
    <row r="397" spans="1:32" x14ac:dyDescent="0.25">
      <c r="A397" s="3"/>
      <c r="B397" s="3"/>
      <c r="C397" s="3"/>
      <c r="D397" s="3"/>
      <c r="E397" s="3"/>
      <c r="F397" s="3"/>
      <c r="G397" s="3"/>
      <c r="H397" s="3"/>
      <c r="I397" s="3"/>
      <c r="J397" s="3"/>
      <c r="K397" s="3"/>
      <c r="L397" s="3"/>
      <c r="M397" s="3"/>
      <c r="N397" s="3"/>
      <c r="O397" s="3"/>
      <c r="P397" s="3"/>
      <c r="Q397" s="3"/>
      <c r="R397" s="3"/>
      <c r="S397" s="3"/>
      <c r="AE397" s="3"/>
      <c r="AF397" s="3"/>
    </row>
    <row r="398" spans="1:32" x14ac:dyDescent="0.25">
      <c r="A398" s="3"/>
      <c r="B398" s="3"/>
      <c r="C398" s="3"/>
      <c r="D398" s="3"/>
      <c r="E398" s="3"/>
      <c r="F398" s="3"/>
      <c r="G398" s="3"/>
      <c r="H398" s="3"/>
      <c r="I398" s="3"/>
      <c r="J398" s="3"/>
      <c r="K398" s="3"/>
      <c r="L398" s="3"/>
      <c r="M398" s="3"/>
      <c r="N398" s="3"/>
      <c r="O398" s="3"/>
      <c r="P398" s="3"/>
      <c r="Q398" s="3"/>
      <c r="R398" s="3"/>
      <c r="S398" s="3"/>
      <c r="AE398" s="3"/>
      <c r="AF398" s="3"/>
    </row>
    <row r="399" spans="1:32" x14ac:dyDescent="0.25">
      <c r="A399" s="3"/>
      <c r="B399" s="3"/>
      <c r="C399" s="3"/>
      <c r="D399" s="3"/>
      <c r="E399" s="3"/>
      <c r="F399" s="3"/>
      <c r="G399" s="3"/>
      <c r="H399" s="3"/>
      <c r="I399" s="3"/>
      <c r="J399" s="3"/>
      <c r="K399" s="3"/>
      <c r="L399" s="3"/>
      <c r="M399" s="3"/>
      <c r="N399" s="3"/>
      <c r="O399" s="3"/>
      <c r="P399" s="3"/>
      <c r="Q399" s="3"/>
      <c r="R399" s="3"/>
      <c r="S399" s="3"/>
      <c r="AE399" s="3"/>
      <c r="AF399" s="3"/>
    </row>
    <row r="400" spans="1:32" x14ac:dyDescent="0.25">
      <c r="A400" s="3"/>
      <c r="B400" s="3"/>
      <c r="C400" s="3"/>
      <c r="D400" s="3"/>
      <c r="E400" s="3"/>
      <c r="F400" s="3"/>
      <c r="G400" s="3"/>
      <c r="H400" s="3"/>
      <c r="I400" s="3"/>
      <c r="J400" s="3"/>
      <c r="K400" s="3"/>
      <c r="L400" s="3"/>
      <c r="M400" s="3"/>
      <c r="N400" s="3"/>
      <c r="O400" s="3"/>
      <c r="P400" s="3"/>
      <c r="Q400" s="3"/>
      <c r="R400" s="3"/>
      <c r="S400" s="3"/>
      <c r="AE400" s="3"/>
      <c r="AF400" s="3"/>
    </row>
    <row r="401" spans="1:32" x14ac:dyDescent="0.25">
      <c r="A401" s="3"/>
      <c r="B401" s="3"/>
      <c r="C401" s="3"/>
      <c r="D401" s="3"/>
      <c r="E401" s="3"/>
      <c r="F401" s="3"/>
      <c r="G401" s="3"/>
      <c r="H401" s="3"/>
      <c r="I401" s="3"/>
      <c r="J401" s="3"/>
      <c r="K401" s="3"/>
      <c r="L401" s="3"/>
      <c r="M401" s="3"/>
      <c r="N401" s="3"/>
      <c r="O401" s="3"/>
      <c r="P401" s="3"/>
      <c r="Q401" s="3"/>
      <c r="R401" s="3"/>
      <c r="S401" s="3"/>
      <c r="AE401" s="3"/>
      <c r="AF401" s="3"/>
    </row>
    <row r="402" spans="1:32" x14ac:dyDescent="0.25">
      <c r="A402" s="3"/>
      <c r="B402" s="3"/>
      <c r="C402" s="3"/>
      <c r="D402" s="3"/>
      <c r="E402" s="3"/>
      <c r="F402" s="3"/>
      <c r="G402" s="3"/>
      <c r="H402" s="3"/>
      <c r="I402" s="3"/>
      <c r="J402" s="3"/>
      <c r="K402" s="3"/>
      <c r="L402" s="3"/>
      <c r="M402" s="3"/>
      <c r="N402" s="3"/>
      <c r="O402" s="3"/>
      <c r="P402" s="3"/>
      <c r="Q402" s="3"/>
      <c r="R402" s="3"/>
      <c r="S402" s="3"/>
      <c r="AE402" s="3"/>
      <c r="AF402" s="3"/>
    </row>
    <row r="403" spans="1:32" x14ac:dyDescent="0.25">
      <c r="A403" s="3"/>
      <c r="B403" s="3"/>
      <c r="C403" s="3"/>
      <c r="D403" s="3"/>
      <c r="E403" s="3"/>
      <c r="F403" s="3"/>
      <c r="G403" s="3"/>
      <c r="H403" s="3"/>
      <c r="I403" s="3"/>
      <c r="J403" s="3"/>
      <c r="K403" s="3"/>
      <c r="L403" s="3"/>
      <c r="M403" s="3"/>
      <c r="N403" s="3"/>
      <c r="O403" s="3"/>
      <c r="P403" s="3"/>
      <c r="Q403" s="3"/>
      <c r="R403" s="3"/>
      <c r="S403" s="3"/>
      <c r="AE403" s="3"/>
      <c r="AF403" s="3"/>
    </row>
    <row r="404" spans="1:32" x14ac:dyDescent="0.25">
      <c r="A404" s="3"/>
      <c r="B404" s="3"/>
      <c r="C404" s="3"/>
      <c r="D404" s="3"/>
      <c r="E404" s="3"/>
      <c r="F404" s="3"/>
      <c r="G404" s="3"/>
      <c r="H404" s="3"/>
      <c r="I404" s="3"/>
      <c r="J404" s="3"/>
      <c r="K404" s="3"/>
      <c r="L404" s="3"/>
      <c r="M404" s="3"/>
      <c r="N404" s="3"/>
      <c r="O404" s="3"/>
      <c r="P404" s="3"/>
      <c r="Q404" s="3"/>
      <c r="R404" s="3"/>
      <c r="S404" s="3"/>
      <c r="AE404" s="3"/>
      <c r="AF404" s="3"/>
    </row>
    <row r="405" spans="1:32" x14ac:dyDescent="0.25">
      <c r="A405" s="3"/>
      <c r="B405" s="3"/>
      <c r="C405" s="3"/>
      <c r="D405" s="3"/>
      <c r="E405" s="3"/>
      <c r="F405" s="3"/>
      <c r="G405" s="3"/>
      <c r="H405" s="3"/>
      <c r="I405" s="3"/>
      <c r="J405" s="3"/>
      <c r="K405" s="3"/>
      <c r="L405" s="3"/>
      <c r="M405" s="3"/>
      <c r="N405" s="3"/>
      <c r="O405" s="3"/>
      <c r="P405" s="3"/>
      <c r="Q405" s="3"/>
      <c r="R405" s="3"/>
      <c r="S405" s="3"/>
      <c r="AE405" s="3"/>
      <c r="AF405" s="3"/>
    </row>
    <row r="406" spans="1:32" x14ac:dyDescent="0.25">
      <c r="A406" s="3"/>
      <c r="B406" s="3"/>
      <c r="C406" s="3"/>
      <c r="D406" s="3"/>
      <c r="E406" s="3"/>
      <c r="F406" s="3"/>
      <c r="G406" s="3"/>
      <c r="H406" s="3"/>
      <c r="I406" s="3"/>
      <c r="J406" s="3"/>
      <c r="K406" s="3"/>
      <c r="L406" s="3"/>
      <c r="M406" s="3"/>
      <c r="N406" s="3"/>
      <c r="O406" s="3"/>
      <c r="P406" s="3"/>
      <c r="Q406" s="3"/>
      <c r="R406" s="3"/>
      <c r="S406" s="3"/>
      <c r="AE406" s="3"/>
      <c r="AF406" s="3"/>
    </row>
    <row r="407" spans="1:32" x14ac:dyDescent="0.25">
      <c r="A407" s="3"/>
      <c r="B407" s="3"/>
      <c r="C407" s="3"/>
      <c r="D407" s="3"/>
      <c r="E407" s="3"/>
      <c r="F407" s="3"/>
      <c r="G407" s="3"/>
      <c r="H407" s="3"/>
      <c r="I407" s="3"/>
      <c r="J407" s="3"/>
      <c r="K407" s="3"/>
      <c r="L407" s="3"/>
      <c r="M407" s="3"/>
      <c r="N407" s="3"/>
      <c r="O407" s="3"/>
      <c r="P407" s="3"/>
      <c r="Q407" s="3"/>
      <c r="R407" s="3"/>
      <c r="S407" s="3"/>
      <c r="AE407" s="3"/>
      <c r="AF407" s="3"/>
    </row>
    <row r="408" spans="1:32" x14ac:dyDescent="0.25">
      <c r="A408" s="3"/>
      <c r="B408" s="3"/>
      <c r="C408" s="3"/>
      <c r="D408" s="3"/>
      <c r="E408" s="3"/>
      <c r="F408" s="3"/>
      <c r="G408" s="3"/>
      <c r="H408" s="3"/>
      <c r="I408" s="3"/>
      <c r="J408" s="3"/>
      <c r="K408" s="3"/>
      <c r="L408" s="3"/>
      <c r="M408" s="3"/>
      <c r="N408" s="3"/>
      <c r="O408" s="3"/>
      <c r="P408" s="3"/>
      <c r="Q408" s="3"/>
      <c r="R408" s="3"/>
      <c r="S408" s="3"/>
      <c r="AE408" s="3"/>
      <c r="AF408" s="3"/>
    </row>
    <row r="409" spans="1:32" x14ac:dyDescent="0.25">
      <c r="A409" s="3"/>
      <c r="B409" s="3"/>
      <c r="C409" s="3"/>
      <c r="D409" s="3"/>
      <c r="E409" s="3"/>
      <c r="F409" s="3"/>
      <c r="G409" s="3"/>
      <c r="H409" s="3"/>
      <c r="I409" s="3"/>
      <c r="J409" s="3"/>
      <c r="K409" s="3"/>
      <c r="L409" s="3"/>
      <c r="M409" s="3"/>
      <c r="N409" s="3"/>
      <c r="O409" s="3"/>
      <c r="P409" s="3"/>
      <c r="Q409" s="3"/>
      <c r="R409" s="3"/>
      <c r="S409" s="3"/>
      <c r="AE409" s="3"/>
      <c r="AF409" s="3"/>
    </row>
    <row r="410" spans="1:32" x14ac:dyDescent="0.25">
      <c r="A410" s="3"/>
      <c r="B410" s="3"/>
      <c r="C410" s="3"/>
      <c r="D410" s="3"/>
      <c r="E410" s="3"/>
      <c r="F410" s="3"/>
      <c r="G410" s="3"/>
      <c r="H410" s="3"/>
      <c r="I410" s="3"/>
      <c r="J410" s="3"/>
      <c r="K410" s="3"/>
      <c r="L410" s="3"/>
      <c r="M410" s="3"/>
      <c r="N410" s="3"/>
      <c r="O410" s="3"/>
      <c r="P410" s="3"/>
      <c r="Q410" s="3"/>
      <c r="R410" s="3"/>
      <c r="S410" s="3"/>
      <c r="AE410" s="3"/>
      <c r="AF410" s="3"/>
    </row>
    <row r="411" spans="1:32" x14ac:dyDescent="0.25">
      <c r="A411" s="3"/>
      <c r="B411" s="3"/>
      <c r="C411" s="3"/>
      <c r="D411" s="3"/>
      <c r="E411" s="3"/>
      <c r="F411" s="3"/>
      <c r="G411" s="3"/>
      <c r="H411" s="3"/>
      <c r="I411" s="3"/>
      <c r="J411" s="3"/>
      <c r="K411" s="3"/>
      <c r="L411" s="3"/>
      <c r="M411" s="3"/>
      <c r="N411" s="3"/>
      <c r="O411" s="3"/>
      <c r="P411" s="3"/>
      <c r="Q411" s="3"/>
      <c r="R411" s="3"/>
      <c r="S411" s="3"/>
      <c r="AE411" s="3"/>
      <c r="AF411" s="3"/>
    </row>
    <row r="412" spans="1:32" x14ac:dyDescent="0.25">
      <c r="A412" s="3"/>
      <c r="B412" s="3"/>
      <c r="C412" s="3"/>
      <c r="D412" s="3"/>
      <c r="E412" s="3"/>
      <c r="F412" s="3"/>
      <c r="G412" s="3"/>
      <c r="H412" s="3"/>
      <c r="I412" s="3"/>
      <c r="J412" s="3"/>
      <c r="K412" s="3"/>
      <c r="L412" s="3"/>
      <c r="M412" s="3"/>
      <c r="N412" s="3"/>
      <c r="O412" s="3"/>
      <c r="P412" s="3"/>
      <c r="Q412" s="3"/>
      <c r="R412" s="3"/>
      <c r="S412" s="3"/>
      <c r="AE412" s="3"/>
      <c r="AF412" s="3"/>
    </row>
    <row r="413" spans="1:32" x14ac:dyDescent="0.25">
      <c r="A413" s="3"/>
      <c r="B413" s="3"/>
      <c r="C413" s="3"/>
      <c r="D413" s="3"/>
      <c r="E413" s="3"/>
      <c r="F413" s="3"/>
      <c r="G413" s="3"/>
      <c r="H413" s="3"/>
      <c r="I413" s="3"/>
      <c r="J413" s="3"/>
      <c r="K413" s="3"/>
      <c r="L413" s="3"/>
      <c r="M413" s="3"/>
      <c r="N413" s="3"/>
      <c r="O413" s="3"/>
      <c r="P413" s="3"/>
      <c r="Q413" s="3"/>
      <c r="R413" s="3"/>
      <c r="S413" s="3"/>
      <c r="AE413" s="3"/>
      <c r="AF413" s="3"/>
    </row>
    <row r="414" spans="1:32" x14ac:dyDescent="0.25">
      <c r="A414" s="3"/>
      <c r="B414" s="3"/>
      <c r="C414" s="3"/>
      <c r="D414" s="3"/>
      <c r="E414" s="3"/>
      <c r="F414" s="3"/>
      <c r="G414" s="3"/>
      <c r="H414" s="3"/>
      <c r="I414" s="3"/>
      <c r="J414" s="3"/>
      <c r="K414" s="3"/>
      <c r="L414" s="3"/>
      <c r="M414" s="3"/>
      <c r="N414" s="3"/>
      <c r="O414" s="3"/>
      <c r="P414" s="3"/>
      <c r="Q414" s="3"/>
      <c r="R414" s="3"/>
      <c r="S414" s="3"/>
      <c r="AE414" s="3"/>
      <c r="AF414" s="3"/>
    </row>
    <row r="415" spans="1:32" x14ac:dyDescent="0.25">
      <c r="A415" s="3"/>
      <c r="B415" s="3"/>
      <c r="C415" s="3"/>
      <c r="D415" s="3"/>
      <c r="E415" s="3"/>
      <c r="F415" s="3"/>
      <c r="G415" s="3"/>
      <c r="H415" s="3"/>
      <c r="I415" s="3"/>
      <c r="J415" s="3"/>
      <c r="K415" s="3"/>
      <c r="L415" s="3"/>
      <c r="M415" s="3"/>
      <c r="N415" s="3"/>
      <c r="O415" s="3"/>
      <c r="P415" s="3"/>
      <c r="Q415" s="3"/>
      <c r="R415" s="3"/>
      <c r="S415" s="3"/>
      <c r="AE415" s="3"/>
      <c r="AF415" s="3"/>
    </row>
    <row r="416" spans="1:32" x14ac:dyDescent="0.25">
      <c r="A416" s="3"/>
      <c r="B416" s="3"/>
      <c r="C416" s="3"/>
      <c r="D416" s="3"/>
      <c r="E416" s="3"/>
      <c r="F416" s="3"/>
      <c r="G416" s="3"/>
      <c r="H416" s="3"/>
      <c r="I416" s="3"/>
      <c r="J416" s="3"/>
      <c r="K416" s="3"/>
      <c r="L416" s="3"/>
      <c r="M416" s="3"/>
      <c r="N416" s="3"/>
      <c r="O416" s="3"/>
      <c r="P416" s="3"/>
      <c r="Q416" s="3"/>
      <c r="R416" s="3"/>
      <c r="S416" s="3"/>
      <c r="AE416" s="3"/>
      <c r="AF416" s="3"/>
    </row>
    <row r="417" spans="1:32" x14ac:dyDescent="0.25">
      <c r="A417" s="3"/>
      <c r="B417" s="3"/>
      <c r="C417" s="3"/>
      <c r="D417" s="3"/>
      <c r="E417" s="3"/>
      <c r="F417" s="3"/>
      <c r="G417" s="3"/>
      <c r="H417" s="3"/>
      <c r="I417" s="3"/>
      <c r="J417" s="3"/>
      <c r="K417" s="3"/>
      <c r="L417" s="3"/>
      <c r="M417" s="3"/>
      <c r="N417" s="3"/>
      <c r="O417" s="3"/>
      <c r="P417" s="3"/>
      <c r="Q417" s="3"/>
      <c r="R417" s="3"/>
      <c r="S417" s="3"/>
      <c r="AE417" s="3"/>
      <c r="AF417" s="3"/>
    </row>
    <row r="418" spans="1:32" x14ac:dyDescent="0.25">
      <c r="A418" s="3"/>
      <c r="B418" s="3"/>
      <c r="C418" s="3"/>
      <c r="D418" s="3"/>
      <c r="E418" s="3"/>
      <c r="F418" s="3"/>
      <c r="G418" s="3"/>
      <c r="H418" s="3"/>
      <c r="I418" s="3"/>
      <c r="J418" s="3"/>
      <c r="K418" s="3"/>
      <c r="L418" s="3"/>
      <c r="M418" s="3"/>
      <c r="N418" s="3"/>
      <c r="O418" s="3"/>
      <c r="P418" s="3"/>
      <c r="Q418" s="3"/>
      <c r="R418" s="3"/>
      <c r="S418" s="3"/>
      <c r="AE418" s="3"/>
      <c r="AF418" s="3"/>
    </row>
    <row r="419" spans="1:32" x14ac:dyDescent="0.25">
      <c r="A419" s="3"/>
      <c r="B419" s="3"/>
      <c r="C419" s="3"/>
      <c r="D419" s="3"/>
      <c r="E419" s="3"/>
      <c r="F419" s="3"/>
      <c r="G419" s="3"/>
      <c r="H419" s="3"/>
      <c r="I419" s="3"/>
      <c r="J419" s="3"/>
      <c r="K419" s="3"/>
      <c r="L419" s="3"/>
      <c r="M419" s="3"/>
      <c r="N419" s="3"/>
      <c r="O419" s="3"/>
      <c r="P419" s="3"/>
      <c r="Q419" s="3"/>
      <c r="R419" s="3"/>
      <c r="S419" s="3"/>
      <c r="AE419" s="3"/>
      <c r="AF419" s="3"/>
    </row>
    <row r="420" spans="1:32" x14ac:dyDescent="0.25">
      <c r="A420" s="3"/>
      <c r="B420" s="3"/>
      <c r="C420" s="3"/>
      <c r="D420" s="3"/>
      <c r="E420" s="3"/>
      <c r="F420" s="3"/>
      <c r="G420" s="3"/>
      <c r="H420" s="3"/>
      <c r="I420" s="3"/>
      <c r="J420" s="3"/>
      <c r="K420" s="3"/>
      <c r="L420" s="3"/>
      <c r="M420" s="3"/>
      <c r="N420" s="3"/>
      <c r="O420" s="3"/>
      <c r="P420" s="3"/>
      <c r="Q420" s="3"/>
      <c r="R420" s="3"/>
      <c r="S420" s="3"/>
      <c r="AE420" s="3"/>
      <c r="AF420" s="3"/>
    </row>
    <row r="421" spans="1:32" x14ac:dyDescent="0.25">
      <c r="A421" s="3"/>
      <c r="B421" s="3"/>
      <c r="C421" s="3"/>
      <c r="D421" s="3"/>
      <c r="E421" s="3"/>
      <c r="F421" s="3"/>
      <c r="G421" s="3"/>
      <c r="H421" s="3"/>
      <c r="I421" s="3"/>
      <c r="J421" s="3"/>
      <c r="K421" s="3"/>
      <c r="L421" s="3"/>
      <c r="M421" s="3"/>
      <c r="N421" s="3"/>
      <c r="O421" s="3"/>
      <c r="P421" s="3"/>
      <c r="Q421" s="3"/>
      <c r="R421" s="3"/>
      <c r="S421" s="3"/>
      <c r="AE421" s="3"/>
      <c r="AF421" s="3"/>
    </row>
    <row r="422" spans="1:32" x14ac:dyDescent="0.25">
      <c r="A422" s="3"/>
      <c r="B422" s="3"/>
      <c r="C422" s="3"/>
      <c r="D422" s="3"/>
      <c r="E422" s="3"/>
      <c r="F422" s="3"/>
      <c r="G422" s="3"/>
      <c r="H422" s="3"/>
      <c r="I422" s="3"/>
      <c r="J422" s="3"/>
      <c r="K422" s="3"/>
      <c r="L422" s="3"/>
      <c r="M422" s="3"/>
      <c r="N422" s="3"/>
      <c r="O422" s="3"/>
      <c r="P422" s="3"/>
      <c r="Q422" s="3"/>
      <c r="R422" s="3"/>
      <c r="S422" s="3"/>
      <c r="AE422" s="3"/>
      <c r="AF422" s="3"/>
    </row>
    <row r="423" spans="1:32" x14ac:dyDescent="0.25">
      <c r="A423" s="3"/>
      <c r="B423" s="3"/>
      <c r="C423" s="3"/>
      <c r="D423" s="3"/>
      <c r="E423" s="3"/>
      <c r="F423" s="3"/>
      <c r="G423" s="3"/>
      <c r="H423" s="3"/>
      <c r="I423" s="3"/>
      <c r="J423" s="3"/>
      <c r="K423" s="3"/>
      <c r="L423" s="3"/>
      <c r="M423" s="3"/>
      <c r="N423" s="3"/>
      <c r="O423" s="3"/>
      <c r="P423" s="3"/>
      <c r="Q423" s="3"/>
      <c r="R423" s="3"/>
      <c r="S423" s="3"/>
      <c r="AE423" s="3"/>
      <c r="AF423" s="3"/>
    </row>
    <row r="424" spans="1:32" x14ac:dyDescent="0.25">
      <c r="A424" s="3"/>
      <c r="B424" s="3"/>
      <c r="C424" s="3"/>
      <c r="D424" s="3"/>
      <c r="E424" s="3"/>
      <c r="F424" s="3"/>
      <c r="G424" s="3"/>
      <c r="H424" s="3"/>
      <c r="I424" s="3"/>
      <c r="J424" s="3"/>
      <c r="K424" s="3"/>
      <c r="L424" s="3"/>
      <c r="M424" s="3"/>
      <c r="N424" s="3"/>
      <c r="O424" s="3"/>
      <c r="P424" s="3"/>
      <c r="Q424" s="3"/>
      <c r="R424" s="3"/>
      <c r="S424" s="3"/>
      <c r="AE424" s="3"/>
      <c r="AF424" s="3"/>
    </row>
    <row r="425" spans="1:32" x14ac:dyDescent="0.25">
      <c r="A425" s="3"/>
      <c r="B425" s="3"/>
      <c r="C425" s="3"/>
      <c r="D425" s="3"/>
      <c r="E425" s="3"/>
      <c r="F425" s="3"/>
      <c r="G425" s="3"/>
      <c r="H425" s="3"/>
      <c r="I425" s="3"/>
      <c r="J425" s="3"/>
      <c r="K425" s="3"/>
      <c r="L425" s="3"/>
      <c r="M425" s="3"/>
      <c r="N425" s="3"/>
      <c r="O425" s="3"/>
      <c r="P425" s="3"/>
      <c r="Q425" s="3"/>
      <c r="R425" s="3"/>
      <c r="S425" s="3"/>
      <c r="AE425" s="3"/>
      <c r="AF425" s="3"/>
    </row>
    <row r="426" spans="1:32" x14ac:dyDescent="0.25">
      <c r="A426" s="3"/>
      <c r="B426" s="3"/>
      <c r="C426" s="3"/>
      <c r="D426" s="3"/>
      <c r="E426" s="3"/>
      <c r="F426" s="3"/>
      <c r="G426" s="3"/>
      <c r="H426" s="3"/>
      <c r="I426" s="3"/>
      <c r="J426" s="3"/>
      <c r="K426" s="3"/>
      <c r="L426" s="3"/>
      <c r="M426" s="3"/>
      <c r="N426" s="3"/>
      <c r="O426" s="3"/>
      <c r="P426" s="3"/>
      <c r="Q426" s="3"/>
      <c r="R426" s="3"/>
      <c r="S426" s="3"/>
      <c r="AE426" s="3"/>
      <c r="AF426" s="3"/>
    </row>
    <row r="427" spans="1:32" x14ac:dyDescent="0.25">
      <c r="A427" s="3"/>
      <c r="B427" s="3"/>
      <c r="C427" s="3"/>
      <c r="D427" s="3"/>
      <c r="E427" s="3"/>
      <c r="F427" s="3"/>
      <c r="G427" s="3"/>
      <c r="H427" s="3"/>
      <c r="I427" s="3"/>
      <c r="J427" s="3"/>
      <c r="K427" s="3"/>
      <c r="L427" s="3"/>
      <c r="M427" s="3"/>
      <c r="N427" s="3"/>
      <c r="O427" s="3"/>
      <c r="P427" s="3"/>
      <c r="Q427" s="3"/>
      <c r="R427" s="3"/>
      <c r="S427" s="3"/>
      <c r="AE427" s="3"/>
      <c r="AF427" s="3"/>
    </row>
    <row r="428" spans="1:32" x14ac:dyDescent="0.25">
      <c r="A428" s="3"/>
      <c r="B428" s="3"/>
      <c r="C428" s="3"/>
      <c r="D428" s="3"/>
      <c r="E428" s="3"/>
      <c r="F428" s="3"/>
      <c r="G428" s="3"/>
      <c r="H428" s="3"/>
      <c r="I428" s="3"/>
      <c r="J428" s="3"/>
      <c r="K428" s="3"/>
      <c r="L428" s="3"/>
      <c r="M428" s="3"/>
      <c r="N428" s="3"/>
      <c r="O428" s="3"/>
      <c r="P428" s="3"/>
      <c r="Q428" s="3"/>
      <c r="R428" s="3"/>
      <c r="S428" s="3"/>
      <c r="AE428" s="3"/>
      <c r="AF428" s="3"/>
    </row>
    <row r="429" spans="1:32" x14ac:dyDescent="0.25">
      <c r="A429" s="3"/>
      <c r="B429" s="3"/>
      <c r="C429" s="3"/>
      <c r="D429" s="3"/>
      <c r="E429" s="3"/>
      <c r="F429" s="3"/>
      <c r="G429" s="3"/>
      <c r="H429" s="3"/>
      <c r="I429" s="3"/>
      <c r="J429" s="3"/>
      <c r="K429" s="3"/>
      <c r="L429" s="3"/>
      <c r="M429" s="3"/>
      <c r="N429" s="3"/>
      <c r="O429" s="3"/>
      <c r="P429" s="3"/>
      <c r="Q429" s="3"/>
      <c r="R429" s="3"/>
      <c r="S429" s="3"/>
      <c r="AE429" s="3"/>
      <c r="AF429" s="3"/>
    </row>
    <row r="430" spans="1:32" x14ac:dyDescent="0.25">
      <c r="A430" s="3"/>
      <c r="B430" s="3"/>
      <c r="C430" s="3"/>
      <c r="D430" s="3"/>
      <c r="E430" s="3"/>
      <c r="F430" s="3"/>
      <c r="G430" s="3"/>
      <c r="H430" s="3"/>
      <c r="I430" s="3"/>
      <c r="J430" s="3"/>
      <c r="K430" s="3"/>
      <c r="L430" s="3"/>
      <c r="M430" s="3"/>
      <c r="N430" s="3"/>
      <c r="O430" s="3"/>
      <c r="P430" s="3"/>
      <c r="Q430" s="3"/>
      <c r="R430" s="3"/>
      <c r="S430" s="3"/>
      <c r="AE430" s="3"/>
      <c r="AF430" s="3"/>
    </row>
    <row r="431" spans="1:32" x14ac:dyDescent="0.25">
      <c r="A431" s="3"/>
      <c r="B431" s="3"/>
      <c r="C431" s="3"/>
      <c r="D431" s="3"/>
      <c r="E431" s="3"/>
      <c r="F431" s="3"/>
      <c r="G431" s="3"/>
      <c r="H431" s="3"/>
      <c r="I431" s="3"/>
      <c r="J431" s="3"/>
      <c r="K431" s="3"/>
      <c r="L431" s="3"/>
      <c r="M431" s="3"/>
      <c r="N431" s="3"/>
      <c r="O431" s="3"/>
      <c r="P431" s="3"/>
      <c r="Q431" s="3"/>
      <c r="R431" s="3"/>
      <c r="S431" s="3"/>
      <c r="AE431" s="3"/>
      <c r="AF431" s="3"/>
    </row>
    <row r="432" spans="1:32" x14ac:dyDescent="0.25">
      <c r="A432" s="3"/>
      <c r="B432" s="3"/>
      <c r="C432" s="3"/>
      <c r="D432" s="3"/>
      <c r="E432" s="3"/>
      <c r="F432" s="3"/>
      <c r="G432" s="3"/>
      <c r="H432" s="3"/>
      <c r="I432" s="3"/>
      <c r="J432" s="3"/>
      <c r="K432" s="3"/>
      <c r="L432" s="3"/>
      <c r="M432" s="3"/>
      <c r="N432" s="3"/>
      <c r="O432" s="3"/>
      <c r="P432" s="3"/>
      <c r="Q432" s="3"/>
      <c r="R432" s="3"/>
      <c r="S432" s="3"/>
      <c r="AE432" s="3"/>
      <c r="AF432" s="3"/>
    </row>
    <row r="433" spans="1:32" x14ac:dyDescent="0.25">
      <c r="A433" s="3"/>
      <c r="B433" s="3"/>
      <c r="C433" s="3"/>
      <c r="D433" s="3"/>
      <c r="E433" s="3"/>
      <c r="F433" s="3"/>
      <c r="G433" s="3"/>
      <c r="H433" s="3"/>
      <c r="I433" s="3"/>
      <c r="J433" s="3"/>
      <c r="K433" s="3"/>
      <c r="L433" s="3"/>
      <c r="M433" s="3"/>
      <c r="N433" s="3"/>
      <c r="O433" s="3"/>
      <c r="P433" s="3"/>
      <c r="Q433" s="3"/>
      <c r="R433" s="3"/>
      <c r="S433" s="3"/>
      <c r="AE433" s="3"/>
      <c r="AF433" s="3"/>
    </row>
    <row r="434" spans="1:32" x14ac:dyDescent="0.25">
      <c r="A434" s="3"/>
      <c r="B434" s="3"/>
      <c r="C434" s="3"/>
      <c r="D434" s="3"/>
      <c r="E434" s="3"/>
      <c r="F434" s="3"/>
      <c r="G434" s="3"/>
      <c r="H434" s="3"/>
      <c r="I434" s="3"/>
      <c r="J434" s="3"/>
      <c r="K434" s="3"/>
      <c r="L434" s="3"/>
      <c r="M434" s="3"/>
      <c r="N434" s="3"/>
      <c r="O434" s="3"/>
      <c r="P434" s="3"/>
      <c r="Q434" s="3"/>
      <c r="R434" s="3"/>
      <c r="S434" s="3"/>
      <c r="AE434" s="3"/>
      <c r="AF434" s="3"/>
    </row>
    <row r="435" spans="1:32" x14ac:dyDescent="0.25">
      <c r="A435" s="3"/>
      <c r="B435" s="3"/>
      <c r="C435" s="3"/>
      <c r="D435" s="3"/>
      <c r="E435" s="3"/>
      <c r="F435" s="3"/>
      <c r="G435" s="3"/>
      <c r="H435" s="3"/>
      <c r="I435" s="3"/>
      <c r="J435" s="3"/>
      <c r="K435" s="3"/>
      <c r="L435" s="3"/>
      <c r="M435" s="3"/>
      <c r="N435" s="3"/>
      <c r="O435" s="3"/>
      <c r="P435" s="3"/>
      <c r="Q435" s="3"/>
      <c r="R435" s="3"/>
      <c r="S435" s="3"/>
      <c r="AE435" s="3"/>
      <c r="AF435" s="3"/>
    </row>
    <row r="436" spans="1:32" x14ac:dyDescent="0.25">
      <c r="A436" s="3"/>
      <c r="B436" s="3"/>
      <c r="C436" s="3"/>
      <c r="D436" s="3"/>
      <c r="E436" s="3"/>
      <c r="F436" s="3"/>
      <c r="G436" s="3"/>
      <c r="H436" s="3"/>
      <c r="I436" s="3"/>
      <c r="J436" s="3"/>
      <c r="K436" s="3"/>
      <c r="L436" s="3"/>
      <c r="M436" s="3"/>
      <c r="N436" s="3"/>
      <c r="O436" s="3"/>
      <c r="P436" s="3"/>
      <c r="Q436" s="3"/>
      <c r="R436" s="3"/>
      <c r="S436" s="3"/>
      <c r="AE436" s="3"/>
      <c r="AF436" s="3"/>
    </row>
    <row r="437" spans="1:32" x14ac:dyDescent="0.25">
      <c r="A437" s="3"/>
      <c r="B437" s="3"/>
      <c r="C437" s="3"/>
      <c r="D437" s="3"/>
      <c r="E437" s="3"/>
      <c r="F437" s="3"/>
      <c r="G437" s="3"/>
      <c r="H437" s="3"/>
      <c r="I437" s="3"/>
      <c r="J437" s="3"/>
      <c r="K437" s="3"/>
      <c r="L437" s="3"/>
      <c r="M437" s="3"/>
      <c r="N437" s="3"/>
      <c r="O437" s="3"/>
      <c r="P437" s="3"/>
      <c r="Q437" s="3"/>
      <c r="R437" s="3"/>
      <c r="S437" s="3"/>
      <c r="AE437" s="3"/>
      <c r="AF437" s="3"/>
    </row>
    <row r="438" spans="1:32" x14ac:dyDescent="0.25">
      <c r="A438" s="3"/>
      <c r="B438" s="3"/>
      <c r="C438" s="3"/>
      <c r="D438" s="3"/>
      <c r="E438" s="3"/>
      <c r="F438" s="3"/>
      <c r="G438" s="3"/>
      <c r="H438" s="3"/>
      <c r="I438" s="3"/>
      <c r="J438" s="3"/>
      <c r="K438" s="3"/>
      <c r="L438" s="3"/>
      <c r="M438" s="3"/>
      <c r="N438" s="3"/>
      <c r="O438" s="3"/>
      <c r="P438" s="3"/>
      <c r="Q438" s="3"/>
      <c r="R438" s="3"/>
      <c r="S438" s="3"/>
      <c r="AE438" s="3"/>
      <c r="AF438" s="3"/>
    </row>
    <row r="439" spans="1:32" x14ac:dyDescent="0.25">
      <c r="A439" s="3"/>
      <c r="B439" s="3"/>
      <c r="C439" s="3"/>
      <c r="D439" s="3"/>
      <c r="E439" s="3"/>
      <c r="F439" s="3"/>
      <c r="G439" s="3"/>
      <c r="H439" s="3"/>
      <c r="I439" s="3"/>
      <c r="J439" s="3"/>
      <c r="K439" s="3"/>
      <c r="L439" s="3"/>
      <c r="M439" s="3"/>
      <c r="N439" s="3"/>
      <c r="O439" s="3"/>
      <c r="P439" s="3"/>
      <c r="Q439" s="3"/>
      <c r="R439" s="3"/>
      <c r="S439" s="3"/>
      <c r="AE439" s="3"/>
      <c r="AF439" s="3"/>
    </row>
    <row r="440" spans="1:32" x14ac:dyDescent="0.25">
      <c r="A440" s="3"/>
      <c r="B440" s="3"/>
      <c r="C440" s="3"/>
      <c r="D440" s="3"/>
      <c r="E440" s="3"/>
      <c r="F440" s="3"/>
      <c r="G440" s="3"/>
      <c r="H440" s="3"/>
      <c r="I440" s="3"/>
      <c r="J440" s="3"/>
      <c r="K440" s="3"/>
      <c r="L440" s="3"/>
      <c r="M440" s="3"/>
      <c r="N440" s="3"/>
      <c r="O440" s="3"/>
      <c r="P440" s="3"/>
      <c r="Q440" s="3"/>
      <c r="R440" s="3"/>
      <c r="S440" s="3"/>
      <c r="AE440" s="3"/>
      <c r="AF440" s="3"/>
    </row>
    <row r="441" spans="1:32" x14ac:dyDescent="0.25">
      <c r="A441" s="3"/>
      <c r="B441" s="3"/>
      <c r="C441" s="3"/>
      <c r="D441" s="3"/>
      <c r="E441" s="3"/>
      <c r="F441" s="3"/>
      <c r="G441" s="3"/>
      <c r="H441" s="3"/>
      <c r="I441" s="3"/>
      <c r="J441" s="3"/>
      <c r="K441" s="3"/>
      <c r="L441" s="3"/>
      <c r="M441" s="3"/>
      <c r="N441" s="3"/>
      <c r="O441" s="3"/>
      <c r="P441" s="3"/>
      <c r="Q441" s="3"/>
      <c r="R441" s="3"/>
      <c r="S441" s="3"/>
      <c r="AE441" s="3"/>
      <c r="AF441" s="3"/>
    </row>
    <row r="442" spans="1:32" x14ac:dyDescent="0.25">
      <c r="A442" s="3"/>
      <c r="B442" s="3"/>
      <c r="C442" s="3"/>
      <c r="D442" s="3"/>
      <c r="E442" s="3"/>
      <c r="F442" s="3"/>
      <c r="G442" s="3"/>
      <c r="H442" s="3"/>
      <c r="I442" s="3"/>
      <c r="J442" s="3"/>
      <c r="K442" s="3"/>
      <c r="L442" s="3"/>
      <c r="M442" s="3"/>
      <c r="N442" s="3"/>
      <c r="O442" s="3"/>
      <c r="P442" s="3"/>
      <c r="Q442" s="3"/>
      <c r="R442" s="3"/>
      <c r="S442" s="3"/>
      <c r="AE442" s="3"/>
      <c r="AF442" s="3"/>
    </row>
    <row r="443" spans="1:32" x14ac:dyDescent="0.25">
      <c r="A443" s="3"/>
      <c r="B443" s="3"/>
      <c r="C443" s="3"/>
      <c r="D443" s="3"/>
      <c r="E443" s="3"/>
      <c r="F443" s="3"/>
      <c r="G443" s="3"/>
      <c r="H443" s="3"/>
      <c r="I443" s="3"/>
      <c r="J443" s="3"/>
      <c r="K443" s="3"/>
      <c r="L443" s="3"/>
      <c r="M443" s="3"/>
      <c r="N443" s="3"/>
      <c r="O443" s="3"/>
      <c r="P443" s="3"/>
      <c r="Q443" s="3"/>
      <c r="R443" s="3"/>
      <c r="S443" s="3"/>
      <c r="AE443" s="3"/>
      <c r="AF443" s="3"/>
    </row>
    <row r="444" spans="1:32" x14ac:dyDescent="0.25">
      <c r="A444" s="3"/>
      <c r="B444" s="3"/>
      <c r="C444" s="3"/>
      <c r="D444" s="3"/>
      <c r="E444" s="3"/>
      <c r="F444" s="3"/>
      <c r="G444" s="3"/>
      <c r="H444" s="3"/>
      <c r="I444" s="3"/>
      <c r="J444" s="3"/>
      <c r="K444" s="3"/>
      <c r="L444" s="3"/>
      <c r="M444" s="3"/>
      <c r="N444" s="3"/>
      <c r="O444" s="3"/>
      <c r="P444" s="3"/>
      <c r="Q444" s="3"/>
      <c r="R444" s="3"/>
      <c r="S444" s="3"/>
      <c r="AE444" s="3"/>
      <c r="AF444" s="3"/>
    </row>
    <row r="445" spans="1:32" x14ac:dyDescent="0.25">
      <c r="A445" s="3"/>
      <c r="B445" s="3"/>
      <c r="C445" s="3"/>
      <c r="D445" s="3"/>
      <c r="E445" s="3"/>
      <c r="F445" s="3"/>
      <c r="G445" s="3"/>
      <c r="H445" s="3"/>
      <c r="I445" s="3"/>
      <c r="J445" s="3"/>
      <c r="K445" s="3"/>
      <c r="L445" s="3"/>
      <c r="M445" s="3"/>
      <c r="N445" s="3"/>
      <c r="O445" s="3"/>
      <c r="P445" s="3"/>
      <c r="Q445" s="3"/>
      <c r="R445" s="3"/>
      <c r="S445" s="3"/>
      <c r="AE445" s="3"/>
      <c r="AF445" s="3"/>
    </row>
    <row r="446" spans="1:32" x14ac:dyDescent="0.25">
      <c r="A446" s="3"/>
      <c r="B446" s="3"/>
      <c r="C446" s="3"/>
      <c r="D446" s="3"/>
      <c r="E446" s="3"/>
      <c r="F446" s="3"/>
      <c r="G446" s="3"/>
      <c r="H446" s="3"/>
      <c r="I446" s="3"/>
      <c r="J446" s="3"/>
      <c r="K446" s="3"/>
      <c r="L446" s="3"/>
      <c r="M446" s="3"/>
      <c r="N446" s="3"/>
      <c r="O446" s="3"/>
      <c r="P446" s="3"/>
      <c r="Q446" s="3"/>
      <c r="R446" s="3"/>
      <c r="S446" s="3"/>
      <c r="AE446" s="3"/>
      <c r="AF446" s="3"/>
    </row>
    <row r="447" spans="1:32" x14ac:dyDescent="0.25">
      <c r="A447" s="3"/>
      <c r="B447" s="3"/>
      <c r="C447" s="3"/>
      <c r="D447" s="3"/>
      <c r="E447" s="3"/>
      <c r="F447" s="3"/>
      <c r="G447" s="3"/>
      <c r="H447" s="3"/>
      <c r="I447" s="3"/>
      <c r="J447" s="3"/>
      <c r="K447" s="3"/>
      <c r="L447" s="3"/>
      <c r="M447" s="3"/>
      <c r="N447" s="3"/>
      <c r="O447" s="3"/>
      <c r="P447" s="3"/>
      <c r="Q447" s="3"/>
      <c r="R447" s="3"/>
      <c r="S447" s="3"/>
      <c r="AE447" s="3"/>
      <c r="AF447" s="3"/>
    </row>
    <row r="448" spans="1:32" x14ac:dyDescent="0.25">
      <c r="A448" s="3"/>
      <c r="B448" s="3"/>
      <c r="C448" s="3"/>
      <c r="D448" s="3"/>
      <c r="E448" s="3"/>
      <c r="F448" s="3"/>
      <c r="G448" s="3"/>
      <c r="H448" s="3"/>
      <c r="I448" s="3"/>
      <c r="J448" s="3"/>
      <c r="K448" s="3"/>
      <c r="L448" s="3"/>
      <c r="M448" s="3"/>
      <c r="N448" s="3"/>
      <c r="O448" s="3"/>
      <c r="P448" s="3"/>
      <c r="Q448" s="3"/>
      <c r="R448" s="3"/>
      <c r="S448" s="3"/>
      <c r="AE448" s="3"/>
      <c r="AF448" s="3"/>
    </row>
    <row r="449" spans="1:32" x14ac:dyDescent="0.25">
      <c r="A449" s="3"/>
      <c r="B449" s="3"/>
      <c r="C449" s="3"/>
      <c r="D449" s="3"/>
      <c r="E449" s="3"/>
      <c r="F449" s="3"/>
      <c r="G449" s="3"/>
      <c r="H449" s="3"/>
      <c r="I449" s="3"/>
      <c r="J449" s="3"/>
      <c r="K449" s="3"/>
      <c r="L449" s="3"/>
      <c r="M449" s="3"/>
      <c r="N449" s="3"/>
      <c r="O449" s="3"/>
      <c r="P449" s="3"/>
      <c r="Q449" s="3"/>
      <c r="R449" s="3"/>
      <c r="S449" s="3"/>
      <c r="AE449" s="3"/>
      <c r="AF449" s="3"/>
    </row>
    <row r="450" spans="1:32" x14ac:dyDescent="0.25">
      <c r="A450" s="3"/>
      <c r="B450" s="3"/>
      <c r="C450" s="3"/>
      <c r="D450" s="3"/>
      <c r="E450" s="3"/>
      <c r="F450" s="3"/>
      <c r="G450" s="3"/>
      <c r="H450" s="3"/>
      <c r="I450" s="3"/>
      <c r="J450" s="3"/>
      <c r="K450" s="3"/>
      <c r="L450" s="3"/>
      <c r="M450" s="3"/>
      <c r="N450" s="3"/>
      <c r="O450" s="3"/>
      <c r="P450" s="3"/>
      <c r="Q450" s="3"/>
      <c r="R450" s="3"/>
      <c r="S450" s="3"/>
      <c r="AE450" s="3"/>
      <c r="AF450" s="3"/>
    </row>
    <row r="451" spans="1:32" x14ac:dyDescent="0.25">
      <c r="A451" s="3"/>
      <c r="B451" s="3"/>
      <c r="C451" s="3"/>
      <c r="D451" s="3"/>
      <c r="E451" s="3"/>
      <c r="F451" s="3"/>
      <c r="G451" s="3"/>
      <c r="H451" s="3"/>
      <c r="I451" s="3"/>
      <c r="J451" s="3"/>
      <c r="K451" s="3"/>
      <c r="L451" s="3"/>
      <c r="M451" s="3"/>
      <c r="N451" s="3"/>
      <c r="O451" s="3"/>
      <c r="P451" s="3"/>
      <c r="Q451" s="3"/>
      <c r="R451" s="3"/>
      <c r="S451" s="3"/>
      <c r="AE451" s="3"/>
      <c r="AF451" s="3"/>
    </row>
    <row r="452" spans="1:32" x14ac:dyDescent="0.25">
      <c r="A452" s="3"/>
      <c r="B452" s="3"/>
      <c r="C452" s="3"/>
      <c r="D452" s="3"/>
      <c r="E452" s="3"/>
      <c r="F452" s="3"/>
      <c r="G452" s="3"/>
      <c r="H452" s="3"/>
      <c r="I452" s="3"/>
      <c r="J452" s="3"/>
      <c r="K452" s="3"/>
      <c r="L452" s="3"/>
      <c r="M452" s="3"/>
      <c r="N452" s="3"/>
      <c r="O452" s="3"/>
      <c r="P452" s="3"/>
      <c r="Q452" s="3"/>
      <c r="R452" s="3"/>
      <c r="S452" s="3"/>
      <c r="AE452" s="3"/>
      <c r="AF452" s="3"/>
    </row>
    <row r="453" spans="1:32" x14ac:dyDescent="0.25">
      <c r="A453" s="3"/>
      <c r="B453" s="3"/>
      <c r="C453" s="3"/>
      <c r="D453" s="3"/>
      <c r="E453" s="3"/>
      <c r="F453" s="3"/>
      <c r="G453" s="3"/>
      <c r="H453" s="3"/>
      <c r="I453" s="3"/>
      <c r="J453" s="3"/>
      <c r="K453" s="3"/>
      <c r="L453" s="3"/>
      <c r="M453" s="3"/>
      <c r="N453" s="3"/>
      <c r="O453" s="3"/>
      <c r="P453" s="3"/>
      <c r="Q453" s="3"/>
      <c r="R453" s="3"/>
      <c r="S453" s="3"/>
      <c r="AE453" s="3"/>
      <c r="AF453" s="3"/>
    </row>
    <row r="454" spans="1:32" x14ac:dyDescent="0.25">
      <c r="A454" s="3"/>
      <c r="B454" s="3"/>
      <c r="C454" s="3"/>
      <c r="D454" s="3"/>
      <c r="E454" s="3"/>
      <c r="F454" s="3"/>
      <c r="G454" s="3"/>
      <c r="H454" s="3"/>
      <c r="I454" s="3"/>
      <c r="J454" s="3"/>
      <c r="K454" s="3"/>
      <c r="L454" s="3"/>
      <c r="M454" s="3"/>
      <c r="N454" s="3"/>
      <c r="O454" s="3"/>
      <c r="P454" s="3"/>
      <c r="Q454" s="3"/>
      <c r="R454" s="3"/>
      <c r="S454" s="3"/>
      <c r="AE454" s="3"/>
      <c r="AF454" s="3"/>
    </row>
    <row r="455" spans="1:32" x14ac:dyDescent="0.25">
      <c r="A455" s="3"/>
      <c r="B455" s="3"/>
      <c r="C455" s="3"/>
      <c r="D455" s="3"/>
      <c r="E455" s="3"/>
      <c r="F455" s="3"/>
      <c r="G455" s="3"/>
      <c r="H455" s="3"/>
      <c r="I455" s="3"/>
      <c r="J455" s="3"/>
      <c r="K455" s="3"/>
      <c r="L455" s="3"/>
      <c r="M455" s="3"/>
      <c r="N455" s="3"/>
      <c r="O455" s="3"/>
      <c r="P455" s="3"/>
      <c r="Q455" s="3"/>
      <c r="R455" s="3"/>
      <c r="S455" s="3"/>
      <c r="AE455" s="3"/>
      <c r="AF455" s="3"/>
    </row>
    <row r="456" spans="1:32" x14ac:dyDescent="0.25">
      <c r="A456" s="3"/>
      <c r="B456" s="3"/>
      <c r="C456" s="3"/>
      <c r="D456" s="3"/>
      <c r="E456" s="3"/>
      <c r="F456" s="3"/>
      <c r="G456" s="3"/>
      <c r="H456" s="3"/>
      <c r="I456" s="3"/>
      <c r="J456" s="3"/>
      <c r="K456" s="3"/>
      <c r="L456" s="3"/>
      <c r="M456" s="3"/>
      <c r="N456" s="3"/>
      <c r="O456" s="3"/>
      <c r="P456" s="3"/>
      <c r="Q456" s="3"/>
      <c r="R456" s="3"/>
      <c r="S456" s="3"/>
      <c r="AE456" s="3"/>
      <c r="AF456" s="3"/>
    </row>
    <row r="457" spans="1:32" x14ac:dyDescent="0.25">
      <c r="A457" s="3"/>
      <c r="B457" s="3"/>
      <c r="C457" s="3"/>
      <c r="D457" s="3"/>
      <c r="E457" s="3"/>
      <c r="F457" s="3"/>
      <c r="G457" s="3"/>
      <c r="H457" s="3"/>
      <c r="I457" s="3"/>
      <c r="J457" s="3"/>
      <c r="K457" s="3"/>
      <c r="L457" s="3"/>
      <c r="M457" s="3"/>
      <c r="N457" s="3"/>
      <c r="O457" s="3"/>
      <c r="P457" s="3"/>
      <c r="Q457" s="3"/>
      <c r="R457" s="3"/>
      <c r="S457" s="3"/>
      <c r="AE457" s="3"/>
      <c r="AF457" s="3"/>
    </row>
    <row r="458" spans="1:32" x14ac:dyDescent="0.25">
      <c r="A458" s="3"/>
      <c r="B458" s="3"/>
      <c r="C458" s="3"/>
      <c r="D458" s="3"/>
      <c r="E458" s="3"/>
      <c r="F458" s="3"/>
      <c r="G458" s="3"/>
      <c r="H458" s="3"/>
      <c r="I458" s="3"/>
      <c r="J458" s="3"/>
      <c r="K458" s="3"/>
      <c r="L458" s="3"/>
      <c r="M458" s="3"/>
      <c r="N458" s="3"/>
      <c r="O458" s="3"/>
      <c r="P458" s="3"/>
      <c r="Q458" s="3"/>
      <c r="R458" s="3"/>
      <c r="S458" s="3"/>
      <c r="AE458" s="3"/>
      <c r="AF458" s="3"/>
    </row>
    <row r="459" spans="1:32" x14ac:dyDescent="0.25">
      <c r="A459" s="3"/>
      <c r="B459" s="3"/>
      <c r="C459" s="3"/>
      <c r="D459" s="3"/>
      <c r="E459" s="3"/>
      <c r="F459" s="3"/>
      <c r="G459" s="3"/>
      <c r="H459" s="3"/>
      <c r="I459" s="3"/>
      <c r="J459" s="3"/>
      <c r="K459" s="3"/>
      <c r="L459" s="3"/>
      <c r="M459" s="3"/>
      <c r="N459" s="3"/>
      <c r="O459" s="3"/>
      <c r="P459" s="3"/>
      <c r="Q459" s="3"/>
      <c r="R459" s="3"/>
      <c r="S459" s="3"/>
      <c r="AE459" s="3"/>
      <c r="AF459" s="3"/>
    </row>
    <row r="460" spans="1:32" x14ac:dyDescent="0.25">
      <c r="A460" s="3"/>
      <c r="B460" s="3"/>
      <c r="C460" s="3"/>
      <c r="D460" s="3"/>
      <c r="E460" s="3"/>
      <c r="F460" s="3"/>
      <c r="G460" s="3"/>
      <c r="H460" s="3"/>
      <c r="I460" s="3"/>
      <c r="J460" s="3"/>
      <c r="K460" s="3"/>
      <c r="L460" s="3"/>
      <c r="M460" s="3"/>
      <c r="N460" s="3"/>
      <c r="O460" s="3"/>
      <c r="P460" s="3"/>
      <c r="Q460" s="3"/>
      <c r="R460" s="3"/>
      <c r="S460" s="3"/>
      <c r="AE460" s="3"/>
      <c r="AF460" s="3"/>
    </row>
    <row r="461" spans="1:32" x14ac:dyDescent="0.25">
      <c r="A461" s="3"/>
      <c r="B461" s="3"/>
      <c r="C461" s="3"/>
      <c r="D461" s="3"/>
      <c r="E461" s="3"/>
      <c r="F461" s="3"/>
      <c r="G461" s="3"/>
      <c r="H461" s="3"/>
      <c r="I461" s="3"/>
      <c r="J461" s="3"/>
      <c r="K461" s="3"/>
      <c r="L461" s="3"/>
      <c r="M461" s="3"/>
      <c r="N461" s="3"/>
      <c r="O461" s="3"/>
      <c r="P461" s="3"/>
      <c r="Q461" s="3"/>
      <c r="R461" s="3"/>
      <c r="S461" s="3"/>
      <c r="AE461" s="3"/>
      <c r="AF461" s="3"/>
    </row>
    <row r="462" spans="1:32" x14ac:dyDescent="0.25">
      <c r="A462" s="3"/>
      <c r="B462" s="3"/>
      <c r="C462" s="3"/>
      <c r="D462" s="3"/>
      <c r="E462" s="3"/>
      <c r="F462" s="3"/>
      <c r="G462" s="3"/>
      <c r="H462" s="3"/>
      <c r="I462" s="3"/>
      <c r="J462" s="3"/>
      <c r="K462" s="3"/>
      <c r="L462" s="3"/>
      <c r="M462" s="3"/>
      <c r="N462" s="3"/>
      <c r="O462" s="3"/>
      <c r="P462" s="3"/>
      <c r="Q462" s="3"/>
      <c r="R462" s="3"/>
      <c r="S462" s="3"/>
      <c r="AE462" s="3"/>
      <c r="AF462" s="3"/>
    </row>
    <row r="463" spans="1:32" x14ac:dyDescent="0.25">
      <c r="A463" s="3"/>
      <c r="B463" s="3"/>
      <c r="C463" s="3"/>
      <c r="D463" s="3"/>
      <c r="E463" s="3"/>
      <c r="F463" s="3"/>
      <c r="G463" s="3"/>
      <c r="H463" s="3"/>
      <c r="I463" s="3"/>
      <c r="J463" s="3"/>
      <c r="K463" s="3"/>
      <c r="L463" s="3"/>
      <c r="M463" s="3"/>
      <c r="N463" s="3"/>
      <c r="O463" s="3"/>
      <c r="P463" s="3"/>
      <c r="Q463" s="3"/>
      <c r="R463" s="3"/>
      <c r="S463" s="3"/>
      <c r="AE463" s="3"/>
      <c r="AF463" s="3"/>
    </row>
    <row r="464" spans="1:32" x14ac:dyDescent="0.25">
      <c r="A464" s="3"/>
      <c r="B464" s="3"/>
      <c r="C464" s="3"/>
      <c r="D464" s="3"/>
      <c r="E464" s="3"/>
      <c r="F464" s="3"/>
      <c r="G464" s="3"/>
      <c r="H464" s="3"/>
      <c r="I464" s="3"/>
      <c r="J464" s="3"/>
      <c r="K464" s="3"/>
      <c r="L464" s="3"/>
      <c r="M464" s="3"/>
      <c r="N464" s="3"/>
      <c r="O464" s="3"/>
      <c r="P464" s="3"/>
      <c r="Q464" s="3"/>
      <c r="R464" s="3"/>
      <c r="S464" s="3"/>
      <c r="AE464" s="3"/>
      <c r="AF464" s="3"/>
    </row>
    <row r="465" spans="1:32" x14ac:dyDescent="0.25">
      <c r="A465" s="3"/>
      <c r="B465" s="3"/>
      <c r="C465" s="3"/>
      <c r="D465" s="3"/>
      <c r="E465" s="3"/>
      <c r="F465" s="3"/>
      <c r="G465" s="3"/>
      <c r="H465" s="3"/>
      <c r="I465" s="3"/>
      <c r="J465" s="3"/>
      <c r="K465" s="3"/>
      <c r="L465" s="3"/>
      <c r="M465" s="3"/>
      <c r="N465" s="3"/>
      <c r="O465" s="3"/>
      <c r="P465" s="3"/>
      <c r="Q465" s="3"/>
      <c r="R465" s="3"/>
      <c r="S465" s="3"/>
      <c r="AE465" s="3"/>
      <c r="AF465" s="3"/>
    </row>
    <row r="466" spans="1:32" x14ac:dyDescent="0.25">
      <c r="A466" s="3"/>
      <c r="B466" s="3"/>
      <c r="C466" s="3"/>
      <c r="D466" s="3"/>
      <c r="E466" s="3"/>
      <c r="F466" s="3"/>
      <c r="G466" s="3"/>
      <c r="H466" s="3"/>
      <c r="I466" s="3"/>
      <c r="J466" s="3"/>
      <c r="K466" s="3"/>
      <c r="L466" s="3"/>
      <c r="M466" s="3"/>
      <c r="N466" s="3"/>
      <c r="O466" s="3"/>
      <c r="P466" s="3"/>
      <c r="Q466" s="3"/>
      <c r="R466" s="3"/>
      <c r="S466" s="3"/>
      <c r="AE466" s="3"/>
      <c r="AF466" s="3"/>
    </row>
    <row r="467" spans="1:32" x14ac:dyDescent="0.25">
      <c r="A467" s="3"/>
      <c r="B467" s="3"/>
      <c r="C467" s="3"/>
      <c r="D467" s="3"/>
      <c r="E467" s="3"/>
      <c r="F467" s="3"/>
      <c r="G467" s="3"/>
      <c r="H467" s="3"/>
      <c r="I467" s="3"/>
      <c r="J467" s="3"/>
      <c r="K467" s="3"/>
      <c r="L467" s="3"/>
      <c r="M467" s="3"/>
      <c r="N467" s="3"/>
      <c r="O467" s="3"/>
      <c r="P467" s="3"/>
      <c r="Q467" s="3"/>
      <c r="R467" s="3"/>
      <c r="S467" s="3"/>
      <c r="AE467" s="3"/>
      <c r="AF467" s="3"/>
    </row>
    <row r="468" spans="1:32" x14ac:dyDescent="0.25">
      <c r="A468" s="3"/>
      <c r="B468" s="3"/>
      <c r="C468" s="3"/>
      <c r="D468" s="3"/>
      <c r="E468" s="3"/>
      <c r="F468" s="3"/>
      <c r="G468" s="3"/>
      <c r="H468" s="3"/>
      <c r="I468" s="3"/>
      <c r="J468" s="3"/>
      <c r="K468" s="3"/>
      <c r="L468" s="3"/>
      <c r="M468" s="3"/>
      <c r="N468" s="3"/>
      <c r="O468" s="3"/>
      <c r="P468" s="3"/>
      <c r="Q468" s="3"/>
      <c r="R468" s="3"/>
      <c r="S468" s="3"/>
      <c r="AE468" s="3"/>
      <c r="AF468" s="3"/>
    </row>
    <row r="469" spans="1:32" x14ac:dyDescent="0.25">
      <c r="A469" s="3"/>
      <c r="B469" s="3"/>
      <c r="C469" s="3"/>
      <c r="D469" s="3"/>
      <c r="E469" s="3"/>
      <c r="F469" s="3"/>
      <c r="G469" s="3"/>
      <c r="H469" s="3"/>
      <c r="I469" s="3"/>
      <c r="J469" s="3"/>
      <c r="K469" s="3"/>
      <c r="L469" s="3"/>
      <c r="M469" s="3"/>
      <c r="N469" s="3"/>
      <c r="O469" s="3"/>
      <c r="P469" s="3"/>
      <c r="Q469" s="3"/>
      <c r="R469" s="3"/>
      <c r="S469" s="3"/>
      <c r="AE469" s="3"/>
      <c r="AF469" s="3"/>
    </row>
    <row r="470" spans="1:32" x14ac:dyDescent="0.25">
      <c r="A470" s="3"/>
      <c r="B470" s="3"/>
      <c r="C470" s="3"/>
      <c r="D470" s="3"/>
      <c r="E470" s="3"/>
      <c r="F470" s="3"/>
      <c r="G470" s="3"/>
      <c r="H470" s="3"/>
      <c r="I470" s="3"/>
      <c r="J470" s="3"/>
      <c r="K470" s="3"/>
      <c r="L470" s="3"/>
      <c r="M470" s="3"/>
      <c r="N470" s="3"/>
      <c r="O470" s="3"/>
      <c r="P470" s="3"/>
      <c r="Q470" s="3"/>
      <c r="R470" s="3"/>
      <c r="S470" s="3"/>
      <c r="AE470" s="3"/>
      <c r="AF470" s="3"/>
    </row>
    <row r="471" spans="1:32" x14ac:dyDescent="0.25">
      <c r="A471" s="3"/>
      <c r="B471" s="3"/>
      <c r="C471" s="3"/>
      <c r="D471" s="3"/>
      <c r="E471" s="3"/>
      <c r="F471" s="3"/>
      <c r="G471" s="3"/>
      <c r="H471" s="3"/>
      <c r="I471" s="3"/>
      <c r="J471" s="3"/>
      <c r="K471" s="3"/>
      <c r="L471" s="3"/>
      <c r="M471" s="3"/>
      <c r="N471" s="3"/>
      <c r="O471" s="3"/>
      <c r="P471" s="3"/>
      <c r="Q471" s="3"/>
      <c r="R471" s="3"/>
      <c r="S471" s="3"/>
      <c r="AE471" s="3"/>
      <c r="AF471" s="3"/>
    </row>
    <row r="472" spans="1:32" x14ac:dyDescent="0.25">
      <c r="A472" s="3"/>
      <c r="B472" s="3"/>
      <c r="C472" s="3"/>
      <c r="D472" s="3"/>
      <c r="E472" s="3"/>
      <c r="F472" s="3"/>
      <c r="G472" s="3"/>
      <c r="H472" s="3"/>
      <c r="I472" s="3"/>
      <c r="J472" s="3"/>
      <c r="K472" s="3"/>
      <c r="L472" s="3"/>
      <c r="M472" s="3"/>
      <c r="N472" s="3"/>
      <c r="O472" s="3"/>
      <c r="P472" s="3"/>
      <c r="Q472" s="3"/>
      <c r="R472" s="3"/>
      <c r="S472" s="3"/>
      <c r="AE472" s="3"/>
      <c r="AF472" s="3"/>
    </row>
    <row r="473" spans="1:32" x14ac:dyDescent="0.25">
      <c r="A473" s="3"/>
      <c r="B473" s="3"/>
      <c r="C473" s="3"/>
      <c r="D473" s="3"/>
      <c r="E473" s="3"/>
      <c r="F473" s="3"/>
      <c r="G473" s="3"/>
      <c r="H473" s="3"/>
      <c r="I473" s="3"/>
      <c r="J473" s="3"/>
      <c r="K473" s="3"/>
      <c r="L473" s="3"/>
      <c r="M473" s="3"/>
      <c r="N473" s="3"/>
      <c r="O473" s="3"/>
      <c r="P473" s="3"/>
      <c r="Q473" s="3"/>
      <c r="R473" s="3"/>
      <c r="S473" s="3"/>
      <c r="AE473" s="3"/>
      <c r="AF473" s="3"/>
    </row>
    <row r="474" spans="1:32" x14ac:dyDescent="0.25">
      <c r="A474" s="3"/>
      <c r="B474" s="3"/>
      <c r="C474" s="3"/>
      <c r="D474" s="3"/>
      <c r="E474" s="3"/>
      <c r="F474" s="3"/>
      <c r="G474" s="3"/>
      <c r="H474" s="3"/>
      <c r="I474" s="3"/>
      <c r="J474" s="3"/>
      <c r="K474" s="3"/>
      <c r="L474" s="3"/>
      <c r="M474" s="3"/>
      <c r="N474" s="3"/>
      <c r="O474" s="3"/>
      <c r="P474" s="3"/>
      <c r="Q474" s="3"/>
      <c r="R474" s="3"/>
      <c r="S474" s="3"/>
      <c r="AE474" s="3"/>
      <c r="AF474" s="3"/>
    </row>
    <row r="475" spans="1:32" x14ac:dyDescent="0.25">
      <c r="A475" s="3"/>
      <c r="B475" s="3"/>
      <c r="C475" s="3"/>
      <c r="D475" s="3"/>
      <c r="E475" s="3"/>
      <c r="F475" s="3"/>
      <c r="G475" s="3"/>
      <c r="H475" s="3"/>
      <c r="I475" s="3"/>
      <c r="J475" s="3"/>
      <c r="K475" s="3"/>
      <c r="L475" s="3"/>
      <c r="M475" s="3"/>
      <c r="N475" s="3"/>
      <c r="O475" s="3"/>
      <c r="P475" s="3"/>
      <c r="Q475" s="3"/>
      <c r="R475" s="3"/>
      <c r="S475" s="3"/>
      <c r="AE475" s="3"/>
      <c r="AF475" s="3"/>
    </row>
    <row r="476" spans="1:32" x14ac:dyDescent="0.25">
      <c r="A476" s="3"/>
      <c r="B476" s="3"/>
      <c r="C476" s="3"/>
      <c r="D476" s="3"/>
      <c r="E476" s="3"/>
      <c r="F476" s="3"/>
      <c r="G476" s="3"/>
      <c r="H476" s="3"/>
      <c r="I476" s="3"/>
      <c r="J476" s="3"/>
      <c r="K476" s="3"/>
      <c r="L476" s="3"/>
      <c r="M476" s="3"/>
      <c r="N476" s="3"/>
      <c r="O476" s="3"/>
      <c r="P476" s="3"/>
      <c r="Q476" s="3"/>
      <c r="R476" s="3"/>
      <c r="S476" s="3"/>
      <c r="AE476" s="3"/>
      <c r="AF476" s="3"/>
    </row>
    <row r="477" spans="1:32" x14ac:dyDescent="0.25">
      <c r="A477" s="3"/>
      <c r="B477" s="3"/>
      <c r="C477" s="3"/>
      <c r="D477" s="3"/>
      <c r="E477" s="3"/>
      <c r="F477" s="3"/>
      <c r="G477" s="3"/>
      <c r="H477" s="3"/>
      <c r="I477" s="3"/>
      <c r="J477" s="3"/>
      <c r="K477" s="3"/>
      <c r="L477" s="3"/>
      <c r="M477" s="3"/>
      <c r="N477" s="3"/>
      <c r="O477" s="3"/>
      <c r="P477" s="3"/>
      <c r="Q477" s="3"/>
      <c r="R477" s="3"/>
      <c r="S477" s="3"/>
      <c r="AE477" s="3"/>
      <c r="AF477" s="3"/>
    </row>
    <row r="478" spans="1:32" x14ac:dyDescent="0.25">
      <c r="A478" s="3"/>
      <c r="B478" s="3"/>
      <c r="C478" s="3"/>
      <c r="D478" s="3"/>
      <c r="E478" s="3"/>
      <c r="F478" s="3"/>
      <c r="G478" s="3"/>
      <c r="H478" s="3"/>
      <c r="I478" s="3"/>
      <c r="J478" s="3"/>
      <c r="K478" s="3"/>
      <c r="L478" s="3"/>
      <c r="M478" s="3"/>
      <c r="N478" s="3"/>
      <c r="O478" s="3"/>
      <c r="P478" s="3"/>
      <c r="Q478" s="3"/>
      <c r="R478" s="3"/>
      <c r="S478" s="3"/>
      <c r="AE478" s="3"/>
      <c r="AF478" s="3"/>
    </row>
    <row r="479" spans="1:32" x14ac:dyDescent="0.25">
      <c r="A479" s="3"/>
      <c r="B479" s="3"/>
      <c r="C479" s="3"/>
      <c r="D479" s="3"/>
      <c r="E479" s="3"/>
      <c r="F479" s="3"/>
      <c r="G479" s="3"/>
      <c r="H479" s="3"/>
      <c r="I479" s="3"/>
      <c r="J479" s="3"/>
      <c r="K479" s="3"/>
      <c r="L479" s="3"/>
      <c r="M479" s="3"/>
      <c r="N479" s="3"/>
      <c r="O479" s="3"/>
      <c r="P479" s="3"/>
      <c r="Q479" s="3"/>
      <c r="R479" s="3"/>
      <c r="S479" s="3"/>
      <c r="AE479" s="3"/>
      <c r="AF479" s="3"/>
    </row>
    <row r="480" spans="1:32" x14ac:dyDescent="0.25">
      <c r="A480" s="3"/>
      <c r="B480" s="3"/>
      <c r="C480" s="3"/>
      <c r="D480" s="3"/>
      <c r="E480" s="3"/>
      <c r="F480" s="3"/>
      <c r="G480" s="3"/>
      <c r="H480" s="3"/>
      <c r="I480" s="3"/>
      <c r="J480" s="3"/>
      <c r="K480" s="3"/>
      <c r="L480" s="3"/>
      <c r="M480" s="3"/>
      <c r="N480" s="3"/>
      <c r="O480" s="3"/>
      <c r="P480" s="3"/>
      <c r="Q480" s="3"/>
      <c r="R480" s="3"/>
      <c r="S480" s="3"/>
      <c r="AE480" s="3"/>
      <c r="AF480" s="3"/>
    </row>
    <row r="481" spans="1:32" x14ac:dyDescent="0.25">
      <c r="A481" s="3"/>
      <c r="B481" s="3"/>
      <c r="C481" s="3"/>
      <c r="D481" s="3"/>
      <c r="E481" s="3"/>
      <c r="F481" s="3"/>
      <c r="G481" s="3"/>
      <c r="H481" s="3"/>
      <c r="I481" s="3"/>
      <c r="J481" s="3"/>
      <c r="K481" s="3"/>
      <c r="L481" s="3"/>
      <c r="M481" s="3"/>
      <c r="N481" s="3"/>
      <c r="O481" s="3"/>
      <c r="P481" s="3"/>
      <c r="Q481" s="3"/>
      <c r="R481" s="3"/>
      <c r="S481" s="3"/>
      <c r="AE481" s="3"/>
      <c r="AF481" s="3"/>
    </row>
    <row r="482" spans="1:32" x14ac:dyDescent="0.25">
      <c r="A482" s="3"/>
      <c r="B482" s="3"/>
      <c r="C482" s="3"/>
      <c r="D482" s="3"/>
      <c r="E482" s="3"/>
      <c r="F482" s="3"/>
      <c r="G482" s="3"/>
      <c r="H482" s="3"/>
      <c r="I482" s="3"/>
      <c r="J482" s="3"/>
      <c r="K482" s="3"/>
      <c r="L482" s="3"/>
      <c r="M482" s="3"/>
      <c r="N482" s="3"/>
      <c r="O482" s="3"/>
      <c r="P482" s="3"/>
      <c r="Q482" s="3"/>
      <c r="R482" s="3"/>
      <c r="S482" s="3"/>
      <c r="AE482" s="3"/>
      <c r="AF482" s="3"/>
    </row>
    <row r="483" spans="1:32" x14ac:dyDescent="0.25">
      <c r="A483" s="3"/>
      <c r="B483" s="3"/>
      <c r="C483" s="3"/>
      <c r="D483" s="3"/>
      <c r="E483" s="3"/>
      <c r="F483" s="3"/>
      <c r="G483" s="3"/>
      <c r="H483" s="3"/>
      <c r="I483" s="3"/>
      <c r="J483" s="3"/>
      <c r="K483" s="3"/>
      <c r="L483" s="3"/>
      <c r="M483" s="3"/>
      <c r="N483" s="3"/>
      <c r="O483" s="3"/>
      <c r="P483" s="3"/>
      <c r="Q483" s="3"/>
      <c r="R483" s="3"/>
      <c r="S483" s="3"/>
      <c r="AE483" s="3"/>
      <c r="AF483" s="3"/>
    </row>
    <row r="484" spans="1:32" x14ac:dyDescent="0.25">
      <c r="A484" s="3"/>
      <c r="B484" s="3"/>
      <c r="C484" s="3"/>
      <c r="D484" s="3"/>
      <c r="E484" s="3"/>
      <c r="F484" s="3"/>
      <c r="G484" s="3"/>
      <c r="H484" s="3"/>
      <c r="I484" s="3"/>
      <c r="J484" s="3"/>
      <c r="K484" s="3"/>
      <c r="L484" s="3"/>
      <c r="M484" s="3"/>
      <c r="N484" s="3"/>
      <c r="O484" s="3"/>
      <c r="P484" s="3"/>
      <c r="Q484" s="3"/>
      <c r="R484" s="3"/>
      <c r="S484" s="3"/>
      <c r="AE484" s="3"/>
      <c r="AF484" s="3"/>
    </row>
    <row r="485" spans="1:32" x14ac:dyDescent="0.25">
      <c r="A485" s="3"/>
      <c r="B485" s="3"/>
      <c r="C485" s="3"/>
      <c r="D485" s="3"/>
      <c r="E485" s="3"/>
      <c r="F485" s="3"/>
      <c r="G485" s="3"/>
      <c r="H485" s="3"/>
      <c r="I485" s="3"/>
      <c r="J485" s="3"/>
      <c r="K485" s="3"/>
      <c r="L485" s="3"/>
      <c r="M485" s="3"/>
      <c r="N485" s="3"/>
      <c r="O485" s="3"/>
      <c r="P485" s="3"/>
      <c r="Q485" s="3"/>
      <c r="R485" s="3"/>
      <c r="S485" s="3"/>
      <c r="AE485" s="3"/>
      <c r="AF485" s="3"/>
    </row>
    <row r="486" spans="1:32" x14ac:dyDescent="0.25">
      <c r="A486" s="3"/>
      <c r="B486" s="3"/>
      <c r="C486" s="3"/>
      <c r="D486" s="3"/>
      <c r="E486" s="3"/>
      <c r="F486" s="3"/>
      <c r="G486" s="3"/>
      <c r="H486" s="3"/>
      <c r="I486" s="3"/>
      <c r="J486" s="3"/>
      <c r="K486" s="3"/>
      <c r="L486" s="3"/>
      <c r="M486" s="3"/>
      <c r="N486" s="3"/>
      <c r="O486" s="3"/>
      <c r="P486" s="3"/>
      <c r="Q486" s="3"/>
      <c r="R486" s="3"/>
      <c r="S486" s="3"/>
      <c r="AE486" s="3"/>
      <c r="AF486" s="3"/>
    </row>
    <row r="487" spans="1:32" x14ac:dyDescent="0.25">
      <c r="A487" s="3"/>
      <c r="B487" s="3"/>
      <c r="C487" s="3"/>
      <c r="D487" s="3"/>
      <c r="E487" s="3"/>
      <c r="F487" s="3"/>
      <c r="G487" s="3"/>
      <c r="H487" s="3"/>
      <c r="I487" s="3"/>
      <c r="J487" s="3"/>
      <c r="K487" s="3"/>
      <c r="L487" s="3"/>
      <c r="M487" s="3"/>
      <c r="N487" s="3"/>
      <c r="O487" s="3"/>
      <c r="P487" s="3"/>
      <c r="Q487" s="3"/>
      <c r="R487" s="3"/>
      <c r="S487" s="3"/>
      <c r="AE487" s="3"/>
      <c r="AF487" s="3"/>
    </row>
    <row r="488" spans="1:32" x14ac:dyDescent="0.25">
      <c r="A488" s="3"/>
      <c r="B488" s="3"/>
      <c r="C488" s="3"/>
      <c r="D488" s="3"/>
      <c r="E488" s="3"/>
      <c r="F488" s="3"/>
      <c r="G488" s="3"/>
      <c r="H488" s="3"/>
      <c r="I488" s="3"/>
      <c r="J488" s="3"/>
      <c r="K488" s="3"/>
      <c r="L488" s="3"/>
      <c r="M488" s="3"/>
      <c r="N488" s="3"/>
      <c r="O488" s="3"/>
      <c r="P488" s="3"/>
      <c r="Q488" s="3"/>
      <c r="R488" s="3"/>
      <c r="S488" s="3"/>
      <c r="AE488" s="3"/>
      <c r="AF488" s="3"/>
    </row>
    <row r="489" spans="1:32" x14ac:dyDescent="0.25">
      <c r="A489" s="3"/>
      <c r="B489" s="3"/>
      <c r="C489" s="3"/>
      <c r="D489" s="3"/>
      <c r="E489" s="3"/>
      <c r="F489" s="3"/>
      <c r="G489" s="3"/>
      <c r="H489" s="3"/>
      <c r="I489" s="3"/>
      <c r="J489" s="3"/>
      <c r="K489" s="3"/>
      <c r="L489" s="3"/>
      <c r="M489" s="3"/>
      <c r="N489" s="3"/>
      <c r="O489" s="3"/>
      <c r="P489" s="3"/>
      <c r="Q489" s="3"/>
      <c r="R489" s="3"/>
      <c r="S489" s="3"/>
      <c r="AE489" s="3"/>
      <c r="AF489" s="3"/>
    </row>
    <row r="490" spans="1:32" x14ac:dyDescent="0.25">
      <c r="A490" s="3"/>
      <c r="B490" s="3"/>
      <c r="C490" s="3"/>
      <c r="D490" s="3"/>
      <c r="E490" s="3"/>
      <c r="F490" s="3"/>
      <c r="G490" s="3"/>
      <c r="H490" s="3"/>
      <c r="I490" s="3"/>
      <c r="J490" s="3"/>
      <c r="K490" s="3"/>
      <c r="L490" s="3"/>
      <c r="M490" s="3"/>
      <c r="N490" s="3"/>
      <c r="O490" s="3"/>
      <c r="P490" s="3"/>
      <c r="Q490" s="3"/>
      <c r="R490" s="3"/>
      <c r="S490" s="3"/>
      <c r="AE490" s="3"/>
      <c r="AF490" s="3"/>
    </row>
    <row r="491" spans="1:32" x14ac:dyDescent="0.25">
      <c r="A491" s="3"/>
      <c r="B491" s="3"/>
      <c r="C491" s="3"/>
      <c r="D491" s="3"/>
      <c r="E491" s="3"/>
      <c r="F491" s="3"/>
      <c r="G491" s="3"/>
      <c r="H491" s="3"/>
      <c r="I491" s="3"/>
      <c r="J491" s="3"/>
      <c r="K491" s="3"/>
      <c r="L491" s="3"/>
      <c r="M491" s="3"/>
      <c r="N491" s="3"/>
      <c r="O491" s="3"/>
      <c r="P491" s="3"/>
      <c r="Q491" s="3"/>
      <c r="R491" s="3"/>
      <c r="S491" s="3"/>
      <c r="AE491" s="3"/>
      <c r="AF491" s="3"/>
    </row>
    <row r="492" spans="1:32" x14ac:dyDescent="0.25">
      <c r="A492" s="3"/>
      <c r="B492" s="3"/>
      <c r="C492" s="3"/>
      <c r="D492" s="3"/>
      <c r="E492" s="3"/>
      <c r="F492" s="3"/>
      <c r="G492" s="3"/>
      <c r="H492" s="3"/>
      <c r="I492" s="3"/>
      <c r="J492" s="3"/>
      <c r="K492" s="3"/>
      <c r="L492" s="3"/>
      <c r="M492" s="3"/>
      <c r="N492" s="3"/>
      <c r="O492" s="3"/>
      <c r="P492" s="3"/>
      <c r="Q492" s="3"/>
      <c r="R492" s="3"/>
      <c r="S492" s="3"/>
      <c r="AE492" s="3"/>
      <c r="AF492" s="3"/>
    </row>
    <row r="493" spans="1:32" x14ac:dyDescent="0.25">
      <c r="A493" s="3"/>
      <c r="B493" s="3"/>
      <c r="C493" s="3"/>
      <c r="D493" s="3"/>
      <c r="E493" s="3"/>
      <c r="F493" s="3"/>
      <c r="G493" s="3"/>
      <c r="H493" s="3"/>
      <c r="I493" s="3"/>
      <c r="J493" s="3"/>
      <c r="K493" s="3"/>
      <c r="L493" s="3"/>
      <c r="M493" s="3"/>
      <c r="N493" s="3"/>
      <c r="O493" s="3"/>
      <c r="P493" s="3"/>
      <c r="Q493" s="3"/>
      <c r="R493" s="3"/>
      <c r="S493" s="3"/>
      <c r="AE493" s="3"/>
      <c r="AF493" s="3"/>
    </row>
    <row r="494" spans="1:32" x14ac:dyDescent="0.25">
      <c r="A494" s="3"/>
      <c r="B494" s="3"/>
      <c r="C494" s="3"/>
      <c r="D494" s="3"/>
      <c r="E494" s="3"/>
      <c r="F494" s="3"/>
      <c r="G494" s="3"/>
      <c r="H494" s="3"/>
      <c r="I494" s="3"/>
      <c r="J494" s="3"/>
      <c r="K494" s="3"/>
      <c r="L494" s="3"/>
      <c r="M494" s="3"/>
      <c r="N494" s="3"/>
      <c r="O494" s="3"/>
      <c r="P494" s="3"/>
      <c r="Q494" s="3"/>
      <c r="R494" s="3"/>
      <c r="S494" s="3"/>
      <c r="AE494" s="3"/>
      <c r="AF494" s="3"/>
    </row>
    <row r="495" spans="1:32" x14ac:dyDescent="0.25">
      <c r="A495" s="3"/>
      <c r="B495" s="3"/>
      <c r="C495" s="3"/>
      <c r="D495" s="3"/>
      <c r="E495" s="3"/>
      <c r="F495" s="3"/>
      <c r="G495" s="3"/>
      <c r="H495" s="3"/>
      <c r="I495" s="3"/>
      <c r="J495" s="3"/>
      <c r="K495" s="3"/>
      <c r="L495" s="3"/>
      <c r="M495" s="3"/>
      <c r="N495" s="3"/>
      <c r="O495" s="3"/>
      <c r="P495" s="3"/>
      <c r="Q495" s="3"/>
      <c r="R495" s="3"/>
      <c r="S495" s="3"/>
      <c r="AE495" s="3"/>
      <c r="AF495" s="3"/>
    </row>
    <row r="496" spans="1:32" x14ac:dyDescent="0.25">
      <c r="A496" s="3"/>
      <c r="B496" s="3"/>
      <c r="C496" s="3"/>
      <c r="D496" s="3"/>
      <c r="E496" s="3"/>
      <c r="F496" s="3"/>
      <c r="G496" s="3"/>
      <c r="H496" s="3"/>
      <c r="I496" s="3"/>
      <c r="J496" s="3"/>
      <c r="K496" s="3"/>
      <c r="L496" s="3"/>
      <c r="M496" s="3"/>
      <c r="N496" s="3"/>
      <c r="O496" s="3"/>
      <c r="P496" s="3"/>
      <c r="Q496" s="3"/>
      <c r="R496" s="3"/>
      <c r="S496" s="3"/>
      <c r="AE496" s="3"/>
      <c r="AF496" s="3"/>
    </row>
    <row r="497" spans="1:32" x14ac:dyDescent="0.25">
      <c r="A497" s="3"/>
      <c r="B497" s="3"/>
      <c r="C497" s="3"/>
      <c r="D497" s="3"/>
      <c r="E497" s="3"/>
      <c r="F497" s="3"/>
      <c r="G497" s="3"/>
      <c r="H497" s="3"/>
      <c r="I497" s="3"/>
      <c r="J497" s="3"/>
      <c r="K497" s="3"/>
      <c r="L497" s="3"/>
      <c r="M497" s="3"/>
      <c r="N497" s="3"/>
      <c r="O497" s="3"/>
      <c r="P497" s="3"/>
      <c r="Q497" s="3"/>
      <c r="R497" s="3"/>
      <c r="S497" s="3"/>
      <c r="AE497" s="3"/>
      <c r="AF497" s="3"/>
    </row>
    <row r="498" spans="1:32" x14ac:dyDescent="0.25">
      <c r="A498" s="3"/>
      <c r="B498" s="3"/>
      <c r="C498" s="3"/>
      <c r="D498" s="3"/>
      <c r="E498" s="3"/>
      <c r="F498" s="3"/>
      <c r="G498" s="3"/>
      <c r="H498" s="3"/>
      <c r="I498" s="3"/>
      <c r="J498" s="3"/>
      <c r="K498" s="3"/>
      <c r="L498" s="3"/>
      <c r="M498" s="3"/>
      <c r="N498" s="3"/>
      <c r="O498" s="3"/>
      <c r="P498" s="3"/>
      <c r="Q498" s="3"/>
      <c r="R498" s="3"/>
      <c r="S498" s="3"/>
      <c r="AE498" s="3"/>
      <c r="AF498" s="3"/>
    </row>
    <row r="499" spans="1:32" x14ac:dyDescent="0.25">
      <c r="A499" s="3"/>
      <c r="B499" s="3"/>
      <c r="C499" s="3"/>
      <c r="D499" s="3"/>
      <c r="E499" s="3"/>
      <c r="F499" s="3"/>
      <c r="G499" s="3"/>
      <c r="H499" s="3"/>
      <c r="I499" s="3"/>
      <c r="J499" s="3"/>
      <c r="K499" s="3"/>
      <c r="L499" s="3"/>
      <c r="M499" s="3"/>
      <c r="N499" s="3"/>
      <c r="O499" s="3"/>
      <c r="P499" s="3"/>
      <c r="Q499" s="3"/>
      <c r="R499" s="3"/>
      <c r="S499" s="3"/>
      <c r="AE499" s="3"/>
      <c r="AF499" s="3"/>
    </row>
    <row r="500" spans="1:32" x14ac:dyDescent="0.25">
      <c r="A500" s="3"/>
      <c r="B500" s="3"/>
      <c r="C500" s="3"/>
      <c r="D500" s="3"/>
      <c r="E500" s="3"/>
      <c r="F500" s="3"/>
      <c r="G500" s="3"/>
      <c r="H500" s="3"/>
      <c r="I500" s="3"/>
      <c r="J500" s="3"/>
      <c r="K500" s="3"/>
      <c r="L500" s="3"/>
      <c r="M500" s="3"/>
      <c r="N500" s="3"/>
      <c r="O500" s="3"/>
      <c r="P500" s="3"/>
      <c r="Q500" s="3"/>
      <c r="R500" s="3"/>
      <c r="S500" s="3"/>
      <c r="AE500" s="3"/>
      <c r="AF500" s="3"/>
    </row>
    <row r="501" spans="1:32" x14ac:dyDescent="0.25">
      <c r="A501" s="3"/>
      <c r="B501" s="3"/>
      <c r="C501" s="3"/>
      <c r="D501" s="3"/>
      <c r="E501" s="3"/>
      <c r="F501" s="3"/>
      <c r="G501" s="3"/>
      <c r="H501" s="3"/>
      <c r="I501" s="3"/>
      <c r="J501" s="3"/>
      <c r="K501" s="3"/>
      <c r="L501" s="3"/>
      <c r="M501" s="3"/>
      <c r="N501" s="3"/>
      <c r="O501" s="3"/>
      <c r="P501" s="3"/>
      <c r="Q501" s="3"/>
      <c r="R501" s="3"/>
      <c r="S501" s="3"/>
      <c r="AE501" s="3"/>
      <c r="AF501" s="3"/>
    </row>
    <row r="502" spans="1:32" x14ac:dyDescent="0.25">
      <c r="A502" s="3"/>
      <c r="B502" s="3"/>
      <c r="C502" s="3"/>
      <c r="D502" s="3"/>
      <c r="E502" s="3"/>
      <c r="F502" s="3"/>
      <c r="G502" s="3"/>
      <c r="H502" s="3"/>
      <c r="I502" s="3"/>
      <c r="J502" s="3"/>
      <c r="K502" s="3"/>
      <c r="L502" s="3"/>
      <c r="M502" s="3"/>
      <c r="N502" s="3"/>
      <c r="O502" s="3"/>
      <c r="P502" s="3"/>
      <c r="Q502" s="3"/>
      <c r="R502" s="3"/>
      <c r="S502" s="3"/>
      <c r="AE502" s="3"/>
      <c r="AF502" s="3"/>
    </row>
    <row r="503" spans="1:32" x14ac:dyDescent="0.25">
      <c r="A503" s="3"/>
      <c r="B503" s="3"/>
      <c r="C503" s="3"/>
      <c r="D503" s="3"/>
      <c r="E503" s="3"/>
      <c r="F503" s="3"/>
      <c r="G503" s="3"/>
      <c r="H503" s="3"/>
      <c r="I503" s="3"/>
      <c r="J503" s="3"/>
      <c r="K503" s="3"/>
      <c r="L503" s="3"/>
      <c r="M503" s="3"/>
      <c r="N503" s="3"/>
      <c r="O503" s="3"/>
      <c r="P503" s="3"/>
      <c r="Q503" s="3"/>
      <c r="R503" s="3"/>
      <c r="S503" s="3"/>
      <c r="AE503" s="3"/>
      <c r="AF503" s="3"/>
    </row>
    <row r="504" spans="1:32" x14ac:dyDescent="0.25">
      <c r="A504" s="3"/>
      <c r="B504" s="3"/>
      <c r="C504" s="3"/>
      <c r="D504" s="3"/>
      <c r="E504" s="3"/>
      <c r="F504" s="3"/>
      <c r="G504" s="3"/>
      <c r="H504" s="3"/>
      <c r="I504" s="3"/>
      <c r="J504" s="3"/>
      <c r="K504" s="3"/>
      <c r="L504" s="3"/>
      <c r="M504" s="3"/>
      <c r="N504" s="3"/>
      <c r="O504" s="3"/>
      <c r="P504" s="3"/>
      <c r="Q504" s="3"/>
      <c r="R504" s="3"/>
      <c r="S504" s="3"/>
      <c r="AE504" s="3"/>
      <c r="AF504" s="3"/>
    </row>
    <row r="505" spans="1:32" x14ac:dyDescent="0.25">
      <c r="A505" s="3"/>
      <c r="B505" s="3"/>
      <c r="C505" s="3"/>
      <c r="D505" s="3"/>
      <c r="E505" s="3"/>
      <c r="F505" s="3"/>
      <c r="G505" s="3"/>
      <c r="H505" s="3"/>
      <c r="I505" s="3"/>
      <c r="J505" s="3"/>
      <c r="K505" s="3"/>
      <c r="L505" s="3"/>
      <c r="M505" s="3"/>
      <c r="N505" s="3"/>
      <c r="O505" s="3"/>
      <c r="P505" s="3"/>
      <c r="Q505" s="3"/>
      <c r="R505" s="3"/>
      <c r="S505" s="3"/>
      <c r="AE505" s="3"/>
      <c r="AF505" s="3"/>
    </row>
    <row r="506" spans="1:32" x14ac:dyDescent="0.25">
      <c r="A506" s="3"/>
      <c r="B506" s="3"/>
      <c r="C506" s="3"/>
      <c r="D506" s="3"/>
      <c r="E506" s="3"/>
      <c r="F506" s="3"/>
      <c r="G506" s="3"/>
      <c r="H506" s="3"/>
      <c r="I506" s="3"/>
      <c r="J506" s="3"/>
      <c r="K506" s="3"/>
      <c r="L506" s="3"/>
      <c r="M506" s="3"/>
      <c r="N506" s="3"/>
      <c r="O506" s="3"/>
      <c r="P506" s="3"/>
      <c r="Q506" s="3"/>
      <c r="R506" s="3"/>
      <c r="S506" s="3"/>
      <c r="AE506" s="3"/>
      <c r="AF506" s="3"/>
    </row>
    <row r="507" spans="1:32" x14ac:dyDescent="0.25">
      <c r="A507" s="3"/>
      <c r="B507" s="3"/>
      <c r="C507" s="3"/>
      <c r="D507" s="3"/>
      <c r="E507" s="3"/>
      <c r="F507" s="3"/>
      <c r="G507" s="3"/>
      <c r="H507" s="3"/>
      <c r="I507" s="3"/>
      <c r="J507" s="3"/>
      <c r="K507" s="3"/>
      <c r="L507" s="3"/>
      <c r="M507" s="3"/>
      <c r="N507" s="3"/>
      <c r="O507" s="3"/>
      <c r="P507" s="3"/>
      <c r="Q507" s="3"/>
      <c r="R507" s="3"/>
      <c r="S507" s="3"/>
      <c r="AE507" s="3"/>
      <c r="AF507" s="3"/>
    </row>
    <row r="508" spans="1:32" x14ac:dyDescent="0.25">
      <c r="A508" s="3"/>
      <c r="B508" s="3"/>
      <c r="C508" s="3"/>
      <c r="D508" s="3"/>
      <c r="E508" s="3"/>
      <c r="F508" s="3"/>
      <c r="G508" s="3"/>
      <c r="H508" s="3"/>
      <c r="I508" s="3"/>
      <c r="J508" s="3"/>
      <c r="K508" s="3"/>
      <c r="L508" s="3"/>
      <c r="M508" s="3"/>
      <c r="N508" s="3"/>
      <c r="O508" s="3"/>
      <c r="P508" s="3"/>
      <c r="Q508" s="3"/>
      <c r="R508" s="3"/>
      <c r="S508" s="3"/>
      <c r="AE508" s="3"/>
      <c r="AF508" s="3"/>
    </row>
    <row r="509" spans="1:32" x14ac:dyDescent="0.25">
      <c r="A509" s="3"/>
      <c r="B509" s="3"/>
      <c r="C509" s="3"/>
      <c r="D509" s="3"/>
      <c r="E509" s="3"/>
      <c r="F509" s="3"/>
      <c r="G509" s="3"/>
      <c r="H509" s="3"/>
      <c r="I509" s="3"/>
      <c r="J509" s="3"/>
      <c r="K509" s="3"/>
      <c r="L509" s="3"/>
      <c r="M509" s="3"/>
      <c r="N509" s="3"/>
      <c r="O509" s="3"/>
      <c r="P509" s="3"/>
      <c r="Q509" s="3"/>
      <c r="R509" s="3"/>
      <c r="S509" s="3"/>
      <c r="AE509" s="3"/>
      <c r="AF509" s="3"/>
    </row>
    <row r="510" spans="1:32" x14ac:dyDescent="0.25">
      <c r="A510" s="3"/>
      <c r="B510" s="3"/>
      <c r="C510" s="3"/>
      <c r="D510" s="3"/>
      <c r="E510" s="3"/>
      <c r="F510" s="3"/>
      <c r="G510" s="3"/>
      <c r="H510" s="3"/>
      <c r="I510" s="3"/>
      <c r="J510" s="3"/>
      <c r="K510" s="3"/>
      <c r="L510" s="3"/>
      <c r="M510" s="3"/>
      <c r="N510" s="3"/>
      <c r="O510" s="3"/>
      <c r="P510" s="3"/>
      <c r="Q510" s="3"/>
      <c r="R510" s="3"/>
      <c r="S510" s="3"/>
      <c r="AE510" s="3"/>
      <c r="AF510" s="3"/>
    </row>
    <row r="511" spans="1:32" x14ac:dyDescent="0.25">
      <c r="A511" s="3"/>
      <c r="B511" s="3"/>
      <c r="C511" s="3"/>
      <c r="D511" s="3"/>
      <c r="E511" s="3"/>
      <c r="F511" s="3"/>
      <c r="G511" s="3"/>
      <c r="H511" s="3"/>
      <c r="I511" s="3"/>
      <c r="J511" s="3"/>
      <c r="K511" s="3"/>
      <c r="L511" s="3"/>
      <c r="M511" s="3"/>
      <c r="N511" s="3"/>
      <c r="O511" s="3"/>
      <c r="P511" s="3"/>
      <c r="Q511" s="3"/>
      <c r="R511" s="3"/>
      <c r="S511" s="3"/>
      <c r="AE511" s="3"/>
      <c r="AF511" s="3"/>
    </row>
    <row r="512" spans="1:32" x14ac:dyDescent="0.25">
      <c r="A512" s="3"/>
      <c r="B512" s="3"/>
      <c r="C512" s="3"/>
      <c r="D512" s="3"/>
      <c r="E512" s="3"/>
      <c r="F512" s="3"/>
      <c r="G512" s="3"/>
      <c r="H512" s="3"/>
      <c r="I512" s="3"/>
      <c r="J512" s="3"/>
      <c r="K512" s="3"/>
      <c r="L512" s="3"/>
      <c r="M512" s="3"/>
      <c r="N512" s="3"/>
      <c r="O512" s="3"/>
      <c r="P512" s="3"/>
      <c r="Q512" s="3"/>
      <c r="R512" s="3"/>
      <c r="S512" s="3"/>
      <c r="AE512" s="3"/>
      <c r="AF512" s="3"/>
    </row>
    <row r="513" spans="1:32" x14ac:dyDescent="0.25">
      <c r="A513" s="3"/>
      <c r="B513" s="3"/>
      <c r="C513" s="3"/>
      <c r="D513" s="3"/>
      <c r="E513" s="3"/>
      <c r="F513" s="3"/>
      <c r="G513" s="3"/>
      <c r="H513" s="3"/>
      <c r="I513" s="3"/>
      <c r="J513" s="3"/>
      <c r="K513" s="3"/>
      <c r="L513" s="3"/>
      <c r="M513" s="3"/>
      <c r="N513" s="3"/>
      <c r="O513" s="3"/>
      <c r="P513" s="3"/>
      <c r="Q513" s="3"/>
      <c r="R513" s="3"/>
      <c r="S513" s="3"/>
      <c r="AE513" s="3"/>
      <c r="AF513" s="3"/>
    </row>
    <row r="514" spans="1:32" x14ac:dyDescent="0.25">
      <c r="A514" s="3"/>
      <c r="B514" s="3"/>
      <c r="C514" s="3"/>
      <c r="D514" s="3"/>
      <c r="E514" s="3"/>
      <c r="F514" s="3"/>
      <c r="G514" s="3"/>
      <c r="H514" s="3"/>
      <c r="I514" s="3"/>
      <c r="J514" s="3"/>
      <c r="K514" s="3"/>
      <c r="L514" s="3"/>
      <c r="M514" s="3"/>
      <c r="N514" s="3"/>
      <c r="O514" s="3"/>
      <c r="P514" s="3"/>
      <c r="Q514" s="3"/>
      <c r="R514" s="3"/>
      <c r="S514" s="3"/>
      <c r="AE514" s="3"/>
      <c r="AF514" s="3"/>
    </row>
    <row r="515" spans="1:32" x14ac:dyDescent="0.25">
      <c r="A515" s="3"/>
      <c r="B515" s="3"/>
      <c r="C515" s="3"/>
      <c r="D515" s="3"/>
      <c r="E515" s="3"/>
      <c r="F515" s="3"/>
      <c r="G515" s="3"/>
      <c r="H515" s="3"/>
      <c r="I515" s="3"/>
      <c r="J515" s="3"/>
      <c r="K515" s="3"/>
      <c r="L515" s="3"/>
      <c r="M515" s="3"/>
      <c r="N515" s="3"/>
      <c r="O515" s="3"/>
      <c r="P515" s="3"/>
      <c r="Q515" s="3"/>
      <c r="R515" s="3"/>
      <c r="S515" s="3"/>
      <c r="AE515" s="3"/>
      <c r="AF515" s="3"/>
    </row>
    <row r="516" spans="1:32" x14ac:dyDescent="0.25">
      <c r="A516" s="3"/>
      <c r="B516" s="3"/>
      <c r="C516" s="3"/>
      <c r="D516" s="3"/>
      <c r="E516" s="3"/>
      <c r="F516" s="3"/>
      <c r="G516" s="3"/>
      <c r="H516" s="3"/>
      <c r="I516" s="3"/>
      <c r="J516" s="3"/>
      <c r="K516" s="3"/>
      <c r="L516" s="3"/>
      <c r="M516" s="3"/>
      <c r="N516" s="3"/>
      <c r="O516" s="3"/>
      <c r="P516" s="3"/>
      <c r="Q516" s="3"/>
      <c r="R516" s="3"/>
      <c r="S516" s="3"/>
      <c r="AE516" s="3"/>
      <c r="AF516" s="3"/>
    </row>
    <row r="517" spans="1:32" x14ac:dyDescent="0.25">
      <c r="A517" s="3"/>
      <c r="B517" s="3"/>
      <c r="C517" s="3"/>
      <c r="D517" s="3"/>
      <c r="E517" s="3"/>
      <c r="F517" s="3"/>
      <c r="G517" s="3"/>
      <c r="H517" s="3"/>
      <c r="I517" s="3"/>
      <c r="J517" s="3"/>
      <c r="K517" s="3"/>
      <c r="L517" s="3"/>
      <c r="M517" s="3"/>
      <c r="N517" s="3"/>
      <c r="O517" s="3"/>
      <c r="P517" s="3"/>
      <c r="Q517" s="3"/>
      <c r="R517" s="3"/>
      <c r="S517" s="3"/>
      <c r="AE517" s="3"/>
      <c r="AF517" s="3"/>
    </row>
    <row r="518" spans="1:32" x14ac:dyDescent="0.25">
      <c r="A518" s="3"/>
      <c r="B518" s="3"/>
      <c r="C518" s="3"/>
      <c r="D518" s="3"/>
      <c r="E518" s="3"/>
      <c r="F518" s="3"/>
      <c r="G518" s="3"/>
      <c r="H518" s="3"/>
      <c r="I518" s="3"/>
      <c r="J518" s="3"/>
      <c r="K518" s="3"/>
      <c r="L518" s="3"/>
      <c r="M518" s="3"/>
      <c r="N518" s="3"/>
      <c r="O518" s="3"/>
      <c r="P518" s="3"/>
      <c r="Q518" s="3"/>
      <c r="R518" s="3"/>
      <c r="S518" s="3"/>
      <c r="AE518" s="3"/>
      <c r="AF518" s="3"/>
    </row>
    <row r="519" spans="1:32" x14ac:dyDescent="0.25">
      <c r="A519" s="3"/>
      <c r="B519" s="3"/>
      <c r="C519" s="3"/>
      <c r="D519" s="3"/>
      <c r="E519" s="3"/>
      <c r="F519" s="3"/>
      <c r="G519" s="3"/>
      <c r="H519" s="3"/>
      <c r="I519" s="3"/>
      <c r="J519" s="3"/>
      <c r="K519" s="3"/>
      <c r="L519" s="3"/>
      <c r="M519" s="3"/>
      <c r="N519" s="3"/>
      <c r="O519" s="3"/>
      <c r="P519" s="3"/>
      <c r="Q519" s="3"/>
      <c r="R519" s="3"/>
      <c r="S519" s="3"/>
      <c r="AE519" s="3"/>
      <c r="AF519" s="3"/>
    </row>
    <row r="520" spans="1:32" x14ac:dyDescent="0.25">
      <c r="A520" s="3"/>
      <c r="B520" s="3"/>
      <c r="C520" s="3"/>
      <c r="D520" s="3"/>
      <c r="E520" s="3"/>
      <c r="F520" s="3"/>
      <c r="G520" s="3"/>
      <c r="H520" s="3"/>
      <c r="I520" s="3"/>
      <c r="J520" s="3"/>
      <c r="K520" s="3"/>
      <c r="L520" s="3"/>
      <c r="M520" s="3"/>
      <c r="N520" s="3"/>
      <c r="O520" s="3"/>
      <c r="P520" s="3"/>
      <c r="Q520" s="3"/>
      <c r="R520" s="3"/>
      <c r="S520" s="3"/>
      <c r="AE520" s="3"/>
      <c r="AF520" s="3"/>
    </row>
    <row r="521" spans="1:32" x14ac:dyDescent="0.25">
      <c r="A521" s="3"/>
      <c r="B521" s="3"/>
      <c r="C521" s="3"/>
      <c r="D521" s="3"/>
      <c r="E521" s="3"/>
      <c r="F521" s="3"/>
      <c r="G521" s="3"/>
      <c r="H521" s="3"/>
      <c r="I521" s="3"/>
      <c r="J521" s="3"/>
      <c r="K521" s="3"/>
      <c r="L521" s="3"/>
      <c r="M521" s="3"/>
      <c r="N521" s="3"/>
      <c r="O521" s="3"/>
      <c r="P521" s="3"/>
      <c r="Q521" s="3"/>
      <c r="R521" s="3"/>
      <c r="S521" s="3"/>
      <c r="AE521" s="3"/>
      <c r="AF521" s="3"/>
    </row>
    <row r="522" spans="1:32" x14ac:dyDescent="0.25">
      <c r="A522" s="3"/>
      <c r="B522" s="3"/>
      <c r="C522" s="3"/>
      <c r="D522" s="3"/>
      <c r="E522" s="3"/>
      <c r="F522" s="3"/>
      <c r="G522" s="3"/>
      <c r="H522" s="3"/>
      <c r="I522" s="3"/>
      <c r="J522" s="3"/>
      <c r="K522" s="3"/>
      <c r="L522" s="3"/>
      <c r="M522" s="3"/>
      <c r="N522" s="3"/>
      <c r="O522" s="3"/>
      <c r="P522" s="3"/>
      <c r="Q522" s="3"/>
      <c r="R522" s="3"/>
      <c r="S522" s="3"/>
      <c r="AE522" s="3"/>
      <c r="AF522" s="3"/>
    </row>
    <row r="523" spans="1:32" x14ac:dyDescent="0.25">
      <c r="A523" s="3"/>
      <c r="B523" s="3"/>
      <c r="C523" s="3"/>
      <c r="D523" s="3"/>
      <c r="E523" s="3"/>
      <c r="F523" s="3"/>
      <c r="G523" s="3"/>
      <c r="H523" s="3"/>
      <c r="I523" s="3"/>
      <c r="J523" s="3"/>
      <c r="K523" s="3"/>
      <c r="L523" s="3"/>
      <c r="M523" s="3"/>
      <c r="N523" s="3"/>
      <c r="O523" s="3"/>
      <c r="P523" s="3"/>
      <c r="Q523" s="3"/>
      <c r="R523" s="3"/>
      <c r="S523" s="3"/>
      <c r="AE523" s="3"/>
      <c r="AF523" s="3"/>
    </row>
    <row r="524" spans="1:32" x14ac:dyDescent="0.25">
      <c r="A524" s="3"/>
      <c r="B524" s="3"/>
      <c r="C524" s="3"/>
      <c r="D524" s="3"/>
      <c r="E524" s="3"/>
      <c r="F524" s="3"/>
      <c r="G524" s="3"/>
      <c r="H524" s="3"/>
      <c r="I524" s="3"/>
      <c r="J524" s="3"/>
      <c r="K524" s="3"/>
      <c r="L524" s="3"/>
      <c r="M524" s="3"/>
      <c r="N524" s="3"/>
      <c r="O524" s="3"/>
      <c r="P524" s="3"/>
      <c r="Q524" s="3"/>
      <c r="R524" s="3"/>
      <c r="S524" s="3"/>
      <c r="AE524" s="3"/>
      <c r="AF524" s="3"/>
    </row>
    <row r="525" spans="1:32" x14ac:dyDescent="0.25">
      <c r="A525" s="3"/>
      <c r="B525" s="3"/>
      <c r="C525" s="3"/>
      <c r="D525" s="3"/>
      <c r="E525" s="3"/>
      <c r="F525" s="3"/>
      <c r="G525" s="3"/>
      <c r="H525" s="3"/>
      <c r="I525" s="3"/>
      <c r="J525" s="3"/>
      <c r="K525" s="3"/>
      <c r="L525" s="3"/>
      <c r="M525" s="3"/>
      <c r="N525" s="3"/>
      <c r="O525" s="3"/>
      <c r="P525" s="3"/>
      <c r="Q525" s="3"/>
      <c r="R525" s="3"/>
      <c r="S525" s="3"/>
      <c r="AE525" s="3"/>
      <c r="AF525" s="3"/>
    </row>
    <row r="526" spans="1:32" x14ac:dyDescent="0.25">
      <c r="A526" s="3"/>
      <c r="B526" s="3"/>
      <c r="C526" s="3"/>
      <c r="D526" s="3"/>
      <c r="E526" s="3"/>
      <c r="F526" s="3"/>
      <c r="G526" s="3"/>
      <c r="H526" s="3"/>
      <c r="I526" s="3"/>
      <c r="J526" s="3"/>
      <c r="K526" s="3"/>
      <c r="L526" s="3"/>
      <c r="M526" s="3"/>
      <c r="N526" s="3"/>
      <c r="O526" s="3"/>
      <c r="P526" s="3"/>
      <c r="Q526" s="3"/>
      <c r="R526" s="3"/>
      <c r="S526" s="3"/>
      <c r="AE526" s="3"/>
      <c r="AF526" s="3"/>
    </row>
    <row r="527" spans="1:32" x14ac:dyDescent="0.25">
      <c r="A527" s="3"/>
      <c r="B527" s="3"/>
      <c r="C527" s="3"/>
      <c r="D527" s="3"/>
      <c r="E527" s="3"/>
      <c r="F527" s="3"/>
      <c r="G527" s="3"/>
      <c r="H527" s="3"/>
      <c r="I527" s="3"/>
      <c r="J527" s="3"/>
      <c r="K527" s="3"/>
      <c r="L527" s="3"/>
      <c r="M527" s="3"/>
      <c r="N527" s="3"/>
      <c r="O527" s="3"/>
      <c r="P527" s="3"/>
      <c r="Q527" s="3"/>
      <c r="R527" s="3"/>
      <c r="S527" s="3"/>
      <c r="AE527" s="3"/>
      <c r="AF527" s="3"/>
    </row>
    <row r="528" spans="1:32" x14ac:dyDescent="0.25">
      <c r="A528" s="3"/>
      <c r="B528" s="3"/>
      <c r="C528" s="3"/>
      <c r="D528" s="3"/>
      <c r="E528" s="3"/>
      <c r="F528" s="3"/>
      <c r="G528" s="3"/>
      <c r="H528" s="3"/>
      <c r="I528" s="3"/>
      <c r="J528" s="3"/>
      <c r="K528" s="3"/>
      <c r="L528" s="3"/>
      <c r="M528" s="3"/>
      <c r="N528" s="3"/>
      <c r="O528" s="3"/>
      <c r="P528" s="3"/>
      <c r="Q528" s="3"/>
      <c r="R528" s="3"/>
      <c r="S528" s="3"/>
      <c r="AE528" s="3"/>
      <c r="AF528" s="3"/>
    </row>
    <row r="529" spans="1:32" x14ac:dyDescent="0.25">
      <c r="A529" s="3"/>
      <c r="B529" s="3"/>
      <c r="C529" s="3"/>
      <c r="D529" s="3"/>
      <c r="E529" s="3"/>
      <c r="F529" s="3"/>
      <c r="G529" s="3"/>
      <c r="H529" s="3"/>
      <c r="I529" s="3"/>
      <c r="J529" s="3"/>
      <c r="K529" s="3"/>
      <c r="L529" s="3"/>
      <c r="M529" s="3"/>
      <c r="N529" s="3"/>
      <c r="O529" s="3"/>
      <c r="P529" s="3"/>
      <c r="Q529" s="3"/>
      <c r="R529" s="3"/>
      <c r="S529" s="3"/>
      <c r="AE529" s="3"/>
      <c r="AF529" s="3"/>
    </row>
    <row r="530" spans="1:32" x14ac:dyDescent="0.25">
      <c r="A530" s="3"/>
      <c r="B530" s="3"/>
      <c r="C530" s="3"/>
      <c r="D530" s="3"/>
      <c r="E530" s="3"/>
      <c r="F530" s="3"/>
      <c r="G530" s="3"/>
      <c r="H530" s="3"/>
      <c r="I530" s="3"/>
      <c r="J530" s="3"/>
      <c r="K530" s="3"/>
      <c r="L530" s="3"/>
      <c r="M530" s="3"/>
      <c r="N530" s="3"/>
      <c r="O530" s="3"/>
      <c r="P530" s="3"/>
      <c r="Q530" s="3"/>
      <c r="R530" s="3"/>
      <c r="S530" s="3"/>
      <c r="AE530" s="3"/>
      <c r="AF530" s="3"/>
    </row>
    <row r="531" spans="1:32" x14ac:dyDescent="0.25">
      <c r="A531" s="3"/>
      <c r="B531" s="3"/>
      <c r="C531" s="3"/>
      <c r="D531" s="3"/>
      <c r="E531" s="3"/>
      <c r="F531" s="3"/>
      <c r="G531" s="3"/>
      <c r="H531" s="3"/>
      <c r="I531" s="3"/>
      <c r="J531" s="3"/>
      <c r="K531" s="3"/>
      <c r="L531" s="3"/>
      <c r="M531" s="3"/>
      <c r="N531" s="3"/>
      <c r="O531" s="3"/>
      <c r="P531" s="3"/>
      <c r="Q531" s="3"/>
      <c r="R531" s="3"/>
      <c r="S531" s="3"/>
      <c r="AE531" s="3"/>
      <c r="AF531" s="3"/>
    </row>
    <row r="532" spans="1:32" x14ac:dyDescent="0.25">
      <c r="A532" s="3"/>
      <c r="B532" s="3"/>
      <c r="C532" s="3"/>
      <c r="D532" s="3"/>
      <c r="E532" s="3"/>
      <c r="F532" s="3"/>
      <c r="G532" s="3"/>
      <c r="H532" s="3"/>
      <c r="I532" s="3"/>
      <c r="J532" s="3"/>
      <c r="K532" s="3"/>
      <c r="L532" s="3"/>
      <c r="M532" s="3"/>
      <c r="N532" s="3"/>
      <c r="O532" s="3"/>
      <c r="P532" s="3"/>
      <c r="Q532" s="3"/>
      <c r="R532" s="3"/>
      <c r="S532" s="3"/>
      <c r="AE532" s="3"/>
      <c r="AF532" s="3"/>
    </row>
    <row r="533" spans="1:32" x14ac:dyDescent="0.25">
      <c r="A533" s="3"/>
      <c r="B533" s="3"/>
      <c r="C533" s="3"/>
      <c r="D533" s="3"/>
      <c r="E533" s="3"/>
      <c r="F533" s="3"/>
      <c r="G533" s="3"/>
      <c r="H533" s="3"/>
      <c r="I533" s="3"/>
      <c r="J533" s="3"/>
      <c r="K533" s="3"/>
      <c r="L533" s="3"/>
      <c r="M533" s="3"/>
      <c r="N533" s="3"/>
      <c r="O533" s="3"/>
      <c r="P533" s="3"/>
      <c r="Q533" s="3"/>
      <c r="R533" s="3"/>
      <c r="S533" s="3"/>
      <c r="AE533" s="3"/>
      <c r="AF533" s="3"/>
    </row>
    <row r="534" spans="1:32" x14ac:dyDescent="0.25">
      <c r="A534" s="3"/>
      <c r="B534" s="3"/>
      <c r="C534" s="3"/>
      <c r="D534" s="3"/>
      <c r="E534" s="3"/>
      <c r="F534" s="3"/>
      <c r="G534" s="3"/>
      <c r="H534" s="3"/>
      <c r="I534" s="3"/>
      <c r="J534" s="3"/>
      <c r="K534" s="3"/>
      <c r="L534" s="3"/>
      <c r="M534" s="3"/>
      <c r="N534" s="3"/>
      <c r="O534" s="3"/>
      <c r="P534" s="3"/>
      <c r="Q534" s="3"/>
      <c r="R534" s="3"/>
      <c r="S534" s="3"/>
      <c r="AE534" s="3"/>
      <c r="AF534" s="3"/>
    </row>
    <row r="535" spans="1:32" x14ac:dyDescent="0.25">
      <c r="A535" s="3"/>
      <c r="B535" s="3"/>
      <c r="C535" s="3"/>
      <c r="D535" s="3"/>
      <c r="E535" s="3"/>
      <c r="F535" s="3"/>
      <c r="G535" s="3"/>
      <c r="H535" s="3"/>
      <c r="I535" s="3"/>
      <c r="J535" s="3"/>
      <c r="K535" s="3"/>
      <c r="L535" s="3"/>
      <c r="M535" s="3"/>
      <c r="N535" s="3"/>
      <c r="O535" s="3"/>
      <c r="P535" s="3"/>
      <c r="Q535" s="3"/>
      <c r="R535" s="3"/>
      <c r="S535" s="3"/>
      <c r="AE535" s="3"/>
      <c r="AF535" s="3"/>
    </row>
    <row r="536" spans="1:32" x14ac:dyDescent="0.25">
      <c r="A536" s="3"/>
      <c r="B536" s="3"/>
      <c r="C536" s="3"/>
      <c r="D536" s="3"/>
      <c r="E536" s="3"/>
      <c r="F536" s="3"/>
      <c r="G536" s="3"/>
      <c r="H536" s="3"/>
      <c r="I536" s="3"/>
      <c r="J536" s="3"/>
      <c r="K536" s="3"/>
      <c r="L536" s="3"/>
      <c r="M536" s="3"/>
      <c r="N536" s="3"/>
      <c r="O536" s="3"/>
      <c r="P536" s="3"/>
      <c r="Q536" s="3"/>
      <c r="R536" s="3"/>
      <c r="S536" s="3"/>
      <c r="AE536" s="3"/>
      <c r="AF536" s="3"/>
    </row>
    <row r="537" spans="1:32" x14ac:dyDescent="0.25">
      <c r="A537" s="3"/>
      <c r="B537" s="3"/>
      <c r="C537" s="3"/>
      <c r="D537" s="3"/>
      <c r="E537" s="3"/>
      <c r="F537" s="3"/>
      <c r="G537" s="3"/>
      <c r="H537" s="3"/>
      <c r="I537" s="3"/>
      <c r="J537" s="3"/>
      <c r="K537" s="3"/>
      <c r="L537" s="3"/>
      <c r="M537" s="3"/>
      <c r="N537" s="3"/>
      <c r="O537" s="3"/>
      <c r="P537" s="3"/>
      <c r="Q537" s="3"/>
      <c r="R537" s="3"/>
      <c r="S537" s="3"/>
      <c r="AE537" s="3"/>
      <c r="AF537" s="3"/>
    </row>
    <row r="538" spans="1:32" x14ac:dyDescent="0.25">
      <c r="A538" s="3"/>
      <c r="B538" s="3"/>
      <c r="C538" s="3"/>
      <c r="D538" s="3"/>
      <c r="E538" s="3"/>
      <c r="F538" s="3"/>
      <c r="G538" s="3"/>
      <c r="H538" s="3"/>
      <c r="I538" s="3"/>
      <c r="J538" s="3"/>
      <c r="K538" s="3"/>
      <c r="L538" s="3"/>
      <c r="M538" s="3"/>
      <c r="N538" s="3"/>
      <c r="O538" s="3"/>
      <c r="P538" s="3"/>
      <c r="Q538" s="3"/>
      <c r="R538" s="3"/>
      <c r="S538" s="3"/>
      <c r="AE538" s="3"/>
      <c r="AF538" s="3"/>
    </row>
    <row r="539" spans="1:32" x14ac:dyDescent="0.25">
      <c r="A539" s="3"/>
      <c r="B539" s="3"/>
      <c r="C539" s="3"/>
      <c r="D539" s="3"/>
      <c r="E539" s="3"/>
      <c r="F539" s="3"/>
      <c r="G539" s="3"/>
      <c r="H539" s="3"/>
      <c r="I539" s="3"/>
      <c r="J539" s="3"/>
      <c r="K539" s="3"/>
      <c r="L539" s="3"/>
      <c r="M539" s="3"/>
      <c r="N539" s="3"/>
      <c r="O539" s="3"/>
      <c r="P539" s="3"/>
      <c r="Q539" s="3"/>
      <c r="R539" s="3"/>
      <c r="S539" s="3"/>
      <c r="AE539" s="3"/>
      <c r="AF539" s="3"/>
    </row>
    <row r="540" spans="1:32" x14ac:dyDescent="0.25">
      <c r="A540" s="3"/>
      <c r="B540" s="3"/>
      <c r="C540" s="3"/>
      <c r="D540" s="3"/>
      <c r="E540" s="3"/>
      <c r="F540" s="3"/>
      <c r="G540" s="3"/>
      <c r="H540" s="3"/>
      <c r="I540" s="3"/>
      <c r="J540" s="3"/>
      <c r="K540" s="3"/>
      <c r="L540" s="3"/>
      <c r="M540" s="3"/>
      <c r="N540" s="3"/>
      <c r="O540" s="3"/>
      <c r="P540" s="3"/>
      <c r="Q540" s="3"/>
      <c r="R540" s="3"/>
      <c r="S540" s="3"/>
      <c r="AE540" s="3"/>
      <c r="AF540" s="3"/>
    </row>
    <row r="541" spans="1:32" x14ac:dyDescent="0.25">
      <c r="A541" s="3"/>
      <c r="B541" s="3"/>
      <c r="C541" s="3"/>
      <c r="D541" s="3"/>
      <c r="E541" s="3"/>
      <c r="F541" s="3"/>
      <c r="G541" s="3"/>
      <c r="H541" s="3"/>
      <c r="I541" s="3"/>
      <c r="J541" s="3"/>
      <c r="K541" s="3"/>
      <c r="L541" s="3"/>
      <c r="M541" s="3"/>
      <c r="N541" s="3"/>
      <c r="O541" s="3"/>
      <c r="P541" s="3"/>
      <c r="Q541" s="3"/>
      <c r="R541" s="3"/>
      <c r="S541" s="3"/>
      <c r="AE541" s="3"/>
      <c r="AF541" s="3"/>
    </row>
    <row r="542" spans="1:32" x14ac:dyDescent="0.25">
      <c r="A542" s="3"/>
      <c r="B542" s="3"/>
      <c r="C542" s="3"/>
      <c r="D542" s="3"/>
      <c r="E542" s="3"/>
      <c r="F542" s="3"/>
      <c r="G542" s="3"/>
      <c r="H542" s="3"/>
      <c r="I542" s="3"/>
      <c r="J542" s="3"/>
      <c r="K542" s="3"/>
      <c r="L542" s="3"/>
      <c r="M542" s="3"/>
      <c r="N542" s="3"/>
      <c r="O542" s="3"/>
      <c r="P542" s="3"/>
      <c r="Q542" s="3"/>
      <c r="R542" s="3"/>
      <c r="S542" s="3"/>
      <c r="AE542" s="3"/>
      <c r="AF542" s="3"/>
    </row>
    <row r="543" spans="1:32" x14ac:dyDescent="0.25">
      <c r="A543" s="3"/>
      <c r="B543" s="3"/>
      <c r="C543" s="3"/>
      <c r="D543" s="3"/>
      <c r="E543" s="3"/>
      <c r="F543" s="3"/>
      <c r="G543" s="3"/>
      <c r="H543" s="3"/>
      <c r="I543" s="3"/>
      <c r="J543" s="3"/>
      <c r="K543" s="3"/>
      <c r="L543" s="3"/>
      <c r="M543" s="3"/>
      <c r="N543" s="3"/>
      <c r="O543" s="3"/>
      <c r="P543" s="3"/>
      <c r="Q543" s="3"/>
      <c r="R543" s="3"/>
      <c r="S543" s="3"/>
      <c r="AE543" s="3"/>
      <c r="AF543" s="3"/>
    </row>
    <row r="544" spans="1:32" x14ac:dyDescent="0.25">
      <c r="A544" s="3"/>
      <c r="B544" s="3"/>
      <c r="C544" s="3"/>
      <c r="D544" s="3"/>
      <c r="E544" s="3"/>
      <c r="F544" s="3"/>
      <c r="G544" s="3"/>
      <c r="H544" s="3"/>
      <c r="I544" s="3"/>
      <c r="J544" s="3"/>
      <c r="K544" s="3"/>
      <c r="L544" s="3"/>
      <c r="M544" s="3"/>
      <c r="N544" s="3"/>
      <c r="O544" s="3"/>
      <c r="P544" s="3"/>
      <c r="Q544" s="3"/>
      <c r="R544" s="3"/>
      <c r="S544" s="3"/>
      <c r="AE544" s="3"/>
      <c r="AF544" s="3"/>
    </row>
    <row r="545" spans="1:32" x14ac:dyDescent="0.25">
      <c r="A545" s="3"/>
      <c r="B545" s="3"/>
      <c r="C545" s="3"/>
      <c r="D545" s="3"/>
      <c r="E545" s="3"/>
      <c r="F545" s="3"/>
      <c r="G545" s="3"/>
      <c r="H545" s="3"/>
      <c r="I545" s="3"/>
      <c r="J545" s="3"/>
      <c r="K545" s="3"/>
      <c r="L545" s="3"/>
      <c r="M545" s="3"/>
      <c r="N545" s="3"/>
      <c r="O545" s="3"/>
      <c r="P545" s="3"/>
      <c r="Q545" s="3"/>
      <c r="R545" s="3"/>
      <c r="S545" s="3"/>
      <c r="AE545" s="3"/>
      <c r="AF545" s="3"/>
    </row>
    <row r="546" spans="1:32" x14ac:dyDescent="0.25">
      <c r="A546" s="3"/>
      <c r="B546" s="3"/>
      <c r="C546" s="3"/>
      <c r="D546" s="3"/>
      <c r="E546" s="3"/>
      <c r="F546" s="3"/>
      <c r="G546" s="3"/>
      <c r="H546" s="3"/>
      <c r="I546" s="3"/>
      <c r="J546" s="3"/>
      <c r="K546" s="3"/>
      <c r="L546" s="3"/>
      <c r="M546" s="3"/>
      <c r="N546" s="3"/>
      <c r="O546" s="3"/>
      <c r="P546" s="3"/>
      <c r="Q546" s="3"/>
      <c r="R546" s="3"/>
      <c r="S546" s="3"/>
      <c r="AE546" s="3"/>
      <c r="AF546" s="3"/>
    </row>
    <row r="547" spans="1:32" x14ac:dyDescent="0.25">
      <c r="A547" s="3"/>
      <c r="B547" s="3"/>
      <c r="C547" s="3"/>
      <c r="D547" s="3"/>
      <c r="E547" s="3"/>
      <c r="F547" s="3"/>
      <c r="G547" s="3"/>
      <c r="H547" s="3"/>
      <c r="I547" s="3"/>
      <c r="J547" s="3"/>
      <c r="K547" s="3"/>
      <c r="L547" s="3"/>
      <c r="M547" s="3"/>
      <c r="N547" s="3"/>
      <c r="O547" s="3"/>
      <c r="P547" s="3"/>
      <c r="Q547" s="3"/>
      <c r="R547" s="3"/>
      <c r="S547" s="3"/>
      <c r="AE547" s="3"/>
      <c r="AF547" s="3"/>
    </row>
    <row r="548" spans="1:32" x14ac:dyDescent="0.25">
      <c r="A548" s="3"/>
      <c r="B548" s="3"/>
      <c r="C548" s="3"/>
      <c r="D548" s="3"/>
      <c r="E548" s="3"/>
      <c r="F548" s="3"/>
      <c r="G548" s="3"/>
      <c r="H548" s="3"/>
      <c r="I548" s="3"/>
      <c r="J548" s="3"/>
      <c r="K548" s="3"/>
      <c r="L548" s="3"/>
      <c r="M548" s="3"/>
      <c r="N548" s="3"/>
      <c r="O548" s="3"/>
      <c r="P548" s="3"/>
      <c r="Q548" s="3"/>
      <c r="R548" s="3"/>
      <c r="S548" s="3"/>
      <c r="AE548" s="3"/>
      <c r="AF548" s="3"/>
    </row>
    <row r="549" spans="1:32" x14ac:dyDescent="0.25">
      <c r="A549" s="3"/>
      <c r="B549" s="3"/>
      <c r="C549" s="3"/>
      <c r="D549" s="3"/>
      <c r="E549" s="3"/>
      <c r="F549" s="3"/>
      <c r="G549" s="3"/>
      <c r="H549" s="3"/>
      <c r="I549" s="3"/>
      <c r="J549" s="3"/>
      <c r="K549" s="3"/>
      <c r="L549" s="3"/>
      <c r="M549" s="3"/>
      <c r="N549" s="3"/>
      <c r="O549" s="3"/>
      <c r="P549" s="3"/>
      <c r="Q549" s="3"/>
      <c r="R549" s="3"/>
      <c r="S549" s="3"/>
      <c r="AE549" s="3"/>
      <c r="AF549" s="3"/>
    </row>
    <row r="550" spans="1:32" x14ac:dyDescent="0.25">
      <c r="A550" s="3"/>
      <c r="B550" s="3"/>
      <c r="C550" s="3"/>
      <c r="D550" s="3"/>
      <c r="E550" s="3"/>
      <c r="F550" s="3"/>
      <c r="G550" s="3"/>
      <c r="H550" s="3"/>
      <c r="I550" s="3"/>
      <c r="J550" s="3"/>
      <c r="K550" s="3"/>
      <c r="L550" s="3"/>
      <c r="M550" s="3"/>
      <c r="N550" s="3"/>
      <c r="O550" s="3"/>
      <c r="P550" s="3"/>
      <c r="Q550" s="3"/>
      <c r="R550" s="3"/>
      <c r="S550" s="3"/>
      <c r="AE550" s="3"/>
      <c r="AF550" s="3"/>
    </row>
    <row r="551" spans="1:32" x14ac:dyDescent="0.25">
      <c r="A551" s="3"/>
      <c r="B551" s="3"/>
      <c r="C551" s="3"/>
      <c r="D551" s="3"/>
      <c r="E551" s="3"/>
      <c r="F551" s="3"/>
      <c r="G551" s="3"/>
      <c r="H551" s="3"/>
      <c r="I551" s="3"/>
      <c r="J551" s="3"/>
      <c r="K551" s="3"/>
      <c r="L551" s="3"/>
      <c r="M551" s="3"/>
      <c r="N551" s="3"/>
      <c r="O551" s="3"/>
      <c r="P551" s="3"/>
      <c r="Q551" s="3"/>
      <c r="R551" s="3"/>
      <c r="S551" s="3"/>
      <c r="AE551" s="3"/>
      <c r="AF551" s="3"/>
    </row>
    <row r="552" spans="1:32" x14ac:dyDescent="0.25">
      <c r="A552" s="3"/>
      <c r="B552" s="3"/>
      <c r="C552" s="3"/>
      <c r="D552" s="3"/>
      <c r="E552" s="3"/>
      <c r="F552" s="3"/>
      <c r="G552" s="3"/>
      <c r="H552" s="3"/>
      <c r="I552" s="3"/>
      <c r="J552" s="3"/>
      <c r="K552" s="3"/>
      <c r="L552" s="3"/>
      <c r="M552" s="3"/>
      <c r="N552" s="3"/>
      <c r="O552" s="3"/>
      <c r="P552" s="3"/>
      <c r="Q552" s="3"/>
      <c r="R552" s="3"/>
      <c r="S552" s="3"/>
      <c r="AE552" s="3"/>
      <c r="AF552" s="3"/>
    </row>
    <row r="553" spans="1:32" x14ac:dyDescent="0.25">
      <c r="A553" s="3"/>
      <c r="B553" s="3"/>
      <c r="C553" s="3"/>
      <c r="D553" s="3"/>
      <c r="E553" s="3"/>
      <c r="F553" s="3"/>
      <c r="G553" s="3"/>
      <c r="H553" s="3"/>
      <c r="I553" s="3"/>
      <c r="J553" s="3"/>
      <c r="K553" s="3"/>
      <c r="L553" s="3"/>
      <c r="M553" s="3"/>
      <c r="N553" s="3"/>
      <c r="O553" s="3"/>
      <c r="P553" s="3"/>
      <c r="Q553" s="3"/>
      <c r="R553" s="3"/>
      <c r="S553" s="3"/>
      <c r="AE553" s="3"/>
      <c r="AF553" s="3"/>
    </row>
    <row r="554" spans="1:32" x14ac:dyDescent="0.25">
      <c r="A554" s="3"/>
      <c r="B554" s="3"/>
      <c r="C554" s="3"/>
      <c r="D554" s="3"/>
      <c r="E554" s="3"/>
      <c r="F554" s="3"/>
      <c r="G554" s="3"/>
      <c r="H554" s="3"/>
      <c r="I554" s="3"/>
      <c r="J554" s="3"/>
      <c r="K554" s="3"/>
      <c r="L554" s="3"/>
      <c r="M554" s="3"/>
      <c r="N554" s="3"/>
      <c r="O554" s="3"/>
      <c r="P554" s="3"/>
      <c r="Q554" s="3"/>
      <c r="R554" s="3"/>
      <c r="S554" s="3"/>
      <c r="AE554" s="3"/>
      <c r="AF554" s="3"/>
    </row>
    <row r="555" spans="1:32" x14ac:dyDescent="0.25">
      <c r="A555" s="3"/>
      <c r="B555" s="3"/>
      <c r="C555" s="3"/>
      <c r="D555" s="3"/>
      <c r="E555" s="3"/>
      <c r="F555" s="3"/>
      <c r="G555" s="3"/>
      <c r="H555" s="3"/>
      <c r="I555" s="3"/>
      <c r="J555" s="3"/>
      <c r="K555" s="3"/>
      <c r="L555" s="3"/>
      <c r="M555" s="3"/>
      <c r="N555" s="3"/>
      <c r="O555" s="3"/>
      <c r="P555" s="3"/>
      <c r="Q555" s="3"/>
      <c r="R555" s="3"/>
      <c r="S555" s="3"/>
      <c r="AE555" s="3"/>
      <c r="AF555" s="3"/>
    </row>
    <row r="556" spans="1:32" x14ac:dyDescent="0.25">
      <c r="A556" s="3"/>
      <c r="B556" s="3"/>
      <c r="C556" s="3"/>
      <c r="D556" s="3"/>
      <c r="E556" s="3"/>
      <c r="F556" s="3"/>
      <c r="G556" s="3"/>
      <c r="H556" s="3"/>
      <c r="I556" s="3"/>
      <c r="J556" s="3"/>
      <c r="K556" s="3"/>
      <c r="L556" s="3"/>
      <c r="M556" s="3"/>
      <c r="N556" s="3"/>
      <c r="O556" s="3"/>
      <c r="P556" s="3"/>
      <c r="Q556" s="3"/>
      <c r="R556" s="3"/>
      <c r="S556" s="3"/>
      <c r="AE556" s="3"/>
      <c r="AF556" s="3"/>
    </row>
    <row r="557" spans="1:32" x14ac:dyDescent="0.25">
      <c r="A557" s="3"/>
      <c r="B557" s="3"/>
      <c r="C557" s="3"/>
      <c r="D557" s="3"/>
      <c r="E557" s="3"/>
      <c r="F557" s="3"/>
      <c r="G557" s="3"/>
      <c r="H557" s="3"/>
      <c r="I557" s="3"/>
      <c r="J557" s="3"/>
      <c r="K557" s="3"/>
      <c r="L557" s="3"/>
      <c r="M557" s="3"/>
      <c r="N557" s="3"/>
      <c r="O557" s="3"/>
      <c r="P557" s="3"/>
      <c r="Q557" s="3"/>
      <c r="R557" s="3"/>
      <c r="S557" s="3"/>
      <c r="AE557" s="3"/>
      <c r="AF557" s="3"/>
    </row>
    <row r="558" spans="1:32" x14ac:dyDescent="0.25">
      <c r="A558" s="3"/>
      <c r="B558" s="3"/>
      <c r="C558" s="3"/>
      <c r="D558" s="3"/>
      <c r="E558" s="3"/>
      <c r="F558" s="3"/>
      <c r="G558" s="3"/>
      <c r="H558" s="3"/>
      <c r="I558" s="3"/>
      <c r="J558" s="3"/>
      <c r="K558" s="3"/>
      <c r="L558" s="3"/>
      <c r="M558" s="3"/>
      <c r="N558" s="3"/>
      <c r="O558" s="3"/>
      <c r="P558" s="3"/>
      <c r="Q558" s="3"/>
      <c r="R558" s="3"/>
      <c r="S558" s="3"/>
      <c r="AE558" s="3"/>
      <c r="AF558" s="3"/>
    </row>
    <row r="559" spans="1:32" x14ac:dyDescent="0.25">
      <c r="A559" s="3"/>
      <c r="B559" s="3"/>
      <c r="C559" s="3"/>
      <c r="D559" s="3"/>
      <c r="E559" s="3"/>
      <c r="F559" s="3"/>
      <c r="G559" s="3"/>
      <c r="H559" s="3"/>
      <c r="I559" s="3"/>
      <c r="J559" s="3"/>
      <c r="K559" s="3"/>
      <c r="L559" s="3"/>
      <c r="M559" s="3"/>
      <c r="N559" s="3"/>
      <c r="O559" s="3"/>
      <c r="P559" s="3"/>
      <c r="Q559" s="3"/>
      <c r="R559" s="3"/>
      <c r="S559" s="3"/>
      <c r="AE559" s="3"/>
      <c r="AF559" s="3"/>
    </row>
    <row r="560" spans="1:32" x14ac:dyDescent="0.25">
      <c r="A560" s="3"/>
      <c r="B560" s="3"/>
      <c r="C560" s="3"/>
      <c r="D560" s="3"/>
      <c r="E560" s="3"/>
      <c r="F560" s="3"/>
      <c r="G560" s="3"/>
      <c r="H560" s="3"/>
      <c r="I560" s="3"/>
      <c r="J560" s="3"/>
      <c r="K560" s="3"/>
      <c r="L560" s="3"/>
      <c r="M560" s="3"/>
      <c r="N560" s="3"/>
      <c r="O560" s="3"/>
      <c r="P560" s="3"/>
      <c r="Q560" s="3"/>
      <c r="R560" s="3"/>
      <c r="S560" s="3"/>
      <c r="AE560" s="3"/>
      <c r="AF560" s="3"/>
    </row>
    <row r="561" spans="1:32" x14ac:dyDescent="0.25">
      <c r="A561" s="3"/>
      <c r="B561" s="3"/>
      <c r="C561" s="3"/>
      <c r="D561" s="3"/>
      <c r="E561" s="3"/>
      <c r="F561" s="3"/>
      <c r="G561" s="3"/>
      <c r="H561" s="3"/>
      <c r="I561" s="3"/>
      <c r="J561" s="3"/>
      <c r="K561" s="3"/>
      <c r="L561" s="3"/>
      <c r="M561" s="3"/>
      <c r="N561" s="3"/>
      <c r="O561" s="3"/>
      <c r="P561" s="3"/>
      <c r="Q561" s="3"/>
      <c r="R561" s="3"/>
      <c r="S561" s="3"/>
      <c r="AE561" s="3"/>
      <c r="AF561" s="3"/>
    </row>
    <row r="562" spans="1:32" x14ac:dyDescent="0.25">
      <c r="A562" s="3"/>
      <c r="B562" s="3"/>
      <c r="C562" s="3"/>
      <c r="D562" s="3"/>
      <c r="E562" s="3"/>
      <c r="F562" s="3"/>
      <c r="G562" s="3"/>
      <c r="H562" s="3"/>
      <c r="I562" s="3"/>
      <c r="J562" s="3"/>
      <c r="K562" s="3"/>
      <c r="L562" s="3"/>
      <c r="M562" s="3"/>
      <c r="N562" s="3"/>
      <c r="O562" s="3"/>
      <c r="P562" s="3"/>
      <c r="Q562" s="3"/>
      <c r="R562" s="3"/>
      <c r="S562" s="3"/>
      <c r="AE562" s="3"/>
      <c r="AF562" s="3"/>
    </row>
    <row r="563" spans="1:32" x14ac:dyDescent="0.25">
      <c r="A563" s="3"/>
      <c r="B563" s="3"/>
      <c r="C563" s="3"/>
      <c r="D563" s="3"/>
      <c r="E563" s="3"/>
      <c r="F563" s="3"/>
      <c r="G563" s="3"/>
      <c r="H563" s="3"/>
      <c r="I563" s="3"/>
      <c r="J563" s="3"/>
      <c r="K563" s="3"/>
      <c r="L563" s="3"/>
      <c r="M563" s="3"/>
      <c r="N563" s="3"/>
      <c r="O563" s="3"/>
      <c r="P563" s="3"/>
      <c r="Q563" s="3"/>
      <c r="R563" s="3"/>
      <c r="S563" s="3"/>
      <c r="AE563" s="3"/>
      <c r="AF563" s="3"/>
    </row>
    <row r="564" spans="1:32" x14ac:dyDescent="0.25">
      <c r="A564" s="3"/>
      <c r="B564" s="3"/>
      <c r="C564" s="3"/>
      <c r="D564" s="3"/>
      <c r="E564" s="3"/>
      <c r="F564" s="3"/>
      <c r="G564" s="3"/>
      <c r="H564" s="3"/>
      <c r="I564" s="3"/>
      <c r="J564" s="3"/>
      <c r="K564" s="3"/>
      <c r="L564" s="3"/>
      <c r="M564" s="3"/>
      <c r="N564" s="3"/>
      <c r="O564" s="3"/>
      <c r="P564" s="3"/>
      <c r="Q564" s="3"/>
      <c r="R564" s="3"/>
      <c r="S564" s="3"/>
      <c r="AE564" s="3"/>
      <c r="AF564" s="3"/>
    </row>
    <row r="565" spans="1:32" x14ac:dyDescent="0.25">
      <c r="A565" s="3"/>
      <c r="B565" s="3"/>
      <c r="C565" s="3"/>
      <c r="D565" s="3"/>
      <c r="E565" s="3"/>
      <c r="F565" s="3"/>
      <c r="G565" s="3"/>
      <c r="H565" s="3"/>
      <c r="I565" s="3"/>
      <c r="J565" s="3"/>
      <c r="K565" s="3"/>
      <c r="L565" s="3"/>
      <c r="M565" s="3"/>
      <c r="N565" s="3"/>
      <c r="O565" s="3"/>
      <c r="P565" s="3"/>
      <c r="Q565" s="3"/>
      <c r="R565" s="3"/>
      <c r="S565" s="3"/>
      <c r="AE565" s="3"/>
      <c r="AF565" s="3"/>
    </row>
    <row r="566" spans="1:32" x14ac:dyDescent="0.25">
      <c r="A566" s="3"/>
      <c r="B566" s="3"/>
      <c r="C566" s="3"/>
      <c r="D566" s="3"/>
      <c r="E566" s="3"/>
      <c r="F566" s="3"/>
      <c r="G566" s="3"/>
      <c r="H566" s="3"/>
      <c r="I566" s="3"/>
      <c r="J566" s="3"/>
      <c r="K566" s="3"/>
      <c r="L566" s="3"/>
      <c r="M566" s="3"/>
      <c r="N566" s="3"/>
      <c r="O566" s="3"/>
      <c r="P566" s="3"/>
      <c r="Q566" s="3"/>
      <c r="R566" s="3"/>
      <c r="S566" s="3"/>
      <c r="AE566" s="3"/>
      <c r="AF566" s="3"/>
    </row>
    <row r="567" spans="1:32" x14ac:dyDescent="0.25">
      <c r="A567" s="3"/>
      <c r="B567" s="3"/>
      <c r="C567" s="3"/>
      <c r="D567" s="3"/>
      <c r="E567" s="3"/>
      <c r="F567" s="3"/>
      <c r="G567" s="3"/>
      <c r="H567" s="3"/>
      <c r="I567" s="3"/>
      <c r="J567" s="3"/>
      <c r="K567" s="3"/>
      <c r="L567" s="3"/>
      <c r="M567" s="3"/>
      <c r="N567" s="3"/>
      <c r="O567" s="3"/>
      <c r="P567" s="3"/>
      <c r="Q567" s="3"/>
      <c r="R567" s="3"/>
      <c r="S567" s="3"/>
      <c r="AE567" s="3"/>
      <c r="AF567" s="3"/>
    </row>
    <row r="568" spans="1:32" x14ac:dyDescent="0.25">
      <c r="A568" s="3"/>
      <c r="B568" s="3"/>
      <c r="C568" s="3"/>
      <c r="D568" s="3"/>
      <c r="E568" s="3"/>
      <c r="F568" s="3"/>
      <c r="G568" s="3"/>
      <c r="H568" s="3"/>
      <c r="I568" s="3"/>
      <c r="J568" s="3"/>
      <c r="K568" s="3"/>
      <c r="L568" s="3"/>
      <c r="M568" s="3"/>
      <c r="N568" s="3"/>
      <c r="O568" s="3"/>
      <c r="P568" s="3"/>
      <c r="Q568" s="3"/>
      <c r="R568" s="3"/>
      <c r="S568" s="3"/>
      <c r="AE568" s="3"/>
      <c r="AF568" s="3"/>
    </row>
    <row r="569" spans="1:32" x14ac:dyDescent="0.25">
      <c r="A569" s="3"/>
      <c r="B569" s="3"/>
      <c r="C569" s="3"/>
      <c r="D569" s="3"/>
      <c r="E569" s="3"/>
      <c r="F569" s="3"/>
      <c r="G569" s="3"/>
      <c r="H569" s="3"/>
      <c r="I569" s="3"/>
      <c r="J569" s="3"/>
      <c r="K569" s="3"/>
      <c r="L569" s="3"/>
      <c r="M569" s="3"/>
      <c r="N569" s="3"/>
      <c r="O569" s="3"/>
      <c r="P569" s="3"/>
      <c r="Q569" s="3"/>
      <c r="R569" s="3"/>
      <c r="S569" s="3"/>
      <c r="AE569" s="3"/>
      <c r="AF569" s="3"/>
    </row>
    <row r="570" spans="1:32" x14ac:dyDescent="0.25">
      <c r="A570" s="3"/>
      <c r="B570" s="3"/>
      <c r="C570" s="3"/>
      <c r="D570" s="3"/>
      <c r="E570" s="3"/>
      <c r="F570" s="3"/>
      <c r="G570" s="3"/>
      <c r="H570" s="3"/>
      <c r="I570" s="3"/>
      <c r="J570" s="3"/>
      <c r="K570" s="3"/>
      <c r="L570" s="3"/>
      <c r="M570" s="3"/>
      <c r="N570" s="3"/>
      <c r="O570" s="3"/>
      <c r="P570" s="3"/>
      <c r="Q570" s="3"/>
      <c r="R570" s="3"/>
      <c r="S570" s="3"/>
      <c r="AE570" s="3"/>
      <c r="AF570" s="3"/>
    </row>
    <row r="571" spans="1:32" x14ac:dyDescent="0.25">
      <c r="A571" s="3"/>
      <c r="B571" s="3"/>
      <c r="C571" s="3"/>
      <c r="D571" s="3"/>
      <c r="E571" s="3"/>
      <c r="F571" s="3"/>
      <c r="G571" s="3"/>
      <c r="H571" s="3"/>
      <c r="I571" s="3"/>
      <c r="J571" s="3"/>
      <c r="K571" s="3"/>
      <c r="L571" s="3"/>
      <c r="M571" s="3"/>
      <c r="N571" s="3"/>
      <c r="O571" s="3"/>
      <c r="P571" s="3"/>
      <c r="Q571" s="3"/>
      <c r="R571" s="3"/>
      <c r="S571" s="3"/>
      <c r="AE571" s="3"/>
      <c r="AF571" s="3"/>
    </row>
    <row r="572" spans="1:32" x14ac:dyDescent="0.25">
      <c r="A572" s="3"/>
      <c r="B572" s="3"/>
      <c r="C572" s="3"/>
      <c r="D572" s="3"/>
      <c r="E572" s="3"/>
      <c r="F572" s="3"/>
      <c r="G572" s="3"/>
      <c r="H572" s="3"/>
      <c r="I572" s="3"/>
      <c r="J572" s="3"/>
      <c r="K572" s="3"/>
      <c r="L572" s="3"/>
      <c r="M572" s="3"/>
      <c r="N572" s="3"/>
      <c r="O572" s="3"/>
      <c r="P572" s="3"/>
      <c r="Q572" s="3"/>
      <c r="R572" s="3"/>
      <c r="S572" s="3"/>
      <c r="AE572" s="3"/>
      <c r="AF572" s="3"/>
    </row>
    <row r="573" spans="1:32" x14ac:dyDescent="0.25">
      <c r="A573" s="3"/>
      <c r="B573" s="3"/>
      <c r="C573" s="3"/>
      <c r="D573" s="3"/>
      <c r="E573" s="3"/>
      <c r="F573" s="3"/>
      <c r="G573" s="3"/>
      <c r="H573" s="3"/>
      <c r="I573" s="3"/>
      <c r="J573" s="3"/>
      <c r="K573" s="3"/>
      <c r="L573" s="3"/>
      <c r="M573" s="3"/>
      <c r="N573" s="3"/>
      <c r="O573" s="3"/>
      <c r="P573" s="3"/>
      <c r="Q573" s="3"/>
      <c r="R573" s="3"/>
      <c r="S573" s="3"/>
      <c r="AE573" s="3"/>
      <c r="AF573" s="3"/>
    </row>
    <row r="574" spans="1:32" x14ac:dyDescent="0.25">
      <c r="A574" s="3"/>
      <c r="B574" s="3"/>
      <c r="C574" s="3"/>
      <c r="D574" s="3"/>
      <c r="E574" s="3"/>
      <c r="F574" s="3"/>
      <c r="G574" s="3"/>
      <c r="H574" s="3"/>
      <c r="I574" s="3"/>
      <c r="J574" s="3"/>
      <c r="K574" s="3"/>
      <c r="L574" s="3"/>
      <c r="M574" s="3"/>
      <c r="N574" s="3"/>
      <c r="O574" s="3"/>
      <c r="P574" s="3"/>
      <c r="Q574" s="3"/>
      <c r="R574" s="3"/>
      <c r="S574" s="3"/>
      <c r="AE574" s="3"/>
      <c r="AF574" s="3"/>
    </row>
    <row r="575" spans="1:32" x14ac:dyDescent="0.25">
      <c r="A575" s="3"/>
      <c r="B575" s="3"/>
      <c r="C575" s="3"/>
      <c r="D575" s="3"/>
      <c r="E575" s="3"/>
      <c r="F575" s="3"/>
      <c r="G575" s="3"/>
      <c r="H575" s="3"/>
      <c r="I575" s="3"/>
      <c r="J575" s="3"/>
      <c r="K575" s="3"/>
      <c r="L575" s="3"/>
      <c r="M575" s="3"/>
      <c r="N575" s="3"/>
      <c r="O575" s="3"/>
      <c r="P575" s="3"/>
      <c r="Q575" s="3"/>
      <c r="R575" s="3"/>
      <c r="S575" s="3"/>
      <c r="AE575" s="3"/>
      <c r="AF575" s="3"/>
    </row>
    <row r="576" spans="1:32" x14ac:dyDescent="0.25">
      <c r="A576" s="3"/>
      <c r="B576" s="3"/>
      <c r="C576" s="3"/>
      <c r="D576" s="3"/>
      <c r="E576" s="3"/>
      <c r="F576" s="3"/>
      <c r="G576" s="3"/>
      <c r="H576" s="3"/>
      <c r="I576" s="3"/>
      <c r="J576" s="3"/>
      <c r="K576" s="3"/>
      <c r="L576" s="3"/>
      <c r="M576" s="3"/>
      <c r="N576" s="3"/>
      <c r="O576" s="3"/>
      <c r="P576" s="3"/>
      <c r="Q576" s="3"/>
      <c r="R576" s="3"/>
      <c r="S576" s="3"/>
      <c r="AE576" s="3"/>
      <c r="AF576" s="3"/>
    </row>
    <row r="577" spans="1:32" x14ac:dyDescent="0.25">
      <c r="A577" s="3"/>
      <c r="B577" s="3"/>
      <c r="C577" s="3"/>
      <c r="D577" s="3"/>
      <c r="E577" s="3"/>
      <c r="F577" s="3"/>
      <c r="G577" s="3"/>
      <c r="H577" s="3"/>
      <c r="I577" s="3"/>
      <c r="J577" s="3"/>
      <c r="K577" s="3"/>
      <c r="L577" s="3"/>
      <c r="M577" s="3"/>
      <c r="N577" s="3"/>
      <c r="O577" s="3"/>
      <c r="P577" s="3"/>
      <c r="Q577" s="3"/>
      <c r="R577" s="3"/>
      <c r="S577" s="3"/>
      <c r="AE577" s="3"/>
      <c r="AF577" s="3"/>
    </row>
    <row r="578" spans="1:32" x14ac:dyDescent="0.25">
      <c r="A578" s="3"/>
      <c r="B578" s="3"/>
      <c r="C578" s="3"/>
      <c r="D578" s="3"/>
      <c r="E578" s="3"/>
      <c r="F578" s="3"/>
      <c r="G578" s="3"/>
      <c r="H578" s="3"/>
      <c r="I578" s="3"/>
      <c r="J578" s="3"/>
      <c r="K578" s="3"/>
      <c r="L578" s="3"/>
      <c r="M578" s="3"/>
      <c r="N578" s="3"/>
      <c r="O578" s="3"/>
      <c r="P578" s="3"/>
      <c r="Q578" s="3"/>
      <c r="R578" s="3"/>
      <c r="S578" s="3"/>
      <c r="AE578" s="3"/>
      <c r="AF578" s="3"/>
    </row>
    <row r="579" spans="1:32" x14ac:dyDescent="0.25">
      <c r="A579" s="3"/>
      <c r="B579" s="3"/>
      <c r="C579" s="3"/>
      <c r="D579" s="3"/>
      <c r="E579" s="3"/>
      <c r="F579" s="3"/>
      <c r="G579" s="3"/>
      <c r="H579" s="3"/>
      <c r="I579" s="3"/>
      <c r="J579" s="3"/>
      <c r="K579" s="3"/>
      <c r="L579" s="3"/>
      <c r="M579" s="3"/>
      <c r="N579" s="3"/>
      <c r="O579" s="3"/>
      <c r="P579" s="3"/>
      <c r="Q579" s="3"/>
      <c r="R579" s="3"/>
      <c r="S579" s="3"/>
      <c r="AE579" s="3"/>
      <c r="AF579" s="3"/>
    </row>
    <row r="580" spans="1:32" x14ac:dyDescent="0.25">
      <c r="A580" s="3"/>
      <c r="B580" s="3"/>
      <c r="C580" s="3"/>
      <c r="D580" s="3"/>
      <c r="E580" s="3"/>
      <c r="F580" s="3"/>
      <c r="G580" s="3"/>
      <c r="H580" s="3"/>
      <c r="I580" s="3"/>
      <c r="J580" s="3"/>
      <c r="K580" s="3"/>
      <c r="L580" s="3"/>
      <c r="M580" s="3"/>
      <c r="N580" s="3"/>
      <c r="O580" s="3"/>
      <c r="P580" s="3"/>
      <c r="Q580" s="3"/>
      <c r="R580" s="3"/>
      <c r="S580" s="3"/>
      <c r="AE580" s="3"/>
      <c r="AF580" s="3"/>
    </row>
    <row r="581" spans="1:32" x14ac:dyDescent="0.25">
      <c r="A581" s="3"/>
      <c r="B581" s="3"/>
      <c r="C581" s="3"/>
      <c r="D581" s="3"/>
      <c r="E581" s="3"/>
      <c r="F581" s="3"/>
      <c r="G581" s="3"/>
      <c r="H581" s="3"/>
      <c r="I581" s="3"/>
      <c r="J581" s="3"/>
      <c r="K581" s="3"/>
      <c r="L581" s="3"/>
      <c r="M581" s="3"/>
      <c r="N581" s="3"/>
      <c r="O581" s="3"/>
      <c r="P581" s="3"/>
      <c r="Q581" s="3"/>
      <c r="R581" s="3"/>
      <c r="S581" s="3"/>
      <c r="AE581" s="3"/>
      <c r="AF581" s="3"/>
    </row>
    <row r="582" spans="1:32" x14ac:dyDescent="0.25">
      <c r="A582" s="3"/>
      <c r="B582" s="3"/>
      <c r="C582" s="3"/>
      <c r="D582" s="3"/>
      <c r="E582" s="3"/>
      <c r="F582" s="3"/>
      <c r="G582" s="3"/>
      <c r="H582" s="3"/>
      <c r="I582" s="3"/>
      <c r="J582" s="3"/>
      <c r="K582" s="3"/>
      <c r="L582" s="3"/>
      <c r="M582" s="3"/>
      <c r="N582" s="3"/>
      <c r="O582" s="3"/>
      <c r="P582" s="3"/>
      <c r="Q582" s="3"/>
      <c r="R582" s="3"/>
      <c r="S582" s="3"/>
      <c r="AE582" s="3"/>
      <c r="AF582" s="3"/>
    </row>
    <row r="583" spans="1:32" x14ac:dyDescent="0.25">
      <c r="A583" s="3"/>
      <c r="B583" s="3"/>
      <c r="C583" s="3"/>
      <c r="D583" s="3"/>
      <c r="E583" s="3"/>
      <c r="F583" s="3"/>
      <c r="G583" s="3"/>
      <c r="H583" s="3"/>
      <c r="I583" s="3"/>
      <c r="J583" s="3"/>
      <c r="K583" s="3"/>
      <c r="L583" s="3"/>
      <c r="M583" s="3"/>
      <c r="N583" s="3"/>
      <c r="O583" s="3"/>
      <c r="P583" s="3"/>
      <c r="Q583" s="3"/>
      <c r="R583" s="3"/>
      <c r="S583" s="3"/>
      <c r="AE583" s="3"/>
      <c r="AF583" s="3"/>
    </row>
    <row r="584" spans="1:32" x14ac:dyDescent="0.25">
      <c r="A584" s="3"/>
      <c r="B584" s="3"/>
      <c r="C584" s="3"/>
      <c r="D584" s="3"/>
      <c r="E584" s="3"/>
      <c r="F584" s="3"/>
      <c r="G584" s="3"/>
      <c r="H584" s="3"/>
      <c r="I584" s="3"/>
      <c r="J584" s="3"/>
      <c r="K584" s="3"/>
      <c r="L584" s="3"/>
      <c r="M584" s="3"/>
      <c r="N584" s="3"/>
      <c r="O584" s="3"/>
      <c r="P584" s="3"/>
      <c r="Q584" s="3"/>
      <c r="R584" s="3"/>
      <c r="S584" s="3"/>
      <c r="AE584" s="3"/>
      <c r="AF584" s="3"/>
    </row>
    <row r="585" spans="1:32" x14ac:dyDescent="0.25">
      <c r="A585" s="3"/>
      <c r="B585" s="3"/>
      <c r="C585" s="3"/>
      <c r="D585" s="3"/>
      <c r="E585" s="3"/>
      <c r="F585" s="3"/>
      <c r="G585" s="3"/>
      <c r="H585" s="3"/>
      <c r="I585" s="3"/>
      <c r="J585" s="3"/>
      <c r="K585" s="3"/>
      <c r="L585" s="3"/>
      <c r="M585" s="3"/>
      <c r="N585" s="3"/>
      <c r="O585" s="3"/>
      <c r="P585" s="3"/>
      <c r="Q585" s="3"/>
      <c r="R585" s="3"/>
      <c r="S585" s="3"/>
      <c r="AE585" s="3"/>
      <c r="AF585" s="3"/>
    </row>
    <row r="586" spans="1:32" x14ac:dyDescent="0.25">
      <c r="A586" s="3"/>
      <c r="B586" s="3"/>
      <c r="C586" s="3"/>
      <c r="D586" s="3"/>
      <c r="E586" s="3"/>
      <c r="F586" s="3"/>
      <c r="G586" s="3"/>
      <c r="H586" s="3"/>
      <c r="I586" s="3"/>
      <c r="J586" s="3"/>
      <c r="K586" s="3"/>
      <c r="L586" s="3"/>
      <c r="M586" s="3"/>
      <c r="N586" s="3"/>
      <c r="O586" s="3"/>
      <c r="P586" s="3"/>
      <c r="Q586" s="3"/>
      <c r="R586" s="3"/>
      <c r="S586" s="3"/>
      <c r="AE586" s="3"/>
      <c r="AF586" s="3"/>
    </row>
    <row r="587" spans="1:32" x14ac:dyDescent="0.25">
      <c r="A587" s="3"/>
      <c r="B587" s="3"/>
      <c r="C587" s="3"/>
      <c r="D587" s="3"/>
      <c r="E587" s="3"/>
      <c r="F587" s="3"/>
      <c r="G587" s="3"/>
      <c r="H587" s="3"/>
      <c r="I587" s="3"/>
      <c r="J587" s="3"/>
      <c r="K587" s="3"/>
      <c r="L587" s="3"/>
      <c r="M587" s="3"/>
      <c r="N587" s="3"/>
      <c r="O587" s="3"/>
      <c r="P587" s="3"/>
      <c r="Q587" s="3"/>
      <c r="R587" s="3"/>
      <c r="S587" s="3"/>
      <c r="AE587" s="3"/>
      <c r="AF587" s="3"/>
    </row>
    <row r="588" spans="1:32" x14ac:dyDescent="0.25">
      <c r="A588" s="3"/>
      <c r="B588" s="3"/>
      <c r="C588" s="3"/>
      <c r="D588" s="3"/>
      <c r="E588" s="3"/>
      <c r="F588" s="3"/>
      <c r="G588" s="3"/>
      <c r="H588" s="3"/>
      <c r="I588" s="3"/>
      <c r="J588" s="3"/>
      <c r="K588" s="3"/>
      <c r="L588" s="3"/>
      <c r="M588" s="3"/>
      <c r="N588" s="3"/>
      <c r="O588" s="3"/>
      <c r="P588" s="3"/>
      <c r="Q588" s="3"/>
      <c r="R588" s="3"/>
      <c r="S588" s="3"/>
      <c r="AE588" s="3"/>
      <c r="AF588" s="3"/>
    </row>
    <row r="589" spans="1:32" x14ac:dyDescent="0.25">
      <c r="A589" s="3"/>
      <c r="B589" s="3"/>
      <c r="C589" s="3"/>
      <c r="D589" s="3"/>
      <c r="E589" s="3"/>
      <c r="F589" s="3"/>
      <c r="G589" s="3"/>
      <c r="H589" s="3"/>
      <c r="I589" s="3"/>
      <c r="J589" s="3"/>
      <c r="K589" s="3"/>
      <c r="L589" s="3"/>
      <c r="M589" s="3"/>
      <c r="N589" s="3"/>
      <c r="O589" s="3"/>
      <c r="P589" s="3"/>
      <c r="Q589" s="3"/>
      <c r="R589" s="3"/>
      <c r="S589" s="3"/>
      <c r="AE589" s="3"/>
      <c r="AF589" s="3"/>
    </row>
    <row r="590" spans="1:32" x14ac:dyDescent="0.25">
      <c r="A590" s="3"/>
      <c r="B590" s="3"/>
      <c r="C590" s="3"/>
      <c r="D590" s="3"/>
      <c r="E590" s="3"/>
      <c r="F590" s="3"/>
      <c r="G590" s="3"/>
      <c r="H590" s="3"/>
      <c r="I590" s="3"/>
      <c r="J590" s="3"/>
      <c r="K590" s="3"/>
      <c r="L590" s="3"/>
      <c r="M590" s="3"/>
      <c r="N590" s="3"/>
      <c r="O590" s="3"/>
      <c r="P590" s="3"/>
      <c r="Q590" s="3"/>
      <c r="R590" s="3"/>
      <c r="S590" s="3"/>
      <c r="AE590" s="3"/>
      <c r="AF590" s="3"/>
    </row>
    <row r="591" spans="1:32" x14ac:dyDescent="0.25">
      <c r="A591" s="3"/>
      <c r="B591" s="3"/>
      <c r="C591" s="3"/>
      <c r="D591" s="3"/>
      <c r="E591" s="3"/>
      <c r="F591" s="3"/>
      <c r="G591" s="3"/>
      <c r="H591" s="3"/>
      <c r="I591" s="3"/>
      <c r="J591" s="3"/>
      <c r="K591" s="3"/>
      <c r="L591" s="3"/>
      <c r="M591" s="3"/>
      <c r="N591" s="3"/>
      <c r="O591" s="3"/>
      <c r="P591" s="3"/>
      <c r="Q591" s="3"/>
      <c r="R591" s="3"/>
      <c r="S591" s="3"/>
      <c r="AE591" s="3"/>
      <c r="AF591" s="3"/>
    </row>
    <row r="592" spans="1:32" x14ac:dyDescent="0.25">
      <c r="A592" s="3"/>
      <c r="B592" s="3"/>
      <c r="C592" s="3"/>
      <c r="D592" s="3"/>
      <c r="E592" s="3"/>
      <c r="F592" s="3"/>
      <c r="G592" s="3"/>
      <c r="H592" s="3"/>
      <c r="I592" s="3"/>
      <c r="J592" s="3"/>
      <c r="K592" s="3"/>
      <c r="L592" s="3"/>
      <c r="M592" s="3"/>
      <c r="N592" s="3"/>
      <c r="O592" s="3"/>
      <c r="P592" s="3"/>
      <c r="Q592" s="3"/>
      <c r="R592" s="3"/>
      <c r="S592" s="3"/>
      <c r="AE592" s="3"/>
      <c r="AF592" s="3"/>
    </row>
    <row r="593" spans="1:32" x14ac:dyDescent="0.25">
      <c r="A593" s="3"/>
      <c r="B593" s="3"/>
      <c r="C593" s="3"/>
      <c r="D593" s="3"/>
      <c r="E593" s="3"/>
      <c r="F593" s="3"/>
      <c r="G593" s="3"/>
      <c r="H593" s="3"/>
      <c r="I593" s="3"/>
      <c r="J593" s="3"/>
      <c r="K593" s="3"/>
      <c r="L593" s="3"/>
      <c r="M593" s="3"/>
      <c r="N593" s="3"/>
      <c r="O593" s="3"/>
      <c r="P593" s="3"/>
      <c r="Q593" s="3"/>
      <c r="R593" s="3"/>
      <c r="S593" s="3"/>
      <c r="AE593" s="3"/>
      <c r="AF593" s="3"/>
    </row>
    <row r="594" spans="1:32" x14ac:dyDescent="0.25">
      <c r="A594" s="3"/>
      <c r="B594" s="3"/>
      <c r="C594" s="3"/>
      <c r="D594" s="3"/>
      <c r="E594" s="3"/>
      <c r="F594" s="3"/>
      <c r="G594" s="3"/>
      <c r="H594" s="3"/>
      <c r="I594" s="3"/>
      <c r="J594" s="3"/>
      <c r="K594" s="3"/>
      <c r="L594" s="3"/>
      <c r="M594" s="3"/>
      <c r="N594" s="3"/>
      <c r="O594" s="3"/>
      <c r="P594" s="3"/>
      <c r="Q594" s="3"/>
      <c r="R594" s="3"/>
      <c r="S594" s="3"/>
      <c r="AE594" s="3"/>
      <c r="AF594" s="3"/>
    </row>
    <row r="595" spans="1:32" x14ac:dyDescent="0.25">
      <c r="A595" s="3"/>
      <c r="B595" s="3"/>
      <c r="C595" s="3"/>
      <c r="D595" s="3"/>
      <c r="E595" s="3"/>
      <c r="F595" s="3"/>
      <c r="G595" s="3"/>
      <c r="H595" s="3"/>
      <c r="I595" s="3"/>
      <c r="J595" s="3"/>
      <c r="K595" s="3"/>
      <c r="L595" s="3"/>
      <c r="M595" s="3"/>
      <c r="N595" s="3"/>
      <c r="O595" s="3"/>
      <c r="P595" s="3"/>
      <c r="Q595" s="3"/>
      <c r="R595" s="3"/>
      <c r="S595" s="3"/>
      <c r="AE595" s="3"/>
      <c r="AF595" s="3"/>
    </row>
    <row r="596" spans="1:32" x14ac:dyDescent="0.25">
      <c r="A596" s="3"/>
      <c r="B596" s="3"/>
      <c r="C596" s="3"/>
      <c r="D596" s="3"/>
      <c r="E596" s="3"/>
      <c r="F596" s="3"/>
      <c r="G596" s="3"/>
      <c r="H596" s="3"/>
      <c r="I596" s="3"/>
      <c r="J596" s="3"/>
      <c r="K596" s="3"/>
      <c r="L596" s="3"/>
      <c r="M596" s="3"/>
      <c r="N596" s="3"/>
      <c r="O596" s="3"/>
      <c r="P596" s="3"/>
      <c r="Q596" s="3"/>
      <c r="R596" s="3"/>
      <c r="S596" s="3"/>
      <c r="AE596" s="3"/>
      <c r="AF596" s="3"/>
    </row>
    <row r="597" spans="1:32" x14ac:dyDescent="0.25">
      <c r="A597" s="3"/>
      <c r="B597" s="3"/>
      <c r="C597" s="3"/>
      <c r="D597" s="3"/>
      <c r="E597" s="3"/>
      <c r="F597" s="3"/>
      <c r="G597" s="3"/>
      <c r="H597" s="3"/>
      <c r="I597" s="3"/>
      <c r="J597" s="3"/>
      <c r="K597" s="3"/>
      <c r="L597" s="3"/>
      <c r="M597" s="3"/>
      <c r="N597" s="3"/>
      <c r="O597" s="3"/>
      <c r="P597" s="3"/>
      <c r="Q597" s="3"/>
      <c r="R597" s="3"/>
      <c r="S597" s="3"/>
      <c r="AE597" s="3"/>
      <c r="AF597" s="3"/>
    </row>
    <row r="598" spans="1:32" x14ac:dyDescent="0.25">
      <c r="A598" s="3"/>
      <c r="B598" s="3"/>
      <c r="C598" s="3"/>
      <c r="D598" s="3"/>
      <c r="E598" s="3"/>
      <c r="F598" s="3"/>
      <c r="G598" s="3"/>
      <c r="H598" s="3"/>
      <c r="I598" s="3"/>
      <c r="J598" s="3"/>
      <c r="K598" s="3"/>
      <c r="L598" s="3"/>
      <c r="M598" s="3"/>
      <c r="N598" s="3"/>
      <c r="O598" s="3"/>
      <c r="P598" s="3"/>
      <c r="Q598" s="3"/>
      <c r="R598" s="3"/>
      <c r="S598" s="3"/>
      <c r="AE598" s="3"/>
      <c r="AF598" s="3"/>
    </row>
    <row r="599" spans="1:32" x14ac:dyDescent="0.25">
      <c r="A599" s="3"/>
      <c r="B599" s="3"/>
      <c r="C599" s="3"/>
      <c r="D599" s="3"/>
      <c r="E599" s="3"/>
      <c r="F599" s="3"/>
      <c r="G599" s="3"/>
      <c r="H599" s="3"/>
      <c r="I599" s="3"/>
      <c r="J599" s="3"/>
      <c r="K599" s="3"/>
      <c r="L599" s="3"/>
      <c r="M599" s="3"/>
      <c r="N599" s="3"/>
      <c r="O599" s="3"/>
      <c r="P599" s="3"/>
      <c r="Q599" s="3"/>
      <c r="R599" s="3"/>
      <c r="S599" s="3"/>
      <c r="AE599" s="3"/>
      <c r="AF599" s="3"/>
    </row>
    <row r="600" spans="1:32" x14ac:dyDescent="0.25">
      <c r="A600" s="3"/>
      <c r="B600" s="3"/>
      <c r="C600" s="3"/>
      <c r="D600" s="3"/>
      <c r="E600" s="3"/>
      <c r="F600" s="3"/>
      <c r="G600" s="3"/>
      <c r="H600" s="3"/>
      <c r="I600" s="3"/>
      <c r="J600" s="3"/>
      <c r="K600" s="3"/>
      <c r="L600" s="3"/>
      <c r="M600" s="3"/>
      <c r="N600" s="3"/>
      <c r="O600" s="3"/>
      <c r="P600" s="3"/>
      <c r="Q600" s="3"/>
      <c r="R600" s="3"/>
      <c r="S600" s="3"/>
      <c r="AE600" s="3"/>
      <c r="AF600" s="3"/>
    </row>
    <row r="601" spans="1:32" x14ac:dyDescent="0.25">
      <c r="A601" s="3"/>
      <c r="B601" s="3"/>
      <c r="C601" s="3"/>
      <c r="D601" s="3"/>
      <c r="E601" s="3"/>
      <c r="F601" s="3"/>
      <c r="G601" s="3"/>
      <c r="H601" s="3"/>
      <c r="I601" s="3"/>
      <c r="J601" s="3"/>
      <c r="K601" s="3"/>
      <c r="L601" s="3"/>
      <c r="M601" s="3"/>
      <c r="N601" s="3"/>
      <c r="O601" s="3"/>
      <c r="P601" s="3"/>
      <c r="Q601" s="3"/>
      <c r="R601" s="3"/>
      <c r="S601" s="3"/>
      <c r="AE601" s="3"/>
      <c r="AF601" s="3"/>
    </row>
    <row r="602" spans="1:32" x14ac:dyDescent="0.25">
      <c r="A602" s="3"/>
      <c r="B602" s="3"/>
      <c r="C602" s="3"/>
      <c r="D602" s="3"/>
      <c r="E602" s="3"/>
      <c r="F602" s="3"/>
      <c r="G602" s="3"/>
      <c r="H602" s="3"/>
      <c r="I602" s="3"/>
      <c r="J602" s="3"/>
      <c r="K602" s="3"/>
      <c r="L602" s="3"/>
      <c r="M602" s="3"/>
      <c r="N602" s="3"/>
      <c r="O602" s="3"/>
      <c r="P602" s="3"/>
      <c r="Q602" s="3"/>
      <c r="R602" s="3"/>
      <c r="S602" s="3"/>
      <c r="AE602" s="3"/>
      <c r="AF602" s="3"/>
    </row>
    <row r="603" spans="1:32" x14ac:dyDescent="0.25">
      <c r="A603" s="3"/>
      <c r="B603" s="3"/>
      <c r="C603" s="3"/>
      <c r="D603" s="3"/>
      <c r="E603" s="3"/>
      <c r="F603" s="3"/>
      <c r="G603" s="3"/>
      <c r="H603" s="3"/>
      <c r="I603" s="3"/>
      <c r="J603" s="3"/>
      <c r="K603" s="3"/>
      <c r="L603" s="3"/>
      <c r="M603" s="3"/>
      <c r="N603" s="3"/>
      <c r="O603" s="3"/>
      <c r="P603" s="3"/>
      <c r="Q603" s="3"/>
      <c r="R603" s="3"/>
      <c r="S603" s="3"/>
      <c r="AE603" s="3"/>
      <c r="AF603" s="3"/>
    </row>
    <row r="604" spans="1:32" x14ac:dyDescent="0.25">
      <c r="A604" s="3"/>
      <c r="B604" s="3"/>
      <c r="C604" s="3"/>
      <c r="D604" s="3"/>
      <c r="E604" s="3"/>
      <c r="F604" s="3"/>
      <c r="G604" s="3"/>
      <c r="H604" s="3"/>
      <c r="I604" s="3"/>
      <c r="J604" s="3"/>
      <c r="K604" s="3"/>
      <c r="L604" s="3"/>
      <c r="M604" s="3"/>
      <c r="N604" s="3"/>
      <c r="O604" s="3"/>
      <c r="P604" s="3"/>
      <c r="Q604" s="3"/>
      <c r="R604" s="3"/>
      <c r="S604" s="3"/>
      <c r="AE604" s="3"/>
      <c r="AF604" s="3"/>
    </row>
    <row r="605" spans="1:32" x14ac:dyDescent="0.25">
      <c r="A605" s="3"/>
      <c r="B605" s="3"/>
      <c r="C605" s="3"/>
      <c r="D605" s="3"/>
      <c r="E605" s="3"/>
      <c r="F605" s="3"/>
      <c r="G605" s="3"/>
      <c r="H605" s="3"/>
      <c r="I605" s="3"/>
      <c r="J605" s="3"/>
      <c r="K605" s="3"/>
      <c r="L605" s="3"/>
      <c r="M605" s="3"/>
      <c r="N605" s="3"/>
      <c r="O605" s="3"/>
      <c r="P605" s="3"/>
      <c r="Q605" s="3"/>
      <c r="R605" s="3"/>
      <c r="S605" s="3"/>
      <c r="AE605" s="3"/>
      <c r="AF605" s="3"/>
    </row>
    <row r="606" spans="1:32" x14ac:dyDescent="0.25">
      <c r="A606" s="3"/>
      <c r="B606" s="3"/>
      <c r="C606" s="3"/>
      <c r="D606" s="3"/>
      <c r="E606" s="3"/>
      <c r="F606" s="3"/>
      <c r="G606" s="3"/>
      <c r="H606" s="3"/>
      <c r="I606" s="3"/>
      <c r="J606" s="3"/>
      <c r="K606" s="3"/>
      <c r="L606" s="3"/>
      <c r="M606" s="3"/>
      <c r="N606" s="3"/>
      <c r="O606" s="3"/>
      <c r="P606" s="3"/>
      <c r="Q606" s="3"/>
      <c r="R606" s="3"/>
      <c r="S606" s="3"/>
      <c r="AE606" s="3"/>
      <c r="AF606" s="3"/>
    </row>
    <row r="607" spans="1:32" x14ac:dyDescent="0.25">
      <c r="A607" s="3"/>
      <c r="B607" s="3"/>
      <c r="C607" s="3"/>
      <c r="D607" s="3"/>
      <c r="E607" s="3"/>
      <c r="F607" s="3"/>
      <c r="G607" s="3"/>
      <c r="H607" s="3"/>
      <c r="I607" s="3"/>
      <c r="J607" s="3"/>
      <c r="K607" s="3"/>
      <c r="L607" s="3"/>
      <c r="M607" s="3"/>
      <c r="N607" s="3"/>
      <c r="O607" s="3"/>
      <c r="P607" s="3"/>
      <c r="Q607" s="3"/>
      <c r="R607" s="3"/>
      <c r="S607" s="3"/>
      <c r="AE607" s="3"/>
      <c r="AF607" s="3"/>
    </row>
    <row r="608" spans="1:32" x14ac:dyDescent="0.25">
      <c r="A608" s="3"/>
      <c r="B608" s="3"/>
      <c r="C608" s="3"/>
      <c r="D608" s="3"/>
      <c r="E608" s="3"/>
      <c r="F608" s="3"/>
      <c r="G608" s="3"/>
      <c r="H608" s="3"/>
      <c r="I608" s="3"/>
      <c r="J608" s="3"/>
      <c r="K608" s="3"/>
      <c r="L608" s="3"/>
      <c r="M608" s="3"/>
      <c r="N608" s="3"/>
      <c r="O608" s="3"/>
      <c r="P608" s="3"/>
      <c r="Q608" s="3"/>
      <c r="R608" s="3"/>
      <c r="S608" s="3"/>
      <c r="AE608" s="3"/>
      <c r="AF608" s="3"/>
    </row>
    <row r="609" spans="1:32" x14ac:dyDescent="0.25">
      <c r="A609" s="3"/>
      <c r="B609" s="3"/>
      <c r="C609" s="3"/>
      <c r="D609" s="3"/>
      <c r="E609" s="3"/>
      <c r="F609" s="3"/>
      <c r="G609" s="3"/>
      <c r="H609" s="3"/>
      <c r="I609" s="3"/>
      <c r="J609" s="3"/>
      <c r="K609" s="3"/>
      <c r="L609" s="3"/>
      <c r="M609" s="3"/>
      <c r="N609" s="3"/>
      <c r="O609" s="3"/>
      <c r="P609" s="3"/>
      <c r="Q609" s="3"/>
      <c r="R609" s="3"/>
      <c r="S609" s="3"/>
      <c r="AE609" s="3"/>
      <c r="AF609" s="3"/>
    </row>
    <row r="610" spans="1:32" x14ac:dyDescent="0.25">
      <c r="A610" s="3"/>
      <c r="B610" s="3"/>
      <c r="C610" s="3"/>
      <c r="D610" s="3"/>
      <c r="E610" s="3"/>
      <c r="F610" s="3"/>
      <c r="G610" s="3"/>
      <c r="H610" s="3"/>
      <c r="I610" s="3"/>
      <c r="J610" s="3"/>
      <c r="K610" s="3"/>
      <c r="L610" s="3"/>
      <c r="M610" s="3"/>
      <c r="N610" s="3"/>
      <c r="O610" s="3"/>
      <c r="P610" s="3"/>
      <c r="Q610" s="3"/>
      <c r="R610" s="3"/>
      <c r="S610" s="3"/>
      <c r="AE610" s="3"/>
      <c r="AF610" s="3"/>
    </row>
    <row r="611" spans="1:32" x14ac:dyDescent="0.25">
      <c r="A611" s="3"/>
      <c r="B611" s="3"/>
      <c r="C611" s="3"/>
      <c r="D611" s="3"/>
      <c r="E611" s="3"/>
      <c r="F611" s="3"/>
      <c r="G611" s="3"/>
      <c r="H611" s="3"/>
      <c r="I611" s="3"/>
      <c r="J611" s="3"/>
      <c r="K611" s="3"/>
      <c r="L611" s="3"/>
      <c r="M611" s="3"/>
      <c r="N611" s="3"/>
      <c r="O611" s="3"/>
      <c r="P611" s="3"/>
      <c r="Q611" s="3"/>
      <c r="R611" s="3"/>
      <c r="S611" s="3"/>
      <c r="AE611" s="3"/>
      <c r="AF611" s="3"/>
    </row>
    <row r="612" spans="1:32" x14ac:dyDescent="0.25">
      <c r="A612" s="3"/>
      <c r="B612" s="3"/>
      <c r="C612" s="3"/>
      <c r="D612" s="3"/>
      <c r="E612" s="3"/>
      <c r="F612" s="3"/>
      <c r="G612" s="3"/>
      <c r="H612" s="3"/>
      <c r="I612" s="3"/>
      <c r="J612" s="3"/>
      <c r="K612" s="3"/>
      <c r="L612" s="3"/>
      <c r="M612" s="3"/>
      <c r="N612" s="3"/>
      <c r="O612" s="3"/>
      <c r="P612" s="3"/>
      <c r="Q612" s="3"/>
      <c r="R612" s="3"/>
      <c r="S612" s="3"/>
      <c r="AE612" s="3"/>
      <c r="AF612" s="3"/>
    </row>
    <row r="613" spans="1:32" x14ac:dyDescent="0.25">
      <c r="A613" s="3"/>
      <c r="B613" s="3"/>
      <c r="C613" s="3"/>
      <c r="D613" s="3"/>
      <c r="E613" s="3"/>
      <c r="F613" s="3"/>
      <c r="G613" s="3"/>
      <c r="H613" s="3"/>
      <c r="I613" s="3"/>
      <c r="J613" s="3"/>
      <c r="K613" s="3"/>
      <c r="L613" s="3"/>
      <c r="M613" s="3"/>
      <c r="N613" s="3"/>
      <c r="O613" s="3"/>
      <c r="P613" s="3"/>
      <c r="Q613" s="3"/>
      <c r="R613" s="3"/>
      <c r="S613" s="3"/>
      <c r="AE613" s="3"/>
      <c r="AF613" s="3"/>
    </row>
    <row r="614" spans="1:32" x14ac:dyDescent="0.25">
      <c r="A614" s="3"/>
      <c r="B614" s="3"/>
      <c r="C614" s="3"/>
      <c r="D614" s="3"/>
      <c r="E614" s="3"/>
      <c r="F614" s="3"/>
      <c r="G614" s="3"/>
      <c r="H614" s="3"/>
      <c r="I614" s="3"/>
      <c r="J614" s="3"/>
      <c r="K614" s="3"/>
      <c r="L614" s="3"/>
      <c r="M614" s="3"/>
      <c r="N614" s="3"/>
      <c r="O614" s="3"/>
      <c r="P614" s="3"/>
      <c r="Q614" s="3"/>
      <c r="R614" s="3"/>
      <c r="S614" s="3"/>
      <c r="AE614" s="3"/>
      <c r="AF614" s="3"/>
    </row>
    <row r="615" spans="1:32" x14ac:dyDescent="0.25">
      <c r="A615" s="3"/>
      <c r="B615" s="3"/>
      <c r="C615" s="3"/>
      <c r="D615" s="3"/>
      <c r="E615" s="3"/>
      <c r="F615" s="3"/>
      <c r="G615" s="3"/>
      <c r="H615" s="3"/>
      <c r="I615" s="3"/>
      <c r="J615" s="3"/>
      <c r="K615" s="3"/>
      <c r="L615" s="3"/>
      <c r="M615" s="3"/>
      <c r="N615" s="3"/>
      <c r="O615" s="3"/>
      <c r="P615" s="3"/>
      <c r="Q615" s="3"/>
      <c r="R615" s="3"/>
      <c r="S615" s="3"/>
      <c r="AE615" s="3"/>
      <c r="AF615" s="3"/>
    </row>
    <row r="616" spans="1:32" x14ac:dyDescent="0.25">
      <c r="A616" s="3"/>
      <c r="B616" s="3"/>
      <c r="C616" s="3"/>
      <c r="D616" s="3"/>
      <c r="E616" s="3"/>
      <c r="F616" s="3"/>
      <c r="G616" s="3"/>
      <c r="H616" s="3"/>
      <c r="I616" s="3"/>
      <c r="J616" s="3"/>
      <c r="K616" s="3"/>
      <c r="L616" s="3"/>
      <c r="M616" s="3"/>
      <c r="N616" s="3"/>
      <c r="O616" s="3"/>
      <c r="P616" s="3"/>
      <c r="Q616" s="3"/>
      <c r="R616" s="3"/>
      <c r="S616" s="3"/>
      <c r="AE616" s="3"/>
      <c r="AF616" s="3"/>
    </row>
    <row r="617" spans="1:32" x14ac:dyDescent="0.25">
      <c r="A617" s="3"/>
      <c r="B617" s="3"/>
      <c r="C617" s="3"/>
      <c r="D617" s="3"/>
      <c r="E617" s="3"/>
      <c r="F617" s="3"/>
      <c r="G617" s="3"/>
      <c r="H617" s="3"/>
      <c r="I617" s="3"/>
      <c r="J617" s="3"/>
      <c r="K617" s="3"/>
      <c r="L617" s="3"/>
      <c r="M617" s="3"/>
      <c r="N617" s="3"/>
      <c r="O617" s="3"/>
      <c r="P617" s="3"/>
      <c r="Q617" s="3"/>
      <c r="R617" s="3"/>
      <c r="S617" s="3"/>
      <c r="AE617" s="3"/>
      <c r="AF617" s="3"/>
    </row>
    <row r="618" spans="1:32" x14ac:dyDescent="0.25">
      <c r="A618" s="3"/>
      <c r="B618" s="3"/>
      <c r="C618" s="3"/>
      <c r="D618" s="3"/>
      <c r="E618" s="3"/>
      <c r="F618" s="3"/>
      <c r="G618" s="3"/>
      <c r="H618" s="3"/>
      <c r="I618" s="3"/>
      <c r="J618" s="3"/>
      <c r="K618" s="3"/>
      <c r="L618" s="3"/>
      <c r="M618" s="3"/>
      <c r="N618" s="3"/>
      <c r="O618" s="3"/>
      <c r="P618" s="3"/>
      <c r="Q618" s="3"/>
      <c r="R618" s="3"/>
      <c r="S618" s="3"/>
      <c r="AE618" s="3"/>
      <c r="AF618" s="3"/>
    </row>
    <row r="619" spans="1:32" x14ac:dyDescent="0.25">
      <c r="A619" s="3"/>
      <c r="B619" s="3"/>
      <c r="C619" s="3"/>
      <c r="D619" s="3"/>
      <c r="E619" s="3"/>
      <c r="F619" s="3"/>
      <c r="G619" s="3"/>
      <c r="H619" s="3"/>
      <c r="I619" s="3"/>
      <c r="J619" s="3"/>
      <c r="K619" s="3"/>
      <c r="L619" s="3"/>
      <c r="M619" s="3"/>
      <c r="N619" s="3"/>
      <c r="O619" s="3"/>
      <c r="P619" s="3"/>
      <c r="Q619" s="3"/>
      <c r="R619" s="3"/>
      <c r="S619" s="3"/>
      <c r="AE619" s="3"/>
      <c r="AF619" s="3"/>
    </row>
    <row r="620" spans="1:32" x14ac:dyDescent="0.25">
      <c r="A620" s="3"/>
      <c r="B620" s="3"/>
      <c r="C620" s="3"/>
      <c r="D620" s="3"/>
      <c r="E620" s="3"/>
      <c r="F620" s="3"/>
      <c r="G620" s="3"/>
      <c r="H620" s="3"/>
      <c r="I620" s="3"/>
      <c r="J620" s="3"/>
      <c r="K620" s="3"/>
      <c r="L620" s="3"/>
      <c r="M620" s="3"/>
      <c r="N620" s="3"/>
      <c r="O620" s="3"/>
      <c r="P620" s="3"/>
      <c r="Q620" s="3"/>
      <c r="R620" s="3"/>
      <c r="S620" s="3"/>
      <c r="AE620" s="3"/>
      <c r="AF620" s="3"/>
    </row>
    <row r="621" spans="1:32" x14ac:dyDescent="0.25">
      <c r="A621" s="3"/>
      <c r="B621" s="3"/>
      <c r="C621" s="3"/>
      <c r="D621" s="3"/>
      <c r="E621" s="3"/>
      <c r="F621" s="3"/>
      <c r="G621" s="3"/>
      <c r="H621" s="3"/>
      <c r="I621" s="3"/>
      <c r="J621" s="3"/>
      <c r="K621" s="3"/>
      <c r="L621" s="3"/>
      <c r="M621" s="3"/>
      <c r="N621" s="3"/>
      <c r="O621" s="3"/>
      <c r="P621" s="3"/>
      <c r="Q621" s="3"/>
      <c r="R621" s="3"/>
      <c r="S621" s="3"/>
      <c r="AE621" s="3"/>
      <c r="AF621" s="3"/>
    </row>
    <row r="622" spans="1:32" x14ac:dyDescent="0.25">
      <c r="A622" s="3"/>
      <c r="B622" s="3"/>
      <c r="C622" s="3"/>
      <c r="D622" s="3"/>
      <c r="E622" s="3"/>
      <c r="F622" s="3"/>
      <c r="G622" s="3"/>
      <c r="H622" s="3"/>
      <c r="I622" s="3"/>
      <c r="J622" s="3"/>
      <c r="K622" s="3"/>
      <c r="L622" s="3"/>
      <c r="M622" s="3"/>
      <c r="N622" s="3"/>
      <c r="O622" s="3"/>
      <c r="P622" s="3"/>
      <c r="Q622" s="3"/>
      <c r="R622" s="3"/>
      <c r="S622" s="3"/>
      <c r="AE622" s="3"/>
      <c r="AF622" s="3"/>
    </row>
    <row r="623" spans="1:32" x14ac:dyDescent="0.25">
      <c r="A623" s="3"/>
      <c r="B623" s="3"/>
      <c r="C623" s="3"/>
      <c r="D623" s="3"/>
      <c r="E623" s="3"/>
      <c r="F623" s="3"/>
      <c r="G623" s="3"/>
      <c r="H623" s="3"/>
      <c r="I623" s="3"/>
      <c r="J623" s="3"/>
      <c r="K623" s="3"/>
      <c r="L623" s="3"/>
      <c r="M623" s="3"/>
      <c r="N623" s="3"/>
      <c r="O623" s="3"/>
      <c r="P623" s="3"/>
      <c r="Q623" s="3"/>
      <c r="R623" s="3"/>
      <c r="S623" s="3"/>
      <c r="AE623" s="3"/>
      <c r="AF623" s="3"/>
    </row>
    <row r="624" spans="1:32" x14ac:dyDescent="0.25">
      <c r="A624" s="3"/>
      <c r="B624" s="3"/>
      <c r="C624" s="3"/>
      <c r="D624" s="3"/>
      <c r="E624" s="3"/>
      <c r="F624" s="3"/>
      <c r="G624" s="3"/>
      <c r="H624" s="3"/>
      <c r="I624" s="3"/>
      <c r="J624" s="3"/>
      <c r="K624" s="3"/>
      <c r="L624" s="3"/>
      <c r="M624" s="3"/>
      <c r="N624" s="3"/>
      <c r="O624" s="3"/>
      <c r="P624" s="3"/>
      <c r="Q624" s="3"/>
      <c r="R624" s="3"/>
      <c r="S624" s="3"/>
      <c r="AE624" s="3"/>
      <c r="AF624" s="3"/>
    </row>
    <row r="625" spans="1:32" x14ac:dyDescent="0.25">
      <c r="A625" s="3"/>
      <c r="B625" s="3"/>
      <c r="C625" s="3"/>
      <c r="D625" s="3"/>
      <c r="E625" s="3"/>
      <c r="F625" s="3"/>
      <c r="G625" s="3"/>
      <c r="H625" s="3"/>
      <c r="I625" s="3"/>
      <c r="J625" s="3"/>
      <c r="K625" s="3"/>
      <c r="L625" s="3"/>
      <c r="M625" s="3"/>
      <c r="N625" s="3"/>
      <c r="O625" s="3"/>
      <c r="P625" s="3"/>
      <c r="Q625" s="3"/>
      <c r="R625" s="3"/>
      <c r="S625" s="3"/>
      <c r="AE625" s="3"/>
      <c r="AF625" s="3"/>
    </row>
    <row r="626" spans="1:32" x14ac:dyDescent="0.25">
      <c r="A626" s="3"/>
      <c r="B626" s="3"/>
      <c r="C626" s="3"/>
      <c r="D626" s="3"/>
      <c r="E626" s="3"/>
      <c r="F626" s="3"/>
      <c r="G626" s="3"/>
      <c r="H626" s="3"/>
      <c r="I626" s="3"/>
      <c r="J626" s="3"/>
      <c r="K626" s="3"/>
      <c r="L626" s="3"/>
      <c r="M626" s="3"/>
      <c r="N626" s="3"/>
      <c r="O626" s="3"/>
      <c r="P626" s="3"/>
      <c r="Q626" s="3"/>
      <c r="R626" s="3"/>
      <c r="S626" s="3"/>
      <c r="AE626" s="3"/>
      <c r="AF626" s="3"/>
    </row>
    <row r="627" spans="1:32" x14ac:dyDescent="0.25">
      <c r="A627" s="3"/>
      <c r="B627" s="3"/>
      <c r="C627" s="3"/>
      <c r="D627" s="3"/>
      <c r="E627" s="3"/>
      <c r="F627" s="3"/>
      <c r="G627" s="3"/>
      <c r="H627" s="3"/>
      <c r="I627" s="3"/>
      <c r="J627" s="3"/>
      <c r="K627" s="3"/>
      <c r="L627" s="3"/>
      <c r="M627" s="3"/>
      <c r="N627" s="3"/>
      <c r="O627" s="3"/>
      <c r="P627" s="3"/>
      <c r="Q627" s="3"/>
      <c r="R627" s="3"/>
      <c r="S627" s="3"/>
      <c r="AE627" s="3"/>
      <c r="AF627" s="3"/>
    </row>
    <row r="628" spans="1:32" x14ac:dyDescent="0.25">
      <c r="A628" s="3"/>
      <c r="B628" s="3"/>
      <c r="C628" s="3"/>
      <c r="D628" s="3"/>
      <c r="E628" s="3"/>
      <c r="F628" s="3"/>
      <c r="G628" s="3"/>
      <c r="H628" s="3"/>
      <c r="I628" s="3"/>
      <c r="J628" s="3"/>
      <c r="K628" s="3"/>
      <c r="L628" s="3"/>
      <c r="M628" s="3"/>
      <c r="N628" s="3"/>
      <c r="O628" s="3"/>
      <c r="P628" s="3"/>
      <c r="Q628" s="3"/>
      <c r="R628" s="3"/>
      <c r="S628" s="3"/>
      <c r="AE628" s="3"/>
      <c r="AF628" s="3"/>
    </row>
    <row r="629" spans="1:32" x14ac:dyDescent="0.25">
      <c r="A629" s="3"/>
      <c r="B629" s="3"/>
      <c r="C629" s="3"/>
      <c r="D629" s="3"/>
      <c r="E629" s="3"/>
      <c r="F629" s="3"/>
      <c r="G629" s="3"/>
      <c r="H629" s="3"/>
      <c r="I629" s="3"/>
      <c r="J629" s="3"/>
      <c r="K629" s="3"/>
      <c r="L629" s="3"/>
      <c r="M629" s="3"/>
      <c r="N629" s="3"/>
      <c r="O629" s="3"/>
      <c r="P629" s="3"/>
      <c r="Q629" s="3"/>
      <c r="R629" s="3"/>
      <c r="S629" s="3"/>
      <c r="AE629" s="3"/>
      <c r="AF629" s="3"/>
    </row>
    <row r="630" spans="1:32" x14ac:dyDescent="0.25">
      <c r="A630" s="3"/>
      <c r="B630" s="3"/>
      <c r="C630" s="3"/>
      <c r="D630" s="3"/>
      <c r="E630" s="3"/>
      <c r="F630" s="3"/>
      <c r="G630" s="3"/>
      <c r="H630" s="3"/>
      <c r="I630" s="3"/>
      <c r="J630" s="3"/>
      <c r="K630" s="3"/>
      <c r="L630" s="3"/>
      <c r="M630" s="3"/>
      <c r="N630" s="3"/>
      <c r="O630" s="3"/>
      <c r="P630" s="3"/>
      <c r="Q630" s="3"/>
      <c r="R630" s="3"/>
      <c r="S630" s="3"/>
      <c r="AE630" s="3"/>
      <c r="AF630" s="3"/>
    </row>
    <row r="631" spans="1:32" x14ac:dyDescent="0.25">
      <c r="A631" s="3"/>
      <c r="B631" s="3"/>
      <c r="C631" s="3"/>
      <c r="D631" s="3"/>
      <c r="E631" s="3"/>
      <c r="F631" s="3"/>
      <c r="G631" s="3"/>
      <c r="H631" s="3"/>
      <c r="I631" s="3"/>
      <c r="J631" s="3"/>
      <c r="K631" s="3"/>
      <c r="L631" s="3"/>
      <c r="M631" s="3"/>
      <c r="N631" s="3"/>
      <c r="O631" s="3"/>
      <c r="P631" s="3"/>
      <c r="Q631" s="3"/>
      <c r="R631" s="3"/>
      <c r="S631" s="3"/>
      <c r="AE631" s="3"/>
      <c r="AF631" s="3"/>
    </row>
    <row r="632" spans="1:32" x14ac:dyDescent="0.25">
      <c r="A632" s="3"/>
      <c r="B632" s="3"/>
      <c r="C632" s="3"/>
      <c r="D632" s="3"/>
      <c r="E632" s="3"/>
      <c r="F632" s="3"/>
      <c r="G632" s="3"/>
      <c r="H632" s="3"/>
      <c r="I632" s="3"/>
      <c r="J632" s="3"/>
      <c r="K632" s="3"/>
      <c r="L632" s="3"/>
      <c r="M632" s="3"/>
      <c r="N632" s="3"/>
      <c r="O632" s="3"/>
      <c r="P632" s="3"/>
      <c r="Q632" s="3"/>
      <c r="R632" s="3"/>
      <c r="S632" s="3"/>
      <c r="AE632" s="3"/>
      <c r="AF632" s="3"/>
    </row>
    <row r="633" spans="1:32" x14ac:dyDescent="0.25">
      <c r="A633" s="3"/>
      <c r="B633" s="3"/>
      <c r="C633" s="3"/>
      <c r="D633" s="3"/>
      <c r="E633" s="3"/>
      <c r="F633" s="3"/>
      <c r="G633" s="3"/>
      <c r="H633" s="3"/>
      <c r="I633" s="3"/>
      <c r="J633" s="3"/>
      <c r="K633" s="3"/>
      <c r="L633" s="3"/>
      <c r="M633" s="3"/>
      <c r="N633" s="3"/>
      <c r="O633" s="3"/>
      <c r="P633" s="3"/>
      <c r="Q633" s="3"/>
      <c r="R633" s="3"/>
      <c r="S633" s="3"/>
      <c r="AE633" s="3"/>
      <c r="AF633" s="3"/>
    </row>
    <row r="634" spans="1:32" x14ac:dyDescent="0.25">
      <c r="A634" s="3"/>
      <c r="B634" s="3"/>
      <c r="C634" s="3"/>
      <c r="D634" s="3"/>
      <c r="E634" s="3"/>
      <c r="F634" s="3"/>
      <c r="G634" s="3"/>
      <c r="H634" s="3"/>
      <c r="I634" s="3"/>
      <c r="J634" s="3"/>
      <c r="K634" s="3"/>
      <c r="L634" s="3"/>
      <c r="M634" s="3"/>
      <c r="N634" s="3"/>
      <c r="O634" s="3"/>
      <c r="P634" s="3"/>
      <c r="Q634" s="3"/>
      <c r="R634" s="3"/>
      <c r="S634" s="3"/>
      <c r="AE634" s="3"/>
      <c r="AF634" s="3"/>
    </row>
    <row r="635" spans="1:32" x14ac:dyDescent="0.25">
      <c r="A635" s="3"/>
      <c r="B635" s="3"/>
      <c r="C635" s="3"/>
      <c r="D635" s="3"/>
      <c r="E635" s="3"/>
      <c r="F635" s="3"/>
      <c r="G635" s="3"/>
      <c r="H635" s="3"/>
      <c r="I635" s="3"/>
      <c r="J635" s="3"/>
      <c r="K635" s="3"/>
      <c r="L635" s="3"/>
      <c r="M635" s="3"/>
      <c r="N635" s="3"/>
      <c r="O635" s="3"/>
      <c r="P635" s="3"/>
      <c r="Q635" s="3"/>
      <c r="R635" s="3"/>
      <c r="S635" s="3"/>
      <c r="AE635" s="3"/>
      <c r="AF635" s="3"/>
    </row>
    <row r="636" spans="1:32" x14ac:dyDescent="0.25">
      <c r="A636" s="3"/>
      <c r="B636" s="3"/>
      <c r="C636" s="3"/>
      <c r="D636" s="3"/>
      <c r="E636" s="3"/>
      <c r="F636" s="3"/>
      <c r="G636" s="3"/>
      <c r="H636" s="3"/>
      <c r="I636" s="3"/>
      <c r="J636" s="3"/>
      <c r="K636" s="3"/>
      <c r="L636" s="3"/>
      <c r="M636" s="3"/>
      <c r="N636" s="3"/>
      <c r="O636" s="3"/>
      <c r="P636" s="3"/>
      <c r="Q636" s="3"/>
      <c r="R636" s="3"/>
      <c r="S636" s="3"/>
      <c r="AE636" s="3"/>
      <c r="AF636" s="3"/>
    </row>
    <row r="637" spans="1:32" x14ac:dyDescent="0.25">
      <c r="A637" s="3"/>
      <c r="B637" s="3"/>
      <c r="C637" s="3"/>
      <c r="D637" s="3"/>
      <c r="E637" s="3"/>
      <c r="F637" s="3"/>
      <c r="G637" s="3"/>
      <c r="H637" s="3"/>
      <c r="I637" s="3"/>
      <c r="J637" s="3"/>
      <c r="K637" s="3"/>
      <c r="L637" s="3"/>
      <c r="M637" s="3"/>
      <c r="N637" s="3"/>
      <c r="O637" s="3"/>
      <c r="P637" s="3"/>
      <c r="Q637" s="3"/>
      <c r="R637" s="3"/>
      <c r="S637" s="3"/>
      <c r="AE637" s="3"/>
      <c r="AF637" s="3"/>
    </row>
    <row r="638" spans="1:32" x14ac:dyDescent="0.25">
      <c r="A638" s="3"/>
      <c r="B638" s="3"/>
      <c r="C638" s="3"/>
      <c r="D638" s="3"/>
      <c r="E638" s="3"/>
      <c r="F638" s="3"/>
      <c r="G638" s="3"/>
      <c r="H638" s="3"/>
      <c r="I638" s="3"/>
      <c r="J638" s="3"/>
      <c r="K638" s="3"/>
      <c r="L638" s="3"/>
      <c r="M638" s="3"/>
      <c r="N638" s="3"/>
      <c r="O638" s="3"/>
      <c r="P638" s="3"/>
      <c r="Q638" s="3"/>
      <c r="R638" s="3"/>
      <c r="S638" s="3"/>
      <c r="AE638" s="3"/>
      <c r="AF638" s="3"/>
    </row>
    <row r="639" spans="1:32" x14ac:dyDescent="0.25">
      <c r="A639" s="3"/>
      <c r="B639" s="3"/>
      <c r="C639" s="3"/>
      <c r="D639" s="3"/>
      <c r="E639" s="3"/>
      <c r="F639" s="3"/>
      <c r="G639" s="3"/>
      <c r="H639" s="3"/>
      <c r="I639" s="3"/>
      <c r="J639" s="3"/>
      <c r="K639" s="3"/>
      <c r="L639" s="3"/>
      <c r="M639" s="3"/>
      <c r="N639" s="3"/>
      <c r="O639" s="3"/>
      <c r="P639" s="3"/>
      <c r="Q639" s="3"/>
      <c r="R639" s="3"/>
      <c r="S639" s="3"/>
      <c r="AE639" s="3"/>
      <c r="AF639" s="3"/>
    </row>
    <row r="640" spans="1:32" x14ac:dyDescent="0.25">
      <c r="A640" s="3"/>
      <c r="B640" s="3"/>
      <c r="C640" s="3"/>
      <c r="D640" s="3"/>
      <c r="E640" s="3"/>
      <c r="F640" s="3"/>
      <c r="G640" s="3"/>
      <c r="H640" s="3"/>
      <c r="I640" s="3"/>
      <c r="J640" s="3"/>
      <c r="K640" s="3"/>
      <c r="L640" s="3"/>
      <c r="M640" s="3"/>
      <c r="N640" s="3"/>
      <c r="O640" s="3"/>
      <c r="P640" s="3"/>
      <c r="Q640" s="3"/>
      <c r="R640" s="3"/>
      <c r="S640" s="3"/>
      <c r="AE640" s="3"/>
      <c r="AF640" s="3"/>
    </row>
    <row r="641" spans="1:32" x14ac:dyDescent="0.25">
      <c r="A641" s="3"/>
      <c r="B641" s="3"/>
      <c r="C641" s="3"/>
      <c r="D641" s="3"/>
      <c r="E641" s="3"/>
      <c r="F641" s="3"/>
      <c r="G641" s="3"/>
      <c r="H641" s="3"/>
      <c r="I641" s="3"/>
      <c r="J641" s="3"/>
      <c r="K641" s="3"/>
      <c r="L641" s="3"/>
      <c r="M641" s="3"/>
      <c r="N641" s="3"/>
      <c r="O641" s="3"/>
      <c r="P641" s="3"/>
      <c r="Q641" s="3"/>
      <c r="R641" s="3"/>
      <c r="S641" s="3"/>
      <c r="AE641" s="3"/>
      <c r="AF641" s="3"/>
    </row>
    <row r="642" spans="1:32" x14ac:dyDescent="0.25">
      <c r="A642" s="3"/>
      <c r="B642" s="3"/>
      <c r="C642" s="3"/>
      <c r="D642" s="3"/>
      <c r="E642" s="3"/>
      <c r="F642" s="3"/>
      <c r="G642" s="3"/>
      <c r="H642" s="3"/>
      <c r="I642" s="3"/>
      <c r="J642" s="3"/>
      <c r="K642" s="3"/>
      <c r="L642" s="3"/>
      <c r="M642" s="3"/>
      <c r="N642" s="3"/>
      <c r="O642" s="3"/>
      <c r="P642" s="3"/>
      <c r="Q642" s="3"/>
      <c r="R642" s="3"/>
      <c r="S642" s="3"/>
      <c r="AE642" s="3"/>
      <c r="AF642" s="3"/>
    </row>
    <row r="643" spans="1:32" x14ac:dyDescent="0.25">
      <c r="A643" s="3"/>
      <c r="B643" s="3"/>
      <c r="C643" s="3"/>
      <c r="D643" s="3"/>
      <c r="E643" s="3"/>
      <c r="F643" s="3"/>
      <c r="G643" s="3"/>
      <c r="H643" s="3"/>
      <c r="I643" s="3"/>
      <c r="J643" s="3"/>
      <c r="K643" s="3"/>
      <c r="L643" s="3"/>
      <c r="M643" s="3"/>
      <c r="N643" s="3"/>
      <c r="O643" s="3"/>
      <c r="P643" s="3"/>
      <c r="Q643" s="3"/>
      <c r="R643" s="3"/>
      <c r="S643" s="3"/>
      <c r="AE643" s="3"/>
      <c r="AF643" s="3"/>
    </row>
    <row r="644" spans="1:32" x14ac:dyDescent="0.25">
      <c r="A644" s="3"/>
      <c r="B644" s="3"/>
      <c r="C644" s="3"/>
      <c r="D644" s="3"/>
      <c r="E644" s="3"/>
      <c r="F644" s="3"/>
      <c r="G644" s="3"/>
      <c r="H644" s="3"/>
      <c r="I644" s="3"/>
      <c r="J644" s="3"/>
      <c r="K644" s="3"/>
      <c r="L644" s="3"/>
      <c r="M644" s="3"/>
      <c r="N644" s="3"/>
      <c r="O644" s="3"/>
      <c r="P644" s="3"/>
      <c r="Q644" s="3"/>
      <c r="R644" s="3"/>
      <c r="S644" s="3"/>
      <c r="AE644" s="3"/>
      <c r="AF644" s="3"/>
    </row>
    <row r="645" spans="1:32" x14ac:dyDescent="0.25">
      <c r="A645" s="3"/>
      <c r="B645" s="3"/>
      <c r="C645" s="3"/>
      <c r="D645" s="3"/>
      <c r="E645" s="3"/>
      <c r="F645" s="3"/>
      <c r="G645" s="3"/>
      <c r="H645" s="3"/>
      <c r="I645" s="3"/>
      <c r="J645" s="3"/>
      <c r="K645" s="3"/>
      <c r="L645" s="3"/>
      <c r="M645" s="3"/>
      <c r="N645" s="3"/>
      <c r="O645" s="3"/>
      <c r="P645" s="3"/>
      <c r="Q645" s="3"/>
      <c r="R645" s="3"/>
      <c r="S645" s="3"/>
      <c r="AE645" s="3"/>
      <c r="AF645" s="3"/>
    </row>
    <row r="646" spans="1:32" x14ac:dyDescent="0.25">
      <c r="A646" s="3"/>
      <c r="B646" s="3"/>
      <c r="C646" s="3"/>
      <c r="D646" s="3"/>
      <c r="E646" s="3"/>
      <c r="F646" s="3"/>
      <c r="G646" s="3"/>
      <c r="H646" s="3"/>
      <c r="I646" s="3"/>
      <c r="J646" s="3"/>
      <c r="K646" s="3"/>
      <c r="L646" s="3"/>
      <c r="M646" s="3"/>
      <c r="N646" s="3"/>
      <c r="O646" s="3"/>
      <c r="P646" s="3"/>
      <c r="Q646" s="3"/>
      <c r="R646" s="3"/>
      <c r="S646" s="3"/>
      <c r="AE646" s="3"/>
      <c r="AF646" s="3"/>
    </row>
    <row r="647" spans="1:32" x14ac:dyDescent="0.25">
      <c r="A647" s="3"/>
      <c r="B647" s="3"/>
      <c r="C647" s="3"/>
      <c r="D647" s="3"/>
      <c r="E647" s="3"/>
      <c r="F647" s="3"/>
      <c r="G647" s="3"/>
      <c r="H647" s="3"/>
      <c r="I647" s="3"/>
      <c r="J647" s="3"/>
      <c r="K647" s="3"/>
      <c r="L647" s="3"/>
      <c r="M647" s="3"/>
      <c r="N647" s="3"/>
      <c r="O647" s="3"/>
      <c r="P647" s="3"/>
      <c r="Q647" s="3"/>
      <c r="R647" s="3"/>
      <c r="S647" s="3"/>
      <c r="AE647" s="3"/>
      <c r="AF647" s="3"/>
    </row>
    <row r="648" spans="1:32" x14ac:dyDescent="0.25">
      <c r="A648" s="3"/>
      <c r="B648" s="3"/>
      <c r="C648" s="3"/>
      <c r="D648" s="3"/>
      <c r="E648" s="3"/>
      <c r="F648" s="3"/>
      <c r="G648" s="3"/>
      <c r="H648" s="3"/>
      <c r="I648" s="3"/>
      <c r="J648" s="3"/>
      <c r="K648" s="3"/>
      <c r="L648" s="3"/>
      <c r="M648" s="3"/>
      <c r="N648" s="3"/>
      <c r="O648" s="3"/>
      <c r="P648" s="3"/>
      <c r="Q648" s="3"/>
      <c r="R648" s="3"/>
      <c r="S648" s="3"/>
      <c r="AE648" s="3"/>
      <c r="AF648" s="3"/>
    </row>
    <row r="649" spans="1:32" x14ac:dyDescent="0.25">
      <c r="A649" s="3"/>
      <c r="B649" s="3"/>
      <c r="C649" s="3"/>
      <c r="D649" s="3"/>
      <c r="E649" s="3"/>
      <c r="F649" s="3"/>
      <c r="G649" s="3"/>
      <c r="H649" s="3"/>
      <c r="I649" s="3"/>
      <c r="J649" s="3"/>
      <c r="K649" s="3"/>
      <c r="L649" s="3"/>
      <c r="M649" s="3"/>
      <c r="N649" s="3"/>
      <c r="O649" s="3"/>
      <c r="P649" s="3"/>
      <c r="Q649" s="3"/>
      <c r="R649" s="3"/>
      <c r="S649" s="3"/>
      <c r="AE649" s="3"/>
      <c r="AF649" s="3"/>
    </row>
    <row r="650" spans="1:32" x14ac:dyDescent="0.25">
      <c r="A650" s="3"/>
      <c r="B650" s="3"/>
      <c r="C650" s="3"/>
      <c r="D650" s="3"/>
      <c r="E650" s="3"/>
      <c r="F650" s="3"/>
      <c r="G650" s="3"/>
      <c r="H650" s="3"/>
      <c r="I650" s="3"/>
      <c r="J650" s="3"/>
      <c r="K650" s="3"/>
      <c r="L650" s="3"/>
      <c r="M650" s="3"/>
      <c r="N650" s="3"/>
      <c r="O650" s="3"/>
      <c r="P650" s="3"/>
      <c r="Q650" s="3"/>
      <c r="R650" s="3"/>
      <c r="S650" s="3"/>
      <c r="AE650" s="3"/>
      <c r="AF650" s="3"/>
    </row>
    <row r="651" spans="1:32" x14ac:dyDescent="0.25">
      <c r="A651" s="3"/>
      <c r="B651" s="3"/>
      <c r="C651" s="3"/>
      <c r="D651" s="3"/>
      <c r="E651" s="3"/>
      <c r="F651" s="3"/>
      <c r="G651" s="3"/>
      <c r="H651" s="3"/>
      <c r="I651" s="3"/>
      <c r="J651" s="3"/>
      <c r="K651" s="3"/>
      <c r="L651" s="3"/>
      <c r="M651" s="3"/>
      <c r="N651" s="3"/>
      <c r="O651" s="3"/>
      <c r="P651" s="3"/>
      <c r="Q651" s="3"/>
      <c r="R651" s="3"/>
      <c r="S651" s="3"/>
      <c r="AE651" s="3"/>
      <c r="AF651" s="3"/>
    </row>
    <row r="652" spans="1:32" x14ac:dyDescent="0.25">
      <c r="A652" s="3"/>
      <c r="B652" s="3"/>
      <c r="C652" s="3"/>
      <c r="D652" s="3"/>
      <c r="E652" s="3"/>
      <c r="F652" s="3"/>
      <c r="G652" s="3"/>
      <c r="H652" s="3"/>
      <c r="I652" s="3"/>
      <c r="J652" s="3"/>
      <c r="K652" s="3"/>
      <c r="L652" s="3"/>
      <c r="M652" s="3"/>
      <c r="N652" s="3"/>
      <c r="O652" s="3"/>
      <c r="P652" s="3"/>
      <c r="Q652" s="3"/>
      <c r="R652" s="3"/>
      <c r="S652" s="3"/>
      <c r="AE652" s="3"/>
      <c r="AF652" s="3"/>
    </row>
    <row r="653" spans="1:32" x14ac:dyDescent="0.25">
      <c r="A653" s="3"/>
      <c r="B653" s="3"/>
      <c r="C653" s="3"/>
      <c r="D653" s="3"/>
      <c r="E653" s="3"/>
      <c r="F653" s="3"/>
      <c r="G653" s="3"/>
      <c r="H653" s="3"/>
      <c r="I653" s="3"/>
      <c r="J653" s="3"/>
      <c r="K653" s="3"/>
      <c r="L653" s="3"/>
      <c r="M653" s="3"/>
      <c r="N653" s="3"/>
      <c r="O653" s="3"/>
      <c r="P653" s="3"/>
      <c r="Q653" s="3"/>
      <c r="R653" s="3"/>
      <c r="S653" s="3"/>
      <c r="AE653" s="3"/>
      <c r="AF653" s="3"/>
    </row>
    <row r="654" spans="1:32" x14ac:dyDescent="0.25">
      <c r="A654" s="3"/>
      <c r="B654" s="3"/>
      <c r="C654" s="3"/>
      <c r="D654" s="3"/>
      <c r="E654" s="3"/>
      <c r="F654" s="3"/>
      <c r="G654" s="3"/>
      <c r="H654" s="3"/>
      <c r="I654" s="3"/>
      <c r="J654" s="3"/>
      <c r="K654" s="3"/>
      <c r="L654" s="3"/>
      <c r="M654" s="3"/>
      <c r="N654" s="3"/>
      <c r="O654" s="3"/>
      <c r="P654" s="3"/>
      <c r="Q654" s="3"/>
      <c r="R654" s="3"/>
      <c r="S654" s="3"/>
      <c r="AE654" s="3"/>
      <c r="AF654" s="3"/>
    </row>
    <row r="655" spans="1:32" x14ac:dyDescent="0.25">
      <c r="A655" s="3"/>
      <c r="B655" s="3"/>
      <c r="C655" s="3"/>
      <c r="D655" s="3"/>
      <c r="E655" s="3"/>
      <c r="F655" s="3"/>
      <c r="G655" s="3"/>
      <c r="H655" s="3"/>
      <c r="I655" s="3"/>
      <c r="J655" s="3"/>
      <c r="K655" s="3"/>
      <c r="L655" s="3"/>
      <c r="M655" s="3"/>
      <c r="N655" s="3"/>
      <c r="O655" s="3"/>
      <c r="P655" s="3"/>
      <c r="Q655" s="3"/>
      <c r="R655" s="3"/>
      <c r="S655" s="3"/>
      <c r="AE655" s="3"/>
      <c r="AF655" s="3"/>
    </row>
    <row r="656" spans="1:32" x14ac:dyDescent="0.25">
      <c r="A656" s="3"/>
      <c r="B656" s="3"/>
      <c r="C656" s="3"/>
      <c r="D656" s="3"/>
      <c r="E656" s="3"/>
      <c r="F656" s="3"/>
      <c r="G656" s="3"/>
      <c r="H656" s="3"/>
      <c r="I656" s="3"/>
      <c r="J656" s="3"/>
      <c r="K656" s="3"/>
      <c r="L656" s="3"/>
      <c r="M656" s="3"/>
      <c r="N656" s="3"/>
      <c r="O656" s="3"/>
      <c r="P656" s="3"/>
      <c r="Q656" s="3"/>
      <c r="R656" s="3"/>
      <c r="S656" s="3"/>
      <c r="AE656" s="3"/>
      <c r="AF656" s="3"/>
    </row>
    <row r="657" spans="1:32" x14ac:dyDescent="0.25">
      <c r="A657" s="3"/>
      <c r="B657" s="3"/>
      <c r="C657" s="3"/>
      <c r="D657" s="3"/>
      <c r="E657" s="3"/>
      <c r="F657" s="3"/>
      <c r="G657" s="3"/>
      <c r="H657" s="3"/>
      <c r="I657" s="3"/>
      <c r="J657" s="3"/>
      <c r="K657" s="3"/>
      <c r="L657" s="3"/>
      <c r="M657" s="3"/>
      <c r="N657" s="3"/>
      <c r="O657" s="3"/>
      <c r="P657" s="3"/>
      <c r="Q657" s="3"/>
      <c r="R657" s="3"/>
      <c r="S657" s="3"/>
      <c r="AE657" s="3"/>
      <c r="AF657" s="3"/>
    </row>
    <row r="658" spans="1:32" x14ac:dyDescent="0.25">
      <c r="A658" s="3"/>
      <c r="B658" s="3"/>
      <c r="C658" s="3"/>
      <c r="D658" s="3"/>
      <c r="E658" s="3"/>
      <c r="F658" s="3"/>
      <c r="G658" s="3"/>
      <c r="H658" s="3"/>
      <c r="I658" s="3"/>
      <c r="J658" s="3"/>
      <c r="K658" s="3"/>
      <c r="L658" s="3"/>
      <c r="M658" s="3"/>
      <c r="N658" s="3"/>
      <c r="O658" s="3"/>
      <c r="P658" s="3"/>
      <c r="Q658" s="3"/>
      <c r="R658" s="3"/>
      <c r="S658" s="3"/>
      <c r="AE658" s="3"/>
      <c r="AF658" s="3"/>
    </row>
    <row r="659" spans="1:32" x14ac:dyDescent="0.25">
      <c r="A659" s="3"/>
      <c r="B659" s="3"/>
      <c r="C659" s="3"/>
      <c r="D659" s="3"/>
      <c r="E659" s="3"/>
      <c r="F659" s="3"/>
      <c r="G659" s="3"/>
      <c r="H659" s="3"/>
      <c r="I659" s="3"/>
      <c r="J659" s="3"/>
      <c r="K659" s="3"/>
      <c r="L659" s="3"/>
      <c r="M659" s="3"/>
      <c r="N659" s="3"/>
      <c r="O659" s="3"/>
      <c r="P659" s="3"/>
      <c r="Q659" s="3"/>
      <c r="R659" s="3"/>
      <c r="S659" s="3"/>
      <c r="AE659" s="3"/>
      <c r="AF659" s="3"/>
    </row>
    <row r="660" spans="1:32" x14ac:dyDescent="0.25">
      <c r="A660" s="3"/>
      <c r="B660" s="3"/>
      <c r="C660" s="3"/>
      <c r="D660" s="3"/>
      <c r="E660" s="3"/>
      <c r="F660" s="3"/>
      <c r="G660" s="3"/>
      <c r="H660" s="3"/>
      <c r="I660" s="3"/>
      <c r="J660" s="3"/>
      <c r="K660" s="3"/>
      <c r="L660" s="3"/>
      <c r="M660" s="3"/>
      <c r="N660" s="3"/>
      <c r="O660" s="3"/>
      <c r="P660" s="3"/>
      <c r="Q660" s="3"/>
      <c r="R660" s="3"/>
      <c r="S660" s="3"/>
      <c r="AE660" s="3"/>
      <c r="AF660" s="3"/>
    </row>
    <row r="661" spans="1:32" x14ac:dyDescent="0.25">
      <c r="A661" s="3"/>
      <c r="B661" s="3"/>
      <c r="C661" s="3"/>
      <c r="D661" s="3"/>
      <c r="E661" s="3"/>
      <c r="F661" s="3"/>
      <c r="G661" s="3"/>
      <c r="H661" s="3"/>
      <c r="I661" s="3"/>
      <c r="J661" s="3"/>
      <c r="K661" s="3"/>
      <c r="L661" s="3"/>
      <c r="M661" s="3"/>
      <c r="N661" s="3"/>
      <c r="O661" s="3"/>
      <c r="P661" s="3"/>
      <c r="Q661" s="3"/>
      <c r="R661" s="3"/>
      <c r="S661" s="3"/>
      <c r="AE661" s="3"/>
      <c r="AF661" s="3"/>
    </row>
    <row r="662" spans="1:32" x14ac:dyDescent="0.25">
      <c r="A662" s="3"/>
      <c r="B662" s="3"/>
      <c r="C662" s="3"/>
      <c r="D662" s="3"/>
      <c r="E662" s="3"/>
      <c r="F662" s="3"/>
      <c r="G662" s="3"/>
      <c r="H662" s="3"/>
      <c r="I662" s="3"/>
      <c r="J662" s="3"/>
      <c r="K662" s="3"/>
      <c r="L662" s="3"/>
      <c r="M662" s="3"/>
      <c r="N662" s="3"/>
      <c r="O662" s="3"/>
      <c r="P662" s="3"/>
      <c r="Q662" s="3"/>
      <c r="R662" s="3"/>
      <c r="S662" s="3"/>
      <c r="AE662" s="3"/>
      <c r="AF662" s="3"/>
    </row>
    <row r="663" spans="1:32" x14ac:dyDescent="0.25">
      <c r="A663" s="3"/>
      <c r="B663" s="3"/>
      <c r="C663" s="3"/>
      <c r="D663" s="3"/>
      <c r="E663" s="3"/>
      <c r="F663" s="3"/>
      <c r="G663" s="3"/>
      <c r="H663" s="3"/>
      <c r="I663" s="3"/>
      <c r="J663" s="3"/>
      <c r="K663" s="3"/>
      <c r="L663" s="3"/>
      <c r="M663" s="3"/>
      <c r="N663" s="3"/>
      <c r="O663" s="3"/>
      <c r="P663" s="3"/>
      <c r="Q663" s="3"/>
      <c r="R663" s="3"/>
      <c r="S663" s="3"/>
      <c r="AE663" s="3"/>
      <c r="AF663" s="3"/>
    </row>
    <row r="664" spans="1:32" x14ac:dyDescent="0.25">
      <c r="A664" s="3"/>
      <c r="B664" s="3"/>
      <c r="C664" s="3"/>
      <c r="D664" s="3"/>
      <c r="E664" s="3"/>
      <c r="F664" s="3"/>
      <c r="G664" s="3"/>
      <c r="H664" s="3"/>
      <c r="I664" s="3"/>
      <c r="J664" s="3"/>
      <c r="K664" s="3"/>
      <c r="L664" s="3"/>
      <c r="M664" s="3"/>
      <c r="N664" s="3"/>
      <c r="O664" s="3"/>
      <c r="P664" s="3"/>
      <c r="Q664" s="3"/>
      <c r="R664" s="3"/>
      <c r="S664" s="3"/>
      <c r="AE664" s="3"/>
      <c r="AF664" s="3"/>
    </row>
    <row r="665" spans="1:32" x14ac:dyDescent="0.25">
      <c r="A665" s="3"/>
      <c r="B665" s="3"/>
      <c r="C665" s="3"/>
      <c r="D665" s="3"/>
      <c r="E665" s="3"/>
      <c r="F665" s="3"/>
      <c r="G665" s="3"/>
      <c r="H665" s="3"/>
      <c r="I665" s="3"/>
      <c r="J665" s="3"/>
      <c r="K665" s="3"/>
      <c r="L665" s="3"/>
      <c r="M665" s="3"/>
      <c r="N665" s="3"/>
      <c r="O665" s="3"/>
      <c r="P665" s="3"/>
      <c r="Q665" s="3"/>
      <c r="R665" s="3"/>
      <c r="S665" s="3"/>
      <c r="AE665" s="3"/>
      <c r="AF665" s="3"/>
    </row>
    <row r="666" spans="1:32" x14ac:dyDescent="0.25">
      <c r="A666" s="3"/>
      <c r="B666" s="3"/>
      <c r="C666" s="3"/>
      <c r="D666" s="3"/>
      <c r="E666" s="3"/>
      <c r="F666" s="3"/>
      <c r="G666" s="3"/>
      <c r="H666" s="3"/>
      <c r="I666" s="3"/>
      <c r="J666" s="3"/>
      <c r="K666" s="3"/>
      <c r="L666" s="3"/>
      <c r="M666" s="3"/>
      <c r="N666" s="3"/>
      <c r="O666" s="3"/>
      <c r="P666" s="3"/>
      <c r="Q666" s="3"/>
      <c r="R666" s="3"/>
      <c r="S666" s="3"/>
      <c r="AE666" s="3"/>
      <c r="AF666" s="3"/>
    </row>
    <row r="667" spans="1:32" x14ac:dyDescent="0.25">
      <c r="A667" s="3"/>
      <c r="B667" s="3"/>
      <c r="C667" s="3"/>
      <c r="D667" s="3"/>
      <c r="E667" s="3"/>
      <c r="F667" s="3"/>
      <c r="G667" s="3"/>
      <c r="H667" s="3"/>
      <c r="I667" s="3"/>
      <c r="J667" s="3"/>
      <c r="K667" s="3"/>
      <c r="L667" s="3"/>
      <c r="M667" s="3"/>
      <c r="N667" s="3"/>
      <c r="O667" s="3"/>
      <c r="P667" s="3"/>
      <c r="Q667" s="3"/>
      <c r="R667" s="3"/>
      <c r="S667" s="3"/>
      <c r="AE667" s="3"/>
      <c r="AF667" s="3"/>
    </row>
    <row r="668" spans="1:32" x14ac:dyDescent="0.25">
      <c r="A668" s="3"/>
      <c r="B668" s="3"/>
      <c r="C668" s="3"/>
      <c r="D668" s="3"/>
      <c r="E668" s="3"/>
      <c r="F668" s="3"/>
      <c r="G668" s="3"/>
      <c r="H668" s="3"/>
      <c r="I668" s="3"/>
      <c r="J668" s="3"/>
      <c r="K668" s="3"/>
      <c r="L668" s="3"/>
      <c r="M668" s="3"/>
      <c r="N668" s="3"/>
      <c r="O668" s="3"/>
      <c r="P668" s="3"/>
      <c r="Q668" s="3"/>
      <c r="R668" s="3"/>
      <c r="S668" s="3"/>
      <c r="AE668" s="3"/>
      <c r="AF668" s="3"/>
    </row>
    <row r="669" spans="1:32" x14ac:dyDescent="0.25">
      <c r="A669" s="3"/>
      <c r="B669" s="3"/>
      <c r="C669" s="3"/>
      <c r="D669" s="3"/>
      <c r="E669" s="3"/>
      <c r="F669" s="3"/>
      <c r="G669" s="3"/>
      <c r="H669" s="3"/>
      <c r="I669" s="3"/>
      <c r="J669" s="3"/>
      <c r="K669" s="3"/>
      <c r="L669" s="3"/>
      <c r="M669" s="3"/>
      <c r="N669" s="3"/>
      <c r="O669" s="3"/>
      <c r="P669" s="3"/>
      <c r="Q669" s="3"/>
      <c r="R669" s="3"/>
      <c r="S669" s="3"/>
      <c r="AE669" s="3"/>
      <c r="AF669" s="3"/>
    </row>
    <row r="670" spans="1:32" x14ac:dyDescent="0.25">
      <c r="A670" s="3"/>
      <c r="B670" s="3"/>
      <c r="C670" s="3"/>
      <c r="D670" s="3"/>
      <c r="E670" s="3"/>
      <c r="F670" s="3"/>
      <c r="G670" s="3"/>
      <c r="H670" s="3"/>
      <c r="I670" s="3"/>
      <c r="J670" s="3"/>
      <c r="K670" s="3"/>
      <c r="L670" s="3"/>
      <c r="M670" s="3"/>
      <c r="N670" s="3"/>
      <c r="O670" s="3"/>
      <c r="P670" s="3"/>
      <c r="Q670" s="3"/>
      <c r="R670" s="3"/>
      <c r="S670" s="3"/>
      <c r="AE670" s="3"/>
      <c r="AF670" s="3"/>
    </row>
    <row r="671" spans="1:32" x14ac:dyDescent="0.25">
      <c r="A671" s="3"/>
      <c r="B671" s="3"/>
      <c r="C671" s="3"/>
      <c r="D671" s="3"/>
      <c r="E671" s="3"/>
      <c r="F671" s="3"/>
      <c r="G671" s="3"/>
      <c r="H671" s="3"/>
      <c r="I671" s="3"/>
      <c r="J671" s="3"/>
      <c r="K671" s="3"/>
      <c r="L671" s="3"/>
      <c r="M671" s="3"/>
      <c r="N671" s="3"/>
      <c r="O671" s="3"/>
      <c r="P671" s="3"/>
      <c r="Q671" s="3"/>
      <c r="R671" s="3"/>
      <c r="S671" s="3"/>
      <c r="AE671" s="3"/>
      <c r="AF671" s="3"/>
    </row>
    <row r="672" spans="1:32" x14ac:dyDescent="0.25">
      <c r="A672" s="3"/>
      <c r="B672" s="3"/>
      <c r="C672" s="3"/>
      <c r="D672" s="3"/>
      <c r="E672" s="3"/>
      <c r="F672" s="3"/>
      <c r="G672" s="3"/>
      <c r="H672" s="3"/>
      <c r="I672" s="3"/>
      <c r="J672" s="3"/>
      <c r="K672" s="3"/>
      <c r="L672" s="3"/>
      <c r="M672" s="3"/>
      <c r="N672" s="3"/>
      <c r="O672" s="3"/>
      <c r="P672" s="3"/>
      <c r="Q672" s="3"/>
      <c r="R672" s="3"/>
      <c r="S672" s="3"/>
      <c r="AE672" s="3"/>
      <c r="AF672" s="3"/>
    </row>
    <row r="673" spans="1:32" x14ac:dyDescent="0.25">
      <c r="A673" s="3"/>
      <c r="B673" s="3"/>
      <c r="C673" s="3"/>
      <c r="D673" s="3"/>
      <c r="E673" s="3"/>
      <c r="F673" s="3"/>
      <c r="G673" s="3"/>
      <c r="H673" s="3"/>
      <c r="I673" s="3"/>
      <c r="J673" s="3"/>
      <c r="K673" s="3"/>
      <c r="L673" s="3"/>
      <c r="M673" s="3"/>
      <c r="N673" s="3"/>
      <c r="O673" s="3"/>
      <c r="P673" s="3"/>
      <c r="Q673" s="3"/>
      <c r="R673" s="3"/>
      <c r="S673" s="3"/>
      <c r="AE673" s="3"/>
      <c r="AF673" s="3"/>
    </row>
    <row r="674" spans="1:32" x14ac:dyDescent="0.25">
      <c r="A674" s="3"/>
      <c r="B674" s="3"/>
      <c r="C674" s="3"/>
      <c r="D674" s="3"/>
      <c r="E674" s="3"/>
      <c r="F674" s="3"/>
      <c r="G674" s="3"/>
      <c r="H674" s="3"/>
      <c r="I674" s="3"/>
      <c r="J674" s="3"/>
      <c r="K674" s="3"/>
      <c r="L674" s="3"/>
      <c r="M674" s="3"/>
      <c r="N674" s="3"/>
      <c r="O674" s="3"/>
      <c r="P674" s="3"/>
      <c r="Q674" s="3"/>
      <c r="R674" s="3"/>
      <c r="S674" s="3"/>
      <c r="AE674" s="3"/>
      <c r="AF674" s="3"/>
    </row>
    <row r="675" spans="1:32" x14ac:dyDescent="0.25">
      <c r="A675" s="3"/>
      <c r="B675" s="3"/>
      <c r="C675" s="3"/>
      <c r="D675" s="3"/>
      <c r="E675" s="3"/>
      <c r="F675" s="3"/>
      <c r="G675" s="3"/>
      <c r="H675" s="3"/>
      <c r="I675" s="3"/>
      <c r="J675" s="3"/>
      <c r="K675" s="3"/>
      <c r="L675" s="3"/>
      <c r="M675" s="3"/>
      <c r="N675" s="3"/>
      <c r="O675" s="3"/>
      <c r="P675" s="3"/>
      <c r="Q675" s="3"/>
      <c r="R675" s="3"/>
      <c r="S675" s="3"/>
      <c r="AE675" s="3"/>
      <c r="AF675" s="3"/>
    </row>
    <row r="676" spans="1:32" x14ac:dyDescent="0.25">
      <c r="A676" s="3"/>
      <c r="B676" s="3"/>
      <c r="C676" s="3"/>
      <c r="D676" s="3"/>
      <c r="E676" s="3"/>
      <c r="F676" s="3"/>
      <c r="G676" s="3"/>
      <c r="H676" s="3"/>
      <c r="I676" s="3"/>
      <c r="J676" s="3"/>
      <c r="K676" s="3"/>
      <c r="L676" s="3"/>
      <c r="M676" s="3"/>
      <c r="N676" s="3"/>
      <c r="O676" s="3"/>
      <c r="P676" s="3"/>
      <c r="Q676" s="3"/>
      <c r="R676" s="3"/>
      <c r="S676" s="3"/>
      <c r="AE676" s="3"/>
      <c r="AF676" s="3"/>
    </row>
    <row r="677" spans="1:32" x14ac:dyDescent="0.25">
      <c r="A677" s="3"/>
      <c r="B677" s="3"/>
      <c r="C677" s="3"/>
      <c r="D677" s="3"/>
      <c r="E677" s="3"/>
      <c r="F677" s="3"/>
      <c r="G677" s="3"/>
      <c r="H677" s="3"/>
      <c r="I677" s="3"/>
      <c r="J677" s="3"/>
      <c r="K677" s="3"/>
      <c r="L677" s="3"/>
      <c r="M677" s="3"/>
      <c r="N677" s="3"/>
      <c r="O677" s="3"/>
      <c r="P677" s="3"/>
      <c r="Q677" s="3"/>
      <c r="R677" s="3"/>
      <c r="S677" s="3"/>
      <c r="AE677" s="3"/>
      <c r="AF677" s="3"/>
    </row>
    <row r="678" spans="1:32" x14ac:dyDescent="0.25">
      <c r="A678" s="3"/>
      <c r="B678" s="3"/>
      <c r="C678" s="3"/>
      <c r="D678" s="3"/>
      <c r="E678" s="3"/>
      <c r="F678" s="3"/>
      <c r="G678" s="3"/>
      <c r="H678" s="3"/>
      <c r="I678" s="3"/>
      <c r="J678" s="3"/>
      <c r="K678" s="3"/>
      <c r="L678" s="3"/>
      <c r="M678" s="3"/>
      <c r="N678" s="3"/>
      <c r="O678" s="3"/>
      <c r="P678" s="3"/>
      <c r="Q678" s="3"/>
      <c r="R678" s="3"/>
      <c r="S678" s="3"/>
      <c r="AE678" s="3"/>
      <c r="AF678" s="3"/>
    </row>
    <row r="679" spans="1:32" x14ac:dyDescent="0.25">
      <c r="A679" s="3"/>
      <c r="B679" s="3"/>
      <c r="C679" s="3"/>
      <c r="D679" s="3"/>
      <c r="E679" s="3"/>
      <c r="F679" s="3"/>
      <c r="G679" s="3"/>
      <c r="H679" s="3"/>
      <c r="I679" s="3"/>
      <c r="J679" s="3"/>
      <c r="K679" s="3"/>
      <c r="L679" s="3"/>
      <c r="M679" s="3"/>
      <c r="N679" s="3"/>
      <c r="O679" s="3"/>
      <c r="P679" s="3"/>
      <c r="Q679" s="3"/>
      <c r="R679" s="3"/>
      <c r="S679" s="3"/>
      <c r="AE679" s="3"/>
      <c r="AF679" s="3"/>
    </row>
    <row r="680" spans="1:32" x14ac:dyDescent="0.25">
      <c r="A680" s="3"/>
      <c r="B680" s="3"/>
      <c r="C680" s="3"/>
      <c r="D680" s="3"/>
      <c r="E680" s="3"/>
      <c r="F680" s="3"/>
      <c r="G680" s="3"/>
      <c r="H680" s="3"/>
      <c r="I680" s="3"/>
      <c r="J680" s="3"/>
      <c r="K680" s="3"/>
      <c r="L680" s="3"/>
      <c r="M680" s="3"/>
      <c r="N680" s="3"/>
      <c r="O680" s="3"/>
      <c r="P680" s="3"/>
      <c r="Q680" s="3"/>
      <c r="R680" s="3"/>
      <c r="S680" s="3"/>
      <c r="AE680" s="3"/>
      <c r="AF680" s="3"/>
    </row>
    <row r="681" spans="1:32" x14ac:dyDescent="0.25">
      <c r="A681" s="3"/>
      <c r="B681" s="3"/>
      <c r="C681" s="3"/>
      <c r="D681" s="3"/>
      <c r="E681" s="3"/>
      <c r="F681" s="3"/>
      <c r="G681" s="3"/>
      <c r="H681" s="3"/>
      <c r="I681" s="3"/>
      <c r="J681" s="3"/>
      <c r="K681" s="3"/>
      <c r="L681" s="3"/>
      <c r="M681" s="3"/>
      <c r="N681" s="3"/>
      <c r="O681" s="3"/>
      <c r="P681" s="3"/>
      <c r="Q681" s="3"/>
      <c r="R681" s="3"/>
      <c r="S681" s="3"/>
      <c r="AE681" s="3"/>
      <c r="AF681" s="3"/>
    </row>
    <row r="682" spans="1:32" x14ac:dyDescent="0.25">
      <c r="A682" s="3"/>
      <c r="B682" s="3"/>
      <c r="C682" s="3"/>
      <c r="D682" s="3"/>
      <c r="E682" s="3"/>
      <c r="F682" s="3"/>
      <c r="G682" s="3"/>
      <c r="H682" s="3"/>
      <c r="I682" s="3"/>
      <c r="J682" s="3"/>
      <c r="K682" s="3"/>
      <c r="L682" s="3"/>
      <c r="M682" s="3"/>
      <c r="N682" s="3"/>
      <c r="O682" s="3"/>
      <c r="P682" s="3"/>
      <c r="Q682" s="3"/>
      <c r="R682" s="3"/>
      <c r="S682" s="3"/>
      <c r="AE682" s="3"/>
      <c r="AF682" s="3"/>
    </row>
    <row r="683" spans="1:32" x14ac:dyDescent="0.25">
      <c r="A683" s="3"/>
      <c r="B683" s="3"/>
      <c r="C683" s="3"/>
      <c r="D683" s="3"/>
      <c r="E683" s="3"/>
      <c r="F683" s="3"/>
      <c r="G683" s="3"/>
      <c r="H683" s="3"/>
      <c r="I683" s="3"/>
      <c r="J683" s="3"/>
      <c r="K683" s="3"/>
      <c r="L683" s="3"/>
      <c r="M683" s="3"/>
      <c r="N683" s="3"/>
      <c r="O683" s="3"/>
      <c r="P683" s="3"/>
      <c r="Q683" s="3"/>
      <c r="R683" s="3"/>
      <c r="S683" s="3"/>
      <c r="AE683" s="3"/>
      <c r="AF683" s="3"/>
    </row>
    <row r="684" spans="1:32" x14ac:dyDescent="0.25">
      <c r="A684" s="3"/>
      <c r="B684" s="3"/>
      <c r="C684" s="3"/>
      <c r="D684" s="3"/>
      <c r="E684" s="3"/>
      <c r="F684" s="3"/>
      <c r="G684" s="3"/>
      <c r="H684" s="3"/>
      <c r="I684" s="3"/>
      <c r="J684" s="3"/>
      <c r="K684" s="3"/>
      <c r="L684" s="3"/>
      <c r="M684" s="3"/>
      <c r="N684" s="3"/>
      <c r="O684" s="3"/>
      <c r="P684" s="3"/>
      <c r="Q684" s="3"/>
      <c r="R684" s="3"/>
      <c r="S684" s="3"/>
      <c r="AE684" s="3"/>
      <c r="AF684" s="3"/>
    </row>
    <row r="685" spans="1:32" x14ac:dyDescent="0.25">
      <c r="A685" s="3"/>
      <c r="B685" s="3"/>
      <c r="C685" s="3"/>
      <c r="D685" s="3"/>
      <c r="E685" s="3"/>
      <c r="F685" s="3"/>
      <c r="G685" s="3"/>
      <c r="H685" s="3"/>
      <c r="I685" s="3"/>
      <c r="J685" s="3"/>
      <c r="K685" s="3"/>
      <c r="L685" s="3"/>
      <c r="M685" s="3"/>
      <c r="N685" s="3"/>
      <c r="O685" s="3"/>
      <c r="P685" s="3"/>
      <c r="Q685" s="3"/>
      <c r="R685" s="3"/>
      <c r="S685" s="3"/>
      <c r="AE685" s="3"/>
      <c r="AF685" s="3"/>
    </row>
    <row r="686" spans="1:32" x14ac:dyDescent="0.25">
      <c r="A686" s="3"/>
      <c r="B686" s="3"/>
      <c r="C686" s="3"/>
      <c r="D686" s="3"/>
      <c r="E686" s="3"/>
      <c r="F686" s="3"/>
      <c r="G686" s="3"/>
      <c r="H686" s="3"/>
      <c r="I686" s="3"/>
      <c r="J686" s="3"/>
      <c r="K686" s="3"/>
      <c r="L686" s="3"/>
      <c r="M686" s="3"/>
      <c r="N686" s="3"/>
      <c r="O686" s="3"/>
      <c r="P686" s="3"/>
      <c r="Q686" s="3"/>
      <c r="R686" s="3"/>
      <c r="S686" s="3"/>
      <c r="AE686" s="3"/>
      <c r="AF686" s="3"/>
    </row>
    <row r="687" spans="1:32" x14ac:dyDescent="0.25">
      <c r="A687" s="3"/>
      <c r="B687" s="3"/>
      <c r="C687" s="3"/>
      <c r="D687" s="3"/>
      <c r="E687" s="3"/>
      <c r="F687" s="3"/>
      <c r="G687" s="3"/>
      <c r="H687" s="3"/>
      <c r="I687" s="3"/>
      <c r="J687" s="3"/>
      <c r="K687" s="3"/>
      <c r="L687" s="3"/>
      <c r="M687" s="3"/>
      <c r="N687" s="3"/>
      <c r="O687" s="3"/>
      <c r="P687" s="3"/>
      <c r="Q687" s="3"/>
      <c r="R687" s="3"/>
      <c r="S687" s="3"/>
      <c r="AE687" s="3"/>
      <c r="AF687" s="3"/>
    </row>
    <row r="688" spans="1:32" x14ac:dyDescent="0.25">
      <c r="A688" s="3"/>
      <c r="B688" s="3"/>
      <c r="C688" s="3"/>
      <c r="D688" s="3"/>
      <c r="E688" s="3"/>
      <c r="F688" s="3"/>
      <c r="G688" s="3"/>
      <c r="H688" s="3"/>
      <c r="I688" s="3"/>
      <c r="J688" s="3"/>
      <c r="K688" s="3"/>
      <c r="L688" s="3"/>
      <c r="M688" s="3"/>
      <c r="N688" s="3"/>
      <c r="O688" s="3"/>
      <c r="P688" s="3"/>
      <c r="Q688" s="3"/>
      <c r="R688" s="3"/>
      <c r="S688" s="3"/>
      <c r="AE688" s="3"/>
      <c r="AF688" s="3"/>
    </row>
    <row r="689" spans="1:32" x14ac:dyDescent="0.25">
      <c r="A689" s="3"/>
      <c r="B689" s="3"/>
      <c r="C689" s="3"/>
      <c r="D689" s="3"/>
      <c r="E689" s="3"/>
      <c r="F689" s="3"/>
      <c r="G689" s="3"/>
      <c r="H689" s="3"/>
      <c r="I689" s="3"/>
      <c r="J689" s="3"/>
      <c r="K689" s="3"/>
      <c r="L689" s="3"/>
      <c r="M689" s="3"/>
      <c r="N689" s="3"/>
      <c r="O689" s="3"/>
      <c r="P689" s="3"/>
      <c r="Q689" s="3"/>
      <c r="R689" s="3"/>
      <c r="S689" s="3"/>
      <c r="AE689" s="3"/>
      <c r="AF689" s="3"/>
    </row>
    <row r="690" spans="1:32" x14ac:dyDescent="0.25">
      <c r="A690" s="3"/>
      <c r="B690" s="3"/>
      <c r="C690" s="3"/>
      <c r="D690" s="3"/>
      <c r="E690" s="3"/>
      <c r="F690" s="3"/>
      <c r="G690" s="3"/>
      <c r="H690" s="3"/>
      <c r="I690" s="3"/>
      <c r="J690" s="3"/>
      <c r="K690" s="3"/>
      <c r="L690" s="3"/>
      <c r="M690" s="3"/>
      <c r="N690" s="3"/>
      <c r="O690" s="3"/>
      <c r="P690" s="3"/>
      <c r="Q690" s="3"/>
      <c r="R690" s="3"/>
      <c r="S690" s="3"/>
      <c r="AE690" s="3"/>
      <c r="AF690" s="3"/>
    </row>
    <row r="691" spans="1:32" x14ac:dyDescent="0.25">
      <c r="A691" s="3"/>
      <c r="B691" s="3"/>
      <c r="C691" s="3"/>
      <c r="D691" s="3"/>
      <c r="E691" s="3"/>
      <c r="F691" s="3"/>
      <c r="G691" s="3"/>
      <c r="H691" s="3"/>
      <c r="I691" s="3"/>
      <c r="J691" s="3"/>
      <c r="K691" s="3"/>
      <c r="L691" s="3"/>
      <c r="M691" s="3"/>
      <c r="N691" s="3"/>
      <c r="O691" s="3"/>
      <c r="P691" s="3"/>
      <c r="Q691" s="3"/>
      <c r="R691" s="3"/>
      <c r="S691" s="3"/>
      <c r="AE691" s="3"/>
      <c r="AF691" s="3"/>
    </row>
    <row r="692" spans="1:32" x14ac:dyDescent="0.25">
      <c r="A692" s="3"/>
      <c r="B692" s="3"/>
      <c r="C692" s="3"/>
      <c r="D692" s="3"/>
      <c r="E692" s="3"/>
      <c r="F692" s="3"/>
      <c r="G692" s="3"/>
      <c r="H692" s="3"/>
      <c r="I692" s="3"/>
      <c r="J692" s="3"/>
      <c r="K692" s="3"/>
      <c r="L692" s="3"/>
      <c r="M692" s="3"/>
      <c r="N692" s="3"/>
      <c r="O692" s="3"/>
      <c r="P692" s="3"/>
      <c r="Q692" s="3"/>
      <c r="R692" s="3"/>
      <c r="S692" s="3"/>
      <c r="AE692" s="3"/>
      <c r="AF692" s="3"/>
    </row>
    <row r="693" spans="1:32" x14ac:dyDescent="0.25">
      <c r="A693" s="3"/>
      <c r="B693" s="3"/>
      <c r="C693" s="3"/>
      <c r="D693" s="3"/>
      <c r="E693" s="3"/>
      <c r="F693" s="3"/>
      <c r="G693" s="3"/>
      <c r="H693" s="3"/>
      <c r="I693" s="3"/>
      <c r="J693" s="3"/>
      <c r="K693" s="3"/>
      <c r="L693" s="3"/>
      <c r="M693" s="3"/>
      <c r="N693" s="3"/>
      <c r="O693" s="3"/>
      <c r="P693" s="3"/>
      <c r="Q693" s="3"/>
      <c r="R693" s="3"/>
      <c r="S693" s="3"/>
      <c r="AE693" s="3"/>
      <c r="AF693" s="3"/>
    </row>
    <row r="694" spans="1:32" x14ac:dyDescent="0.25">
      <c r="A694" s="3"/>
      <c r="B694" s="3"/>
      <c r="C694" s="3"/>
      <c r="D694" s="3"/>
      <c r="E694" s="3"/>
      <c r="F694" s="3"/>
      <c r="G694" s="3"/>
      <c r="H694" s="3"/>
      <c r="I694" s="3"/>
      <c r="J694" s="3"/>
      <c r="K694" s="3"/>
      <c r="L694" s="3"/>
      <c r="M694" s="3"/>
      <c r="N694" s="3"/>
      <c r="O694" s="3"/>
      <c r="P694" s="3"/>
      <c r="Q694" s="3"/>
      <c r="R694" s="3"/>
      <c r="S694" s="3"/>
      <c r="AE694" s="3"/>
      <c r="AF694" s="3"/>
    </row>
    <row r="695" spans="1:32" x14ac:dyDescent="0.25">
      <c r="A695" s="3"/>
      <c r="B695" s="3"/>
      <c r="C695" s="3"/>
      <c r="D695" s="3"/>
      <c r="E695" s="3"/>
      <c r="F695" s="3"/>
      <c r="G695" s="3"/>
      <c r="H695" s="3"/>
      <c r="I695" s="3"/>
      <c r="J695" s="3"/>
      <c r="K695" s="3"/>
      <c r="L695" s="3"/>
      <c r="M695" s="3"/>
      <c r="N695" s="3"/>
      <c r="O695" s="3"/>
      <c r="P695" s="3"/>
      <c r="Q695" s="3"/>
      <c r="R695" s="3"/>
      <c r="S695" s="3"/>
      <c r="AE695" s="3"/>
      <c r="AF695" s="3"/>
    </row>
    <row r="696" spans="1:32" x14ac:dyDescent="0.25">
      <c r="A696" s="3"/>
      <c r="B696" s="3"/>
      <c r="C696" s="3"/>
      <c r="D696" s="3"/>
      <c r="E696" s="3"/>
      <c r="F696" s="3"/>
      <c r="G696" s="3"/>
      <c r="H696" s="3"/>
      <c r="I696" s="3"/>
      <c r="J696" s="3"/>
      <c r="K696" s="3"/>
      <c r="L696" s="3"/>
      <c r="M696" s="3"/>
      <c r="N696" s="3"/>
      <c r="O696" s="3"/>
      <c r="P696" s="3"/>
      <c r="Q696" s="3"/>
      <c r="R696" s="3"/>
      <c r="S696" s="3"/>
      <c r="AE696" s="3"/>
      <c r="AF696" s="3"/>
    </row>
    <row r="697" spans="1:32" x14ac:dyDescent="0.25">
      <c r="A697" s="3"/>
      <c r="B697" s="3"/>
      <c r="C697" s="3"/>
      <c r="D697" s="3"/>
      <c r="E697" s="3"/>
      <c r="F697" s="3"/>
      <c r="G697" s="3"/>
      <c r="H697" s="3"/>
      <c r="I697" s="3"/>
      <c r="J697" s="3"/>
      <c r="K697" s="3"/>
      <c r="L697" s="3"/>
      <c r="M697" s="3"/>
      <c r="N697" s="3"/>
      <c r="O697" s="3"/>
      <c r="P697" s="3"/>
      <c r="Q697" s="3"/>
      <c r="R697" s="3"/>
      <c r="S697" s="3"/>
      <c r="AE697" s="3"/>
      <c r="AF697" s="3"/>
    </row>
    <row r="698" spans="1:32" x14ac:dyDescent="0.25">
      <c r="A698" s="3"/>
      <c r="B698" s="3"/>
      <c r="C698" s="3"/>
      <c r="D698" s="3"/>
      <c r="E698" s="3"/>
      <c r="F698" s="3"/>
      <c r="G698" s="3"/>
      <c r="H698" s="3"/>
      <c r="I698" s="3"/>
      <c r="J698" s="3"/>
      <c r="K698" s="3"/>
      <c r="L698" s="3"/>
      <c r="M698" s="3"/>
      <c r="N698" s="3"/>
      <c r="O698" s="3"/>
      <c r="P698" s="3"/>
      <c r="Q698" s="3"/>
      <c r="R698" s="3"/>
      <c r="S698" s="3"/>
      <c r="AE698" s="3"/>
      <c r="AF698" s="3"/>
    </row>
    <row r="699" spans="1:32" x14ac:dyDescent="0.25">
      <c r="A699" s="3"/>
      <c r="B699" s="3"/>
      <c r="C699" s="3"/>
      <c r="D699" s="3"/>
      <c r="E699" s="3"/>
      <c r="F699" s="3"/>
      <c r="G699" s="3"/>
      <c r="H699" s="3"/>
      <c r="I699" s="3"/>
      <c r="J699" s="3"/>
      <c r="K699" s="3"/>
      <c r="L699" s="3"/>
      <c r="M699" s="3"/>
      <c r="N699" s="3"/>
      <c r="O699" s="3"/>
      <c r="P699" s="3"/>
      <c r="Q699" s="3"/>
      <c r="R699" s="3"/>
      <c r="S699" s="3"/>
      <c r="AE699" s="3"/>
      <c r="AF699" s="3"/>
    </row>
    <row r="700" spans="1:32" x14ac:dyDescent="0.25">
      <c r="A700" s="3"/>
      <c r="B700" s="3"/>
      <c r="C700" s="3"/>
      <c r="D700" s="3"/>
      <c r="E700" s="3"/>
      <c r="F700" s="3"/>
      <c r="G700" s="3"/>
      <c r="H700" s="3"/>
      <c r="I700" s="3"/>
      <c r="J700" s="3"/>
      <c r="K700" s="3"/>
      <c r="L700" s="3"/>
      <c r="M700" s="3"/>
      <c r="N700" s="3"/>
      <c r="O700" s="3"/>
      <c r="P700" s="3"/>
      <c r="Q700" s="3"/>
      <c r="R700" s="3"/>
      <c r="S700" s="3"/>
      <c r="AE700" s="3"/>
      <c r="AF700" s="3"/>
    </row>
    <row r="701" spans="1:32" x14ac:dyDescent="0.25">
      <c r="A701" s="3"/>
      <c r="B701" s="3"/>
      <c r="C701" s="3"/>
      <c r="D701" s="3"/>
      <c r="E701" s="3"/>
      <c r="F701" s="3"/>
      <c r="G701" s="3"/>
      <c r="H701" s="3"/>
      <c r="I701" s="3"/>
      <c r="J701" s="3"/>
      <c r="K701" s="3"/>
      <c r="L701" s="3"/>
      <c r="M701" s="3"/>
      <c r="N701" s="3"/>
      <c r="O701" s="3"/>
      <c r="P701" s="3"/>
      <c r="Q701" s="3"/>
      <c r="R701" s="3"/>
      <c r="S701" s="3"/>
      <c r="AE701" s="3"/>
      <c r="AF701" s="3"/>
    </row>
    <row r="702" spans="1:32" x14ac:dyDescent="0.25">
      <c r="A702" s="3"/>
      <c r="B702" s="3"/>
      <c r="C702" s="3"/>
      <c r="D702" s="3"/>
      <c r="E702" s="3"/>
      <c r="F702" s="3"/>
      <c r="G702" s="3"/>
      <c r="H702" s="3"/>
      <c r="I702" s="3"/>
      <c r="J702" s="3"/>
      <c r="K702" s="3"/>
      <c r="L702" s="3"/>
      <c r="M702" s="3"/>
      <c r="N702" s="3"/>
      <c r="O702" s="3"/>
      <c r="P702" s="3"/>
      <c r="Q702" s="3"/>
      <c r="R702" s="3"/>
      <c r="S702" s="3"/>
      <c r="AE702" s="3"/>
      <c r="AF702" s="3"/>
    </row>
    <row r="703" spans="1:32" x14ac:dyDescent="0.25">
      <c r="A703" s="3"/>
      <c r="B703" s="3"/>
      <c r="C703" s="3"/>
      <c r="D703" s="3"/>
      <c r="E703" s="3"/>
      <c r="F703" s="3"/>
      <c r="G703" s="3"/>
      <c r="H703" s="3"/>
      <c r="I703" s="3"/>
      <c r="J703" s="3"/>
      <c r="K703" s="3"/>
      <c r="L703" s="3"/>
      <c r="M703" s="3"/>
      <c r="N703" s="3"/>
      <c r="O703" s="3"/>
      <c r="P703" s="3"/>
      <c r="Q703" s="3"/>
      <c r="R703" s="3"/>
      <c r="S703" s="3"/>
      <c r="AE703" s="3"/>
      <c r="AF703" s="3"/>
    </row>
    <row r="704" spans="1:32" x14ac:dyDescent="0.25">
      <c r="A704" s="3"/>
      <c r="B704" s="3"/>
      <c r="C704" s="3"/>
      <c r="D704" s="3"/>
      <c r="E704" s="3"/>
      <c r="F704" s="3"/>
      <c r="G704" s="3"/>
      <c r="H704" s="3"/>
      <c r="I704" s="3"/>
      <c r="J704" s="3"/>
      <c r="K704" s="3"/>
      <c r="L704" s="3"/>
      <c r="M704" s="3"/>
      <c r="N704" s="3"/>
      <c r="O704" s="3"/>
      <c r="P704" s="3"/>
      <c r="Q704" s="3"/>
      <c r="R704" s="3"/>
      <c r="S704" s="3"/>
      <c r="AE704" s="3"/>
      <c r="AF704" s="3"/>
    </row>
    <row r="705" spans="1:32" x14ac:dyDescent="0.25">
      <c r="A705" s="3"/>
      <c r="B705" s="3"/>
      <c r="C705" s="3"/>
      <c r="D705" s="3"/>
      <c r="E705" s="3"/>
      <c r="F705" s="3"/>
      <c r="G705" s="3"/>
      <c r="H705" s="3"/>
      <c r="I705" s="3"/>
      <c r="J705" s="3"/>
      <c r="K705" s="3"/>
      <c r="L705" s="3"/>
      <c r="M705" s="3"/>
      <c r="N705" s="3"/>
      <c r="O705" s="3"/>
      <c r="P705" s="3"/>
      <c r="Q705" s="3"/>
      <c r="R705" s="3"/>
      <c r="S705" s="3"/>
      <c r="AE705" s="3"/>
      <c r="AF705" s="3"/>
    </row>
    <row r="706" spans="1:32" x14ac:dyDescent="0.25">
      <c r="A706" s="3"/>
      <c r="B706" s="3"/>
      <c r="C706" s="3"/>
      <c r="D706" s="3"/>
      <c r="E706" s="3"/>
      <c r="F706" s="3"/>
      <c r="G706" s="3"/>
      <c r="H706" s="3"/>
      <c r="I706" s="3"/>
      <c r="J706" s="3"/>
      <c r="K706" s="3"/>
      <c r="L706" s="3"/>
      <c r="M706" s="3"/>
      <c r="N706" s="3"/>
      <c r="O706" s="3"/>
      <c r="P706" s="3"/>
      <c r="Q706" s="3"/>
      <c r="R706" s="3"/>
      <c r="S706" s="3"/>
      <c r="AE706" s="3"/>
      <c r="AF706" s="3"/>
    </row>
    <row r="707" spans="1:32" x14ac:dyDescent="0.25">
      <c r="A707" s="3"/>
      <c r="B707" s="3"/>
      <c r="C707" s="3"/>
      <c r="D707" s="3"/>
      <c r="E707" s="3"/>
      <c r="F707" s="3"/>
      <c r="G707" s="3"/>
      <c r="H707" s="3"/>
      <c r="I707" s="3"/>
      <c r="J707" s="3"/>
      <c r="K707" s="3"/>
      <c r="L707" s="3"/>
      <c r="M707" s="3"/>
      <c r="N707" s="3"/>
      <c r="O707" s="3"/>
      <c r="P707" s="3"/>
      <c r="Q707" s="3"/>
      <c r="R707" s="3"/>
      <c r="S707" s="3"/>
      <c r="AE707" s="3"/>
      <c r="AF707" s="3"/>
    </row>
    <row r="708" spans="1:32" x14ac:dyDescent="0.25">
      <c r="A708" s="3"/>
      <c r="B708" s="3"/>
      <c r="C708" s="3"/>
      <c r="D708" s="3"/>
      <c r="E708" s="3"/>
      <c r="F708" s="3"/>
      <c r="G708" s="3"/>
      <c r="H708" s="3"/>
      <c r="I708" s="3"/>
      <c r="J708" s="3"/>
      <c r="K708" s="3"/>
      <c r="L708" s="3"/>
      <c r="M708" s="3"/>
      <c r="N708" s="3"/>
      <c r="O708" s="3"/>
      <c r="P708" s="3"/>
      <c r="Q708" s="3"/>
      <c r="R708" s="3"/>
      <c r="S708" s="3"/>
      <c r="AE708" s="3"/>
      <c r="AF708" s="3"/>
    </row>
    <row r="709" spans="1:32" x14ac:dyDescent="0.25">
      <c r="A709" s="3"/>
      <c r="B709" s="3"/>
      <c r="C709" s="3"/>
      <c r="D709" s="3"/>
      <c r="E709" s="3"/>
      <c r="F709" s="3"/>
      <c r="G709" s="3"/>
      <c r="H709" s="3"/>
      <c r="I709" s="3"/>
      <c r="J709" s="3"/>
      <c r="K709" s="3"/>
      <c r="L709" s="3"/>
      <c r="M709" s="3"/>
      <c r="N709" s="3"/>
      <c r="O709" s="3"/>
      <c r="P709" s="3"/>
      <c r="Q709" s="3"/>
      <c r="R709" s="3"/>
      <c r="S709" s="3"/>
      <c r="AE709" s="3"/>
      <c r="AF709" s="3"/>
    </row>
    <row r="710" spans="1:32" x14ac:dyDescent="0.25">
      <c r="A710" s="3"/>
      <c r="B710" s="3"/>
      <c r="C710" s="3"/>
      <c r="D710" s="3"/>
      <c r="E710" s="3"/>
      <c r="F710" s="3"/>
      <c r="G710" s="3"/>
      <c r="H710" s="3"/>
      <c r="I710" s="3"/>
      <c r="J710" s="3"/>
      <c r="K710" s="3"/>
      <c r="L710" s="3"/>
      <c r="M710" s="3"/>
      <c r="N710" s="3"/>
      <c r="O710" s="3"/>
      <c r="P710" s="3"/>
      <c r="Q710" s="3"/>
      <c r="R710" s="3"/>
      <c r="S710" s="3"/>
      <c r="AE710" s="3"/>
      <c r="AF710" s="3"/>
    </row>
    <row r="711" spans="1:32" x14ac:dyDescent="0.25">
      <c r="A711" s="3"/>
      <c r="B711" s="3"/>
      <c r="C711" s="3"/>
      <c r="D711" s="3"/>
      <c r="E711" s="3"/>
      <c r="F711" s="3"/>
      <c r="G711" s="3"/>
      <c r="H711" s="3"/>
      <c r="I711" s="3"/>
      <c r="J711" s="3"/>
      <c r="K711" s="3"/>
      <c r="L711" s="3"/>
      <c r="M711" s="3"/>
      <c r="N711" s="3"/>
      <c r="O711" s="3"/>
      <c r="P711" s="3"/>
      <c r="Q711" s="3"/>
      <c r="R711" s="3"/>
      <c r="S711" s="3"/>
      <c r="AE711" s="3"/>
      <c r="AF711" s="3"/>
    </row>
    <row r="712" spans="1:32" x14ac:dyDescent="0.25">
      <c r="A712" s="3"/>
      <c r="B712" s="3"/>
      <c r="C712" s="3"/>
      <c r="D712" s="3"/>
      <c r="E712" s="3"/>
      <c r="F712" s="3"/>
      <c r="G712" s="3"/>
      <c r="H712" s="3"/>
      <c r="I712" s="3"/>
      <c r="J712" s="3"/>
      <c r="K712" s="3"/>
      <c r="L712" s="3"/>
      <c r="M712" s="3"/>
      <c r="N712" s="3"/>
      <c r="O712" s="3"/>
      <c r="P712" s="3"/>
      <c r="Q712" s="3"/>
      <c r="R712" s="3"/>
      <c r="S712" s="3"/>
      <c r="AE712" s="3"/>
      <c r="AF712" s="3"/>
    </row>
    <row r="713" spans="1:32" x14ac:dyDescent="0.25">
      <c r="A713" s="3"/>
      <c r="B713" s="3"/>
      <c r="C713" s="3"/>
      <c r="D713" s="3"/>
      <c r="E713" s="3"/>
      <c r="F713" s="3"/>
      <c r="G713" s="3"/>
      <c r="H713" s="3"/>
      <c r="I713" s="3"/>
      <c r="J713" s="3"/>
      <c r="K713" s="3"/>
      <c r="L713" s="3"/>
      <c r="M713" s="3"/>
      <c r="N713" s="3"/>
      <c r="O713" s="3"/>
      <c r="P713" s="3"/>
      <c r="Q713" s="3"/>
      <c r="R713" s="3"/>
      <c r="S713" s="3"/>
      <c r="AE713" s="3"/>
      <c r="AF713" s="3"/>
    </row>
    <row r="714" spans="1:32" x14ac:dyDescent="0.25">
      <c r="A714" s="3"/>
      <c r="B714" s="3"/>
      <c r="C714" s="3"/>
      <c r="D714" s="3"/>
      <c r="E714" s="3"/>
      <c r="F714" s="3"/>
      <c r="G714" s="3"/>
      <c r="H714" s="3"/>
      <c r="I714" s="3"/>
      <c r="J714" s="3"/>
      <c r="K714" s="3"/>
      <c r="L714" s="3"/>
      <c r="M714" s="3"/>
      <c r="N714" s="3"/>
      <c r="O714" s="3"/>
      <c r="P714" s="3"/>
      <c r="Q714" s="3"/>
      <c r="R714" s="3"/>
      <c r="S714" s="3"/>
      <c r="AE714" s="3"/>
      <c r="AF714" s="3"/>
    </row>
    <row r="715" spans="1:32" x14ac:dyDescent="0.25">
      <c r="A715" s="3"/>
      <c r="B715" s="3"/>
      <c r="C715" s="3"/>
      <c r="D715" s="3"/>
      <c r="E715" s="3"/>
      <c r="F715" s="3"/>
      <c r="G715" s="3"/>
      <c r="H715" s="3"/>
      <c r="I715" s="3"/>
      <c r="J715" s="3"/>
      <c r="K715" s="3"/>
      <c r="L715" s="3"/>
      <c r="M715" s="3"/>
      <c r="N715" s="3"/>
      <c r="O715" s="3"/>
      <c r="P715" s="3"/>
      <c r="Q715" s="3"/>
      <c r="R715" s="3"/>
      <c r="S715" s="3"/>
      <c r="AE715" s="3"/>
      <c r="AF715" s="3"/>
    </row>
    <row r="716" spans="1:32" x14ac:dyDescent="0.25">
      <c r="A716" s="3"/>
      <c r="B716" s="3"/>
      <c r="C716" s="3"/>
      <c r="D716" s="3"/>
      <c r="E716" s="3"/>
      <c r="F716" s="3"/>
      <c r="G716" s="3"/>
      <c r="H716" s="3"/>
      <c r="I716" s="3"/>
      <c r="J716" s="3"/>
      <c r="K716" s="3"/>
      <c r="L716" s="3"/>
      <c r="M716" s="3"/>
      <c r="N716" s="3"/>
      <c r="O716" s="3"/>
      <c r="P716" s="3"/>
      <c r="Q716" s="3"/>
      <c r="R716" s="3"/>
      <c r="S716" s="3"/>
      <c r="AE716" s="3"/>
      <c r="AF716" s="3"/>
    </row>
    <row r="717" spans="1:32" x14ac:dyDescent="0.25">
      <c r="A717" s="3"/>
      <c r="B717" s="3"/>
      <c r="C717" s="3"/>
      <c r="D717" s="3"/>
      <c r="E717" s="3"/>
      <c r="F717" s="3"/>
      <c r="G717" s="3"/>
      <c r="H717" s="3"/>
      <c r="I717" s="3"/>
      <c r="J717" s="3"/>
      <c r="K717" s="3"/>
      <c r="L717" s="3"/>
      <c r="M717" s="3"/>
      <c r="N717" s="3"/>
      <c r="O717" s="3"/>
      <c r="P717" s="3"/>
      <c r="Q717" s="3"/>
      <c r="R717" s="3"/>
      <c r="S717" s="3"/>
      <c r="AE717" s="3"/>
      <c r="AF717" s="3"/>
    </row>
    <row r="718" spans="1:32" x14ac:dyDescent="0.25">
      <c r="A718" s="3"/>
      <c r="B718" s="3"/>
      <c r="C718" s="3"/>
      <c r="D718" s="3"/>
      <c r="E718" s="3"/>
      <c r="F718" s="3"/>
      <c r="G718" s="3"/>
      <c r="H718" s="3"/>
      <c r="I718" s="3"/>
      <c r="J718" s="3"/>
      <c r="K718" s="3"/>
      <c r="L718" s="3"/>
      <c r="M718" s="3"/>
      <c r="N718" s="3"/>
      <c r="O718" s="3"/>
      <c r="P718" s="3"/>
      <c r="Q718" s="3"/>
      <c r="R718" s="3"/>
      <c r="S718" s="3"/>
      <c r="AE718" s="3"/>
      <c r="AF718" s="3"/>
    </row>
    <row r="719" spans="1:32" x14ac:dyDescent="0.25">
      <c r="A719" s="3"/>
      <c r="B719" s="3"/>
      <c r="C719" s="3"/>
      <c r="D719" s="3"/>
      <c r="E719" s="3"/>
      <c r="F719" s="3"/>
      <c r="G719" s="3"/>
      <c r="H719" s="3"/>
      <c r="I719" s="3"/>
      <c r="J719" s="3"/>
      <c r="K719" s="3"/>
      <c r="L719" s="3"/>
      <c r="M719" s="3"/>
      <c r="N719" s="3"/>
      <c r="O719" s="3"/>
      <c r="P719" s="3"/>
      <c r="Q719" s="3"/>
      <c r="R719" s="3"/>
      <c r="S719" s="3"/>
      <c r="AE719" s="3"/>
      <c r="AF719" s="3"/>
    </row>
    <row r="720" spans="1:32" x14ac:dyDescent="0.25">
      <c r="A720" s="3"/>
      <c r="B720" s="3"/>
      <c r="C720" s="3"/>
      <c r="D720" s="3"/>
      <c r="E720" s="3"/>
      <c r="F720" s="3"/>
      <c r="G720" s="3"/>
      <c r="H720" s="3"/>
      <c r="I720" s="3"/>
      <c r="J720" s="3"/>
      <c r="K720" s="3"/>
      <c r="L720" s="3"/>
      <c r="M720" s="3"/>
      <c r="N720" s="3"/>
      <c r="O720" s="3"/>
      <c r="P720" s="3"/>
      <c r="Q720" s="3"/>
      <c r="R720" s="3"/>
      <c r="S720" s="3"/>
      <c r="AE720" s="3"/>
      <c r="AF720" s="3"/>
    </row>
    <row r="721" spans="1:32" x14ac:dyDescent="0.25">
      <c r="A721" s="3"/>
      <c r="B721" s="3"/>
      <c r="C721" s="3"/>
      <c r="D721" s="3"/>
      <c r="E721" s="3"/>
      <c r="F721" s="3"/>
      <c r="G721" s="3"/>
      <c r="H721" s="3"/>
      <c r="I721" s="3"/>
      <c r="J721" s="3"/>
      <c r="K721" s="3"/>
      <c r="L721" s="3"/>
      <c r="M721" s="3"/>
      <c r="N721" s="3"/>
      <c r="O721" s="3"/>
      <c r="P721" s="3"/>
      <c r="Q721" s="3"/>
      <c r="R721" s="3"/>
      <c r="S721" s="3"/>
      <c r="AE721" s="3"/>
      <c r="AF721" s="3"/>
    </row>
    <row r="722" spans="1:32" x14ac:dyDescent="0.25">
      <c r="A722" s="3"/>
      <c r="B722" s="3"/>
      <c r="C722" s="3"/>
      <c r="D722" s="3"/>
      <c r="E722" s="3"/>
      <c r="F722" s="3"/>
      <c r="G722" s="3"/>
      <c r="H722" s="3"/>
      <c r="I722" s="3"/>
      <c r="J722" s="3"/>
      <c r="K722" s="3"/>
      <c r="L722" s="3"/>
      <c r="M722" s="3"/>
      <c r="N722" s="3"/>
      <c r="O722" s="3"/>
      <c r="P722" s="3"/>
      <c r="Q722" s="3"/>
      <c r="R722" s="3"/>
      <c r="S722" s="3"/>
      <c r="AE722" s="3"/>
      <c r="AF722" s="3"/>
    </row>
    <row r="723" spans="1:32" x14ac:dyDescent="0.25">
      <c r="A723" s="3"/>
      <c r="B723" s="3"/>
      <c r="C723" s="3"/>
      <c r="D723" s="3"/>
      <c r="E723" s="3"/>
      <c r="F723" s="3"/>
      <c r="G723" s="3"/>
      <c r="H723" s="3"/>
      <c r="I723" s="3"/>
      <c r="J723" s="3"/>
      <c r="K723" s="3"/>
      <c r="L723" s="3"/>
      <c r="M723" s="3"/>
      <c r="N723" s="3"/>
      <c r="O723" s="3"/>
      <c r="P723" s="3"/>
      <c r="Q723" s="3"/>
      <c r="R723" s="3"/>
      <c r="S723" s="3"/>
      <c r="AE723" s="3"/>
      <c r="AF723" s="3"/>
    </row>
    <row r="724" spans="1:32" x14ac:dyDescent="0.25">
      <c r="A724" s="3"/>
      <c r="B724" s="3"/>
      <c r="C724" s="3"/>
      <c r="D724" s="3"/>
      <c r="E724" s="3"/>
      <c r="F724" s="3"/>
      <c r="G724" s="3"/>
      <c r="H724" s="3"/>
      <c r="I724" s="3"/>
      <c r="J724" s="3"/>
      <c r="K724" s="3"/>
      <c r="L724" s="3"/>
      <c r="M724" s="3"/>
      <c r="N724" s="3"/>
      <c r="O724" s="3"/>
      <c r="P724" s="3"/>
      <c r="Q724" s="3"/>
      <c r="R724" s="3"/>
      <c r="S724" s="3"/>
      <c r="AE724" s="3"/>
      <c r="AF724" s="3"/>
    </row>
    <row r="725" spans="1:32" x14ac:dyDescent="0.25">
      <c r="A725" s="3"/>
      <c r="B725" s="3"/>
      <c r="C725" s="3"/>
      <c r="D725" s="3"/>
      <c r="E725" s="3"/>
      <c r="F725" s="3"/>
      <c r="G725" s="3"/>
      <c r="H725" s="3"/>
      <c r="I725" s="3"/>
      <c r="J725" s="3"/>
      <c r="K725" s="3"/>
      <c r="L725" s="3"/>
      <c r="M725" s="3"/>
      <c r="N725" s="3"/>
      <c r="O725" s="3"/>
      <c r="P725" s="3"/>
      <c r="Q725" s="3"/>
      <c r="R725" s="3"/>
      <c r="S725" s="3"/>
      <c r="AE725" s="3"/>
      <c r="AF725" s="3"/>
    </row>
    <row r="726" spans="1:32" x14ac:dyDescent="0.25">
      <c r="A726" s="3"/>
      <c r="B726" s="3"/>
      <c r="C726" s="3"/>
      <c r="D726" s="3"/>
      <c r="E726" s="3"/>
      <c r="F726" s="3"/>
      <c r="G726" s="3"/>
      <c r="H726" s="3"/>
      <c r="I726" s="3"/>
      <c r="J726" s="3"/>
      <c r="K726" s="3"/>
      <c r="L726" s="3"/>
      <c r="M726" s="3"/>
      <c r="N726" s="3"/>
      <c r="O726" s="3"/>
      <c r="P726" s="3"/>
      <c r="Q726" s="3"/>
      <c r="R726" s="3"/>
      <c r="S726" s="3"/>
      <c r="AE726" s="3"/>
      <c r="AF726" s="3"/>
    </row>
    <row r="727" spans="1:32" x14ac:dyDescent="0.25">
      <c r="A727" s="3"/>
      <c r="B727" s="3"/>
      <c r="C727" s="3"/>
      <c r="D727" s="3"/>
      <c r="E727" s="3"/>
      <c r="F727" s="3"/>
      <c r="G727" s="3"/>
      <c r="H727" s="3"/>
      <c r="I727" s="3"/>
      <c r="J727" s="3"/>
      <c r="K727" s="3"/>
      <c r="L727" s="3"/>
      <c r="M727" s="3"/>
      <c r="N727" s="3"/>
      <c r="O727" s="3"/>
      <c r="P727" s="3"/>
      <c r="Q727" s="3"/>
      <c r="R727" s="3"/>
      <c r="S727" s="3"/>
      <c r="AE727" s="3"/>
      <c r="AF727" s="3"/>
    </row>
    <row r="728" spans="1:32" x14ac:dyDescent="0.25">
      <c r="A728" s="3"/>
      <c r="B728" s="3"/>
      <c r="C728" s="3"/>
      <c r="D728" s="3"/>
      <c r="E728" s="3"/>
      <c r="F728" s="3"/>
      <c r="G728" s="3"/>
      <c r="H728" s="3"/>
      <c r="I728" s="3"/>
      <c r="J728" s="3"/>
      <c r="K728" s="3"/>
      <c r="L728" s="3"/>
      <c r="M728" s="3"/>
      <c r="N728" s="3"/>
      <c r="O728" s="3"/>
      <c r="P728" s="3"/>
      <c r="Q728" s="3"/>
      <c r="R728" s="3"/>
      <c r="S728" s="3"/>
      <c r="AE728" s="3"/>
      <c r="AF728" s="3"/>
    </row>
    <row r="729" spans="1:32" x14ac:dyDescent="0.25">
      <c r="A729" s="3"/>
      <c r="B729" s="3"/>
      <c r="C729" s="3"/>
      <c r="D729" s="3"/>
      <c r="E729" s="3"/>
      <c r="F729" s="3"/>
      <c r="G729" s="3"/>
      <c r="H729" s="3"/>
      <c r="I729" s="3"/>
      <c r="J729" s="3"/>
      <c r="K729" s="3"/>
      <c r="L729" s="3"/>
      <c r="M729" s="3"/>
      <c r="N729" s="3"/>
      <c r="O729" s="3"/>
      <c r="P729" s="3"/>
      <c r="Q729" s="3"/>
      <c r="R729" s="3"/>
      <c r="S729" s="3"/>
      <c r="AE729" s="3"/>
      <c r="AF729" s="3"/>
    </row>
    <row r="730" spans="1:32" x14ac:dyDescent="0.25">
      <c r="A730" s="3"/>
      <c r="B730" s="3"/>
      <c r="C730" s="3"/>
      <c r="D730" s="3"/>
      <c r="E730" s="3"/>
      <c r="F730" s="3"/>
      <c r="G730" s="3"/>
      <c r="H730" s="3"/>
      <c r="I730" s="3"/>
      <c r="J730" s="3"/>
      <c r="K730" s="3"/>
      <c r="L730" s="3"/>
      <c r="M730" s="3"/>
      <c r="N730" s="3"/>
      <c r="O730" s="3"/>
      <c r="P730" s="3"/>
      <c r="Q730" s="3"/>
      <c r="R730" s="3"/>
      <c r="S730" s="3"/>
      <c r="AE730" s="3"/>
      <c r="AF730" s="3"/>
    </row>
    <row r="731" spans="1:32" x14ac:dyDescent="0.25">
      <c r="A731" s="3"/>
      <c r="B731" s="3"/>
      <c r="C731" s="3"/>
      <c r="D731" s="3"/>
      <c r="E731" s="3"/>
      <c r="F731" s="3"/>
      <c r="G731" s="3"/>
      <c r="H731" s="3"/>
      <c r="I731" s="3"/>
      <c r="J731" s="3"/>
      <c r="K731" s="3"/>
      <c r="L731" s="3"/>
      <c r="M731" s="3"/>
      <c r="N731" s="3"/>
      <c r="O731" s="3"/>
      <c r="P731" s="3"/>
      <c r="Q731" s="3"/>
      <c r="R731" s="3"/>
      <c r="S731" s="3"/>
      <c r="AE731" s="3"/>
      <c r="AF731" s="3"/>
    </row>
    <row r="732" spans="1:32" x14ac:dyDescent="0.25">
      <c r="A732" s="3"/>
      <c r="B732" s="3"/>
      <c r="C732" s="3"/>
      <c r="D732" s="3"/>
      <c r="E732" s="3"/>
      <c r="F732" s="3"/>
      <c r="G732" s="3"/>
      <c r="H732" s="3"/>
      <c r="I732" s="3"/>
      <c r="J732" s="3"/>
      <c r="K732" s="3"/>
      <c r="L732" s="3"/>
      <c r="M732" s="3"/>
      <c r="N732" s="3"/>
      <c r="O732" s="3"/>
      <c r="P732" s="3"/>
      <c r="Q732" s="3"/>
      <c r="R732" s="3"/>
      <c r="S732" s="3"/>
      <c r="AE732" s="3"/>
      <c r="AF732" s="3"/>
    </row>
    <row r="733" spans="1:32" x14ac:dyDescent="0.25">
      <c r="A733" s="3"/>
      <c r="B733" s="3"/>
      <c r="C733" s="3"/>
      <c r="D733" s="3"/>
      <c r="E733" s="3"/>
      <c r="F733" s="3"/>
      <c r="G733" s="3"/>
      <c r="H733" s="3"/>
      <c r="I733" s="3"/>
      <c r="J733" s="3"/>
      <c r="K733" s="3"/>
      <c r="L733" s="3"/>
      <c r="M733" s="3"/>
      <c r="N733" s="3"/>
      <c r="O733" s="3"/>
      <c r="P733" s="3"/>
      <c r="Q733" s="3"/>
      <c r="R733" s="3"/>
      <c r="S733" s="3"/>
      <c r="AE733" s="3"/>
      <c r="AF733" s="3"/>
    </row>
    <row r="734" spans="1:32" x14ac:dyDescent="0.25">
      <c r="A734" s="3"/>
      <c r="B734" s="3"/>
      <c r="C734" s="3"/>
      <c r="D734" s="3"/>
      <c r="E734" s="3"/>
      <c r="F734" s="3"/>
      <c r="G734" s="3"/>
      <c r="H734" s="3"/>
      <c r="I734" s="3"/>
      <c r="J734" s="3"/>
      <c r="K734" s="3"/>
      <c r="L734" s="3"/>
      <c r="M734" s="3"/>
      <c r="N734" s="3"/>
      <c r="O734" s="3"/>
      <c r="P734" s="3"/>
      <c r="Q734" s="3"/>
      <c r="R734" s="3"/>
      <c r="S734" s="3"/>
      <c r="AE734" s="3"/>
      <c r="AF734" s="3"/>
    </row>
    <row r="735" spans="1:32" x14ac:dyDescent="0.25">
      <c r="A735" s="3"/>
      <c r="B735" s="3"/>
      <c r="C735" s="3"/>
      <c r="D735" s="3"/>
      <c r="E735" s="3"/>
      <c r="F735" s="3"/>
      <c r="G735" s="3"/>
      <c r="H735" s="3"/>
      <c r="I735" s="3"/>
      <c r="J735" s="3"/>
      <c r="K735" s="3"/>
      <c r="L735" s="3"/>
      <c r="M735" s="3"/>
      <c r="N735" s="3"/>
      <c r="O735" s="3"/>
      <c r="P735" s="3"/>
      <c r="Q735" s="3"/>
      <c r="R735" s="3"/>
      <c r="S735" s="3"/>
      <c r="AE735" s="3"/>
      <c r="AF735" s="3"/>
    </row>
    <row r="736" spans="1:32" x14ac:dyDescent="0.25">
      <c r="A736" s="3"/>
      <c r="B736" s="3"/>
      <c r="C736" s="3"/>
      <c r="D736" s="3"/>
      <c r="E736" s="3"/>
      <c r="F736" s="3"/>
      <c r="G736" s="3"/>
      <c r="H736" s="3"/>
      <c r="I736" s="3"/>
      <c r="J736" s="3"/>
      <c r="K736" s="3"/>
      <c r="L736" s="3"/>
      <c r="M736" s="3"/>
      <c r="N736" s="3"/>
      <c r="O736" s="3"/>
      <c r="P736" s="3"/>
      <c r="Q736" s="3"/>
      <c r="R736" s="3"/>
      <c r="S736" s="3"/>
      <c r="AE736" s="3"/>
      <c r="AF736" s="3"/>
    </row>
    <row r="737" spans="1:32" x14ac:dyDescent="0.25">
      <c r="A737" s="3"/>
      <c r="B737" s="3"/>
      <c r="C737" s="3"/>
      <c r="D737" s="3"/>
      <c r="E737" s="3"/>
      <c r="F737" s="3"/>
      <c r="G737" s="3"/>
      <c r="H737" s="3"/>
      <c r="I737" s="3"/>
      <c r="J737" s="3"/>
      <c r="K737" s="3"/>
      <c r="L737" s="3"/>
      <c r="M737" s="3"/>
      <c r="N737" s="3"/>
      <c r="O737" s="3"/>
      <c r="P737" s="3"/>
      <c r="Q737" s="3"/>
      <c r="R737" s="3"/>
      <c r="S737" s="3"/>
      <c r="AE737" s="3"/>
      <c r="AF737" s="3"/>
    </row>
    <row r="738" spans="1:32" x14ac:dyDescent="0.25">
      <c r="A738" s="3"/>
      <c r="B738" s="3"/>
      <c r="C738" s="3"/>
      <c r="D738" s="3"/>
      <c r="E738" s="3"/>
      <c r="F738" s="3"/>
      <c r="G738" s="3"/>
      <c r="H738" s="3"/>
      <c r="I738" s="3"/>
      <c r="J738" s="3"/>
      <c r="K738" s="3"/>
      <c r="L738" s="3"/>
      <c r="M738" s="3"/>
      <c r="N738" s="3"/>
      <c r="O738" s="3"/>
      <c r="P738" s="3"/>
      <c r="Q738" s="3"/>
      <c r="R738" s="3"/>
      <c r="S738" s="3"/>
      <c r="AE738" s="3"/>
      <c r="AF738" s="3"/>
    </row>
    <row r="739" spans="1:32" x14ac:dyDescent="0.25">
      <c r="A739" s="3"/>
      <c r="B739" s="3"/>
      <c r="C739" s="3"/>
      <c r="D739" s="3"/>
      <c r="E739" s="3"/>
      <c r="F739" s="3"/>
      <c r="G739" s="3"/>
      <c r="H739" s="3"/>
      <c r="I739" s="3"/>
      <c r="J739" s="3"/>
      <c r="K739" s="3"/>
      <c r="L739" s="3"/>
      <c r="M739" s="3"/>
      <c r="N739" s="3"/>
      <c r="O739" s="3"/>
      <c r="P739" s="3"/>
      <c r="Q739" s="3"/>
      <c r="R739" s="3"/>
      <c r="S739" s="3"/>
      <c r="AE739" s="3"/>
      <c r="AF739" s="3"/>
    </row>
    <row r="740" spans="1:32" x14ac:dyDescent="0.25">
      <c r="A740" s="3"/>
      <c r="B740" s="3"/>
      <c r="C740" s="3"/>
      <c r="D740" s="3"/>
      <c r="E740" s="3"/>
      <c r="F740" s="3"/>
      <c r="G740" s="3"/>
      <c r="H740" s="3"/>
      <c r="I740" s="3"/>
      <c r="J740" s="3"/>
      <c r="K740" s="3"/>
      <c r="L740" s="3"/>
      <c r="M740" s="3"/>
      <c r="N740" s="3"/>
      <c r="O740" s="3"/>
      <c r="P740" s="3"/>
      <c r="Q740" s="3"/>
      <c r="R740" s="3"/>
      <c r="S740" s="3"/>
      <c r="AE740" s="3"/>
      <c r="AF740" s="3"/>
    </row>
    <row r="741" spans="1:32" x14ac:dyDescent="0.25">
      <c r="A741" s="3"/>
      <c r="B741" s="3"/>
      <c r="C741" s="3"/>
      <c r="D741" s="3"/>
      <c r="E741" s="3"/>
      <c r="F741" s="3"/>
      <c r="G741" s="3"/>
      <c r="H741" s="3"/>
      <c r="I741" s="3"/>
      <c r="J741" s="3"/>
      <c r="K741" s="3"/>
      <c r="L741" s="3"/>
      <c r="M741" s="3"/>
      <c r="N741" s="3"/>
      <c r="O741" s="3"/>
      <c r="P741" s="3"/>
      <c r="Q741" s="3"/>
      <c r="R741" s="3"/>
      <c r="S741" s="3"/>
      <c r="AE741" s="3"/>
      <c r="AF741" s="3"/>
    </row>
    <row r="742" spans="1:32" x14ac:dyDescent="0.25">
      <c r="A742" s="3"/>
      <c r="B742" s="3"/>
      <c r="C742" s="3"/>
      <c r="D742" s="3"/>
      <c r="E742" s="3"/>
      <c r="F742" s="3"/>
      <c r="G742" s="3"/>
      <c r="H742" s="3"/>
      <c r="I742" s="3"/>
      <c r="J742" s="3"/>
      <c r="K742" s="3"/>
      <c r="L742" s="3"/>
      <c r="M742" s="3"/>
      <c r="N742" s="3"/>
      <c r="O742" s="3"/>
      <c r="P742" s="3"/>
      <c r="Q742" s="3"/>
      <c r="R742" s="3"/>
      <c r="S742" s="3"/>
      <c r="AE742" s="3"/>
      <c r="AF742" s="3"/>
    </row>
    <row r="743" spans="1:32" x14ac:dyDescent="0.25">
      <c r="A743" s="3"/>
      <c r="B743" s="3"/>
      <c r="C743" s="3"/>
      <c r="D743" s="3"/>
      <c r="E743" s="3"/>
      <c r="F743" s="3"/>
      <c r="G743" s="3"/>
      <c r="H743" s="3"/>
      <c r="I743" s="3"/>
      <c r="J743" s="3"/>
      <c r="K743" s="3"/>
      <c r="L743" s="3"/>
      <c r="M743" s="3"/>
      <c r="N743" s="3"/>
      <c r="O743" s="3"/>
      <c r="P743" s="3"/>
      <c r="Q743" s="3"/>
      <c r="R743" s="3"/>
      <c r="S743" s="3"/>
      <c r="AE743" s="3"/>
      <c r="AF743" s="3"/>
    </row>
    <row r="744" spans="1:32" x14ac:dyDescent="0.25">
      <c r="A744" s="3"/>
      <c r="B744" s="3"/>
      <c r="C744" s="3"/>
      <c r="D744" s="3"/>
      <c r="E744" s="3"/>
      <c r="F744" s="3"/>
      <c r="G744" s="3"/>
      <c r="H744" s="3"/>
      <c r="I744" s="3"/>
      <c r="J744" s="3"/>
      <c r="K744" s="3"/>
      <c r="L744" s="3"/>
      <c r="M744" s="3"/>
      <c r="N744" s="3"/>
      <c r="O744" s="3"/>
      <c r="P744" s="3"/>
      <c r="Q744" s="3"/>
      <c r="R744" s="3"/>
      <c r="S744" s="3"/>
      <c r="AE744" s="3"/>
      <c r="AF744" s="3"/>
    </row>
    <row r="745" spans="1:32" x14ac:dyDescent="0.25">
      <c r="A745" s="3"/>
      <c r="B745" s="3"/>
      <c r="C745" s="3"/>
      <c r="D745" s="3"/>
      <c r="E745" s="3"/>
      <c r="F745" s="3"/>
      <c r="G745" s="3"/>
      <c r="H745" s="3"/>
      <c r="I745" s="3"/>
      <c r="J745" s="3"/>
      <c r="K745" s="3"/>
      <c r="L745" s="3"/>
      <c r="M745" s="3"/>
      <c r="N745" s="3"/>
      <c r="O745" s="3"/>
      <c r="P745" s="3"/>
      <c r="Q745" s="3"/>
      <c r="R745" s="3"/>
      <c r="S745" s="3"/>
      <c r="AE745" s="3"/>
      <c r="AF745" s="3"/>
    </row>
    <row r="746" spans="1:32" x14ac:dyDescent="0.25">
      <c r="A746" s="3"/>
      <c r="B746" s="3"/>
      <c r="C746" s="3"/>
      <c r="D746" s="3"/>
      <c r="E746" s="3"/>
      <c r="F746" s="3"/>
      <c r="G746" s="3"/>
      <c r="H746" s="3"/>
      <c r="I746" s="3"/>
      <c r="J746" s="3"/>
      <c r="K746" s="3"/>
      <c r="L746" s="3"/>
      <c r="M746" s="3"/>
      <c r="N746" s="3"/>
      <c r="O746" s="3"/>
      <c r="P746" s="3"/>
      <c r="Q746" s="3"/>
      <c r="R746" s="3"/>
      <c r="S746" s="3"/>
      <c r="AE746" s="3"/>
      <c r="AF746" s="3"/>
    </row>
    <row r="747" spans="1:32" x14ac:dyDescent="0.25">
      <c r="A747" s="3"/>
      <c r="B747" s="3"/>
      <c r="C747" s="3"/>
      <c r="D747" s="3"/>
      <c r="E747" s="3"/>
      <c r="F747" s="3"/>
      <c r="G747" s="3"/>
      <c r="H747" s="3"/>
      <c r="I747" s="3"/>
      <c r="J747" s="3"/>
      <c r="K747" s="3"/>
      <c r="L747" s="3"/>
      <c r="M747" s="3"/>
      <c r="N747" s="3"/>
      <c r="O747" s="3"/>
      <c r="P747" s="3"/>
      <c r="Q747" s="3"/>
      <c r="R747" s="3"/>
      <c r="S747" s="3"/>
      <c r="AE747" s="3"/>
      <c r="AF747" s="3"/>
    </row>
    <row r="748" spans="1:32" x14ac:dyDescent="0.25">
      <c r="A748" s="3"/>
      <c r="B748" s="3"/>
      <c r="C748" s="3"/>
      <c r="D748" s="3"/>
      <c r="E748" s="3"/>
      <c r="F748" s="3"/>
      <c r="G748" s="3"/>
      <c r="H748" s="3"/>
      <c r="I748" s="3"/>
      <c r="J748" s="3"/>
      <c r="K748" s="3"/>
      <c r="L748" s="3"/>
      <c r="M748" s="3"/>
      <c r="N748" s="3"/>
      <c r="O748" s="3"/>
      <c r="P748" s="3"/>
      <c r="Q748" s="3"/>
      <c r="R748" s="3"/>
      <c r="S748" s="3"/>
      <c r="AE748" s="3"/>
      <c r="AF748" s="3"/>
    </row>
    <row r="749" spans="1:32" x14ac:dyDescent="0.25">
      <c r="A749" s="3"/>
      <c r="B749" s="3"/>
      <c r="C749" s="3"/>
      <c r="D749" s="3"/>
      <c r="E749" s="3"/>
      <c r="F749" s="3"/>
      <c r="G749" s="3"/>
      <c r="H749" s="3"/>
      <c r="I749" s="3"/>
      <c r="J749" s="3"/>
      <c r="K749" s="3"/>
      <c r="L749" s="3"/>
      <c r="M749" s="3"/>
      <c r="N749" s="3"/>
      <c r="O749" s="3"/>
      <c r="P749" s="3"/>
      <c r="Q749" s="3"/>
      <c r="R749" s="3"/>
      <c r="S749" s="3"/>
      <c r="AE749" s="3"/>
      <c r="AF749" s="3"/>
    </row>
    <row r="750" spans="1:32" x14ac:dyDescent="0.25">
      <c r="A750" s="3"/>
      <c r="B750" s="3"/>
      <c r="C750" s="3"/>
      <c r="D750" s="3"/>
      <c r="E750" s="3"/>
      <c r="F750" s="3"/>
      <c r="G750" s="3"/>
      <c r="H750" s="3"/>
      <c r="I750" s="3"/>
      <c r="J750" s="3"/>
      <c r="K750" s="3"/>
      <c r="L750" s="3"/>
      <c r="M750" s="3"/>
      <c r="N750" s="3"/>
      <c r="O750" s="3"/>
      <c r="P750" s="3"/>
      <c r="Q750" s="3"/>
      <c r="R750" s="3"/>
      <c r="S750" s="3"/>
      <c r="AE750" s="3"/>
      <c r="AF750" s="3"/>
    </row>
    <row r="751" spans="1:32" x14ac:dyDescent="0.25">
      <c r="A751" s="3"/>
      <c r="B751" s="3"/>
      <c r="C751" s="3"/>
      <c r="D751" s="3"/>
      <c r="E751" s="3"/>
      <c r="F751" s="3"/>
      <c r="G751" s="3"/>
      <c r="H751" s="3"/>
      <c r="I751" s="3"/>
      <c r="J751" s="3"/>
      <c r="K751" s="3"/>
      <c r="L751" s="3"/>
      <c r="M751" s="3"/>
      <c r="N751" s="3"/>
      <c r="O751" s="3"/>
      <c r="P751" s="3"/>
      <c r="Q751" s="3"/>
      <c r="R751" s="3"/>
      <c r="S751" s="3"/>
      <c r="AE751" s="3"/>
      <c r="AF751" s="3"/>
    </row>
    <row r="752" spans="1:32" x14ac:dyDescent="0.25">
      <c r="A752" s="3"/>
      <c r="B752" s="3"/>
      <c r="C752" s="3"/>
      <c r="D752" s="3"/>
      <c r="E752" s="3"/>
      <c r="F752" s="3"/>
      <c r="G752" s="3"/>
      <c r="H752" s="3"/>
      <c r="I752" s="3"/>
      <c r="J752" s="3"/>
      <c r="K752" s="3"/>
      <c r="L752" s="3"/>
      <c r="M752" s="3"/>
      <c r="N752" s="3"/>
      <c r="O752" s="3"/>
      <c r="P752" s="3"/>
      <c r="Q752" s="3"/>
      <c r="R752" s="3"/>
      <c r="S752" s="3"/>
      <c r="AE752" s="3"/>
      <c r="AF752" s="3"/>
    </row>
    <row r="753" spans="1:32" x14ac:dyDescent="0.25">
      <c r="A753" s="3"/>
      <c r="B753" s="3"/>
      <c r="C753" s="3"/>
      <c r="D753" s="3"/>
      <c r="E753" s="3"/>
      <c r="F753" s="3"/>
      <c r="G753" s="3"/>
      <c r="H753" s="3"/>
      <c r="I753" s="3"/>
      <c r="J753" s="3"/>
      <c r="K753" s="3"/>
      <c r="L753" s="3"/>
      <c r="M753" s="3"/>
      <c r="N753" s="3"/>
      <c r="O753" s="3"/>
      <c r="P753" s="3"/>
      <c r="Q753" s="3"/>
      <c r="R753" s="3"/>
      <c r="S753" s="3"/>
      <c r="AE753" s="3"/>
      <c r="AF753" s="3"/>
    </row>
    <row r="754" spans="1:32" x14ac:dyDescent="0.25">
      <c r="A754" s="3"/>
      <c r="B754" s="3"/>
      <c r="C754" s="3"/>
      <c r="D754" s="3"/>
      <c r="E754" s="3"/>
      <c r="F754" s="3"/>
      <c r="G754" s="3"/>
      <c r="H754" s="3"/>
      <c r="I754" s="3"/>
      <c r="J754" s="3"/>
      <c r="K754" s="3"/>
      <c r="L754" s="3"/>
      <c r="M754" s="3"/>
      <c r="N754" s="3"/>
      <c r="O754" s="3"/>
      <c r="P754" s="3"/>
      <c r="Q754" s="3"/>
      <c r="R754" s="3"/>
      <c r="S754" s="3"/>
      <c r="AE754" s="3"/>
      <c r="AF754" s="3"/>
    </row>
    <row r="755" spans="1:32" x14ac:dyDescent="0.25">
      <c r="A755" s="3"/>
      <c r="B755" s="3"/>
      <c r="C755" s="3"/>
      <c r="D755" s="3"/>
      <c r="E755" s="3"/>
      <c r="F755" s="3"/>
      <c r="G755" s="3"/>
      <c r="H755" s="3"/>
      <c r="I755" s="3"/>
      <c r="J755" s="3"/>
      <c r="K755" s="3"/>
      <c r="L755" s="3"/>
      <c r="M755" s="3"/>
      <c r="N755" s="3"/>
      <c r="O755" s="3"/>
      <c r="P755" s="3"/>
      <c r="Q755" s="3"/>
      <c r="R755" s="3"/>
      <c r="S755" s="3"/>
      <c r="AE755" s="3"/>
      <c r="AF755" s="3"/>
    </row>
    <row r="756" spans="1:32" x14ac:dyDescent="0.25">
      <c r="A756" s="3"/>
      <c r="B756" s="3"/>
      <c r="C756" s="3"/>
      <c r="D756" s="3"/>
      <c r="E756" s="3"/>
      <c r="F756" s="3"/>
      <c r="G756" s="3"/>
      <c r="H756" s="3"/>
      <c r="I756" s="3"/>
      <c r="J756" s="3"/>
      <c r="K756" s="3"/>
      <c r="L756" s="3"/>
      <c r="M756" s="3"/>
      <c r="N756" s="3"/>
      <c r="O756" s="3"/>
      <c r="P756" s="3"/>
      <c r="Q756" s="3"/>
      <c r="R756" s="3"/>
      <c r="S756" s="3"/>
      <c r="AE756" s="3"/>
      <c r="AF756" s="3"/>
    </row>
    <row r="757" spans="1:32" x14ac:dyDescent="0.25">
      <c r="A757" s="3"/>
      <c r="B757" s="3"/>
      <c r="C757" s="3"/>
      <c r="D757" s="3"/>
      <c r="E757" s="3"/>
      <c r="F757" s="3"/>
      <c r="G757" s="3"/>
      <c r="H757" s="3"/>
      <c r="I757" s="3"/>
      <c r="J757" s="3"/>
      <c r="K757" s="3"/>
      <c r="L757" s="3"/>
      <c r="M757" s="3"/>
      <c r="N757" s="3"/>
      <c r="O757" s="3"/>
      <c r="P757" s="3"/>
      <c r="Q757" s="3"/>
      <c r="R757" s="3"/>
      <c r="S757" s="3"/>
      <c r="AE757" s="3"/>
      <c r="AF757" s="3"/>
    </row>
    <row r="758" spans="1:32" x14ac:dyDescent="0.25">
      <c r="A758" s="3"/>
      <c r="B758" s="3"/>
      <c r="C758" s="3"/>
      <c r="D758" s="3"/>
      <c r="E758" s="3"/>
      <c r="F758" s="3"/>
      <c r="G758" s="3"/>
      <c r="H758" s="3"/>
      <c r="I758" s="3"/>
      <c r="J758" s="3"/>
      <c r="K758" s="3"/>
      <c r="L758" s="3"/>
      <c r="M758" s="3"/>
      <c r="N758" s="3"/>
      <c r="O758" s="3"/>
      <c r="P758" s="3"/>
      <c r="Q758" s="3"/>
      <c r="R758" s="3"/>
      <c r="S758" s="3"/>
      <c r="AE758" s="3"/>
      <c r="AF758" s="3"/>
    </row>
    <row r="759" spans="1:32" x14ac:dyDescent="0.25">
      <c r="A759" s="3"/>
      <c r="B759" s="3"/>
      <c r="C759" s="3"/>
      <c r="D759" s="3"/>
      <c r="E759" s="3"/>
      <c r="F759" s="3"/>
      <c r="G759" s="3"/>
      <c r="H759" s="3"/>
      <c r="I759" s="3"/>
      <c r="J759" s="3"/>
      <c r="K759" s="3"/>
      <c r="L759" s="3"/>
      <c r="M759" s="3"/>
      <c r="N759" s="3"/>
      <c r="O759" s="3"/>
      <c r="P759" s="3"/>
      <c r="Q759" s="3"/>
      <c r="R759" s="3"/>
      <c r="S759" s="3"/>
      <c r="AE759" s="3"/>
      <c r="AF759" s="3"/>
    </row>
    <row r="760" spans="1:32" x14ac:dyDescent="0.25">
      <c r="A760" s="3"/>
      <c r="B760" s="3"/>
      <c r="C760" s="3"/>
      <c r="D760" s="3"/>
      <c r="E760" s="3"/>
      <c r="F760" s="3"/>
      <c r="G760" s="3"/>
      <c r="H760" s="3"/>
      <c r="I760" s="3"/>
      <c r="J760" s="3"/>
      <c r="K760" s="3"/>
      <c r="L760" s="3"/>
      <c r="M760" s="3"/>
      <c r="N760" s="3"/>
      <c r="O760" s="3"/>
      <c r="P760" s="3"/>
      <c r="Q760" s="3"/>
      <c r="R760" s="3"/>
      <c r="S760" s="3"/>
      <c r="AE760" s="3"/>
      <c r="AF760" s="3"/>
    </row>
    <row r="761" spans="1:32" x14ac:dyDescent="0.25">
      <c r="AE761" s="3"/>
      <c r="AF761" s="3"/>
    </row>
    <row r="762" spans="1:32" x14ac:dyDescent="0.25">
      <c r="AE762" s="3"/>
      <c r="AF762" s="3"/>
    </row>
  </sheetData>
  <mergeCells count="30">
    <mergeCell ref="AH4:AI4"/>
    <mergeCell ref="AH64:AI64"/>
    <mergeCell ref="Z4:AA4"/>
    <mergeCell ref="AB4:AC4"/>
    <mergeCell ref="V4:W4"/>
    <mergeCell ref="AF64:AG64"/>
    <mergeCell ref="AF4:AG4"/>
    <mergeCell ref="X4:Y4"/>
    <mergeCell ref="A64:A65"/>
    <mergeCell ref="D64:E64"/>
    <mergeCell ref="F64:G64"/>
    <mergeCell ref="H64:I64"/>
    <mergeCell ref="J64:K64"/>
    <mergeCell ref="L64:M64"/>
    <mergeCell ref="X64:Y64"/>
    <mergeCell ref="Z64:AA64"/>
    <mergeCell ref="AB64:AC64"/>
    <mergeCell ref="AD64:AE64"/>
    <mergeCell ref="T4:U4"/>
    <mergeCell ref="AD4:AE4"/>
    <mergeCell ref="A2:M2"/>
    <mergeCell ref="R4:S4"/>
    <mergeCell ref="P4:Q4"/>
    <mergeCell ref="B4:C4"/>
    <mergeCell ref="L4:M4"/>
    <mergeCell ref="N4:O4"/>
    <mergeCell ref="F4:G4"/>
    <mergeCell ref="D4:E4"/>
    <mergeCell ref="H4:I4"/>
    <mergeCell ref="J4:K4"/>
  </mergeCells>
  <pageMargins left="0.7" right="0.7" top="0.75" bottom="0.75" header="0.3" footer="0.3"/>
  <pageSetup scale="78" fitToHeight="0" orientation="portrait" r:id="rId1"/>
  <rowBreaks count="1" manualBreakCount="1">
    <brk id="6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6"/>
  <sheetViews>
    <sheetView topLeftCell="C1" workbookViewId="0">
      <selection activeCell="H8" sqref="H8:H9"/>
    </sheetView>
  </sheetViews>
  <sheetFormatPr defaultRowHeight="15" x14ac:dyDescent="0.25"/>
  <cols>
    <col min="1" max="2" width="9.140625" style="640"/>
    <col min="7" max="7" width="13.140625" bestFit="1" customWidth="1"/>
    <col min="8" max="8" width="22.7109375" bestFit="1" customWidth="1"/>
    <col min="13" max="13" width="13.140625" bestFit="1" customWidth="1"/>
    <col min="14" max="14" width="16.42578125" bestFit="1" customWidth="1"/>
  </cols>
  <sheetData>
    <row r="1" spans="1:14" x14ac:dyDescent="0.25">
      <c r="A1" s="640" t="s">
        <v>982</v>
      </c>
      <c r="B1" s="640" t="s">
        <v>355</v>
      </c>
      <c r="C1" s="641" t="s">
        <v>1069</v>
      </c>
      <c r="K1" s="641" t="s">
        <v>1069</v>
      </c>
    </row>
    <row r="2" spans="1:14" x14ac:dyDescent="0.25">
      <c r="A2" s="640">
        <v>1114581</v>
      </c>
      <c r="B2" s="640" t="s">
        <v>1022</v>
      </c>
      <c r="K2" s="623" t="s">
        <v>1052</v>
      </c>
    </row>
    <row r="3" spans="1:14" x14ac:dyDescent="0.25">
      <c r="A3" s="640">
        <v>1144407</v>
      </c>
      <c r="B3" s="640" t="s">
        <v>983</v>
      </c>
      <c r="K3" s="623" t="s">
        <v>1053</v>
      </c>
    </row>
    <row r="4" spans="1:14" x14ac:dyDescent="0.25">
      <c r="A4" s="640">
        <v>1173165</v>
      </c>
      <c r="B4" s="640" t="s">
        <v>363</v>
      </c>
      <c r="G4" s="541" t="s">
        <v>965</v>
      </c>
      <c r="H4" t="s">
        <v>1070</v>
      </c>
      <c r="K4" s="623" t="s">
        <v>1054</v>
      </c>
      <c r="M4" s="541" t="s">
        <v>965</v>
      </c>
      <c r="N4" t="s">
        <v>1071</v>
      </c>
    </row>
    <row r="5" spans="1:14" x14ac:dyDescent="0.25">
      <c r="A5" s="640">
        <v>1159871</v>
      </c>
      <c r="B5" s="640" t="s">
        <v>1010</v>
      </c>
      <c r="G5" s="542" t="s">
        <v>984</v>
      </c>
      <c r="H5" s="540">
        <v>264</v>
      </c>
      <c r="K5" s="623" t="s">
        <v>1053</v>
      </c>
      <c r="M5" s="542" t="s">
        <v>1061</v>
      </c>
      <c r="N5" s="540">
        <v>1</v>
      </c>
    </row>
    <row r="6" spans="1:14" x14ac:dyDescent="0.25">
      <c r="A6" s="640">
        <v>1079260</v>
      </c>
      <c r="B6" s="640" t="s">
        <v>984</v>
      </c>
      <c r="G6" s="542" t="s">
        <v>1006</v>
      </c>
      <c r="H6" s="540">
        <v>11</v>
      </c>
      <c r="K6" s="623" t="s">
        <v>1055</v>
      </c>
      <c r="M6" s="542" t="s">
        <v>1063</v>
      </c>
      <c r="N6" s="540">
        <v>1</v>
      </c>
    </row>
    <row r="7" spans="1:14" x14ac:dyDescent="0.25">
      <c r="A7" s="640">
        <v>1113962</v>
      </c>
      <c r="B7" s="640" t="s">
        <v>985</v>
      </c>
      <c r="G7" s="542" t="s">
        <v>1021</v>
      </c>
      <c r="H7" s="540">
        <v>2</v>
      </c>
      <c r="K7" s="623" t="s">
        <v>1054</v>
      </c>
      <c r="M7" s="542" t="s">
        <v>1065</v>
      </c>
      <c r="N7" s="540">
        <v>1</v>
      </c>
    </row>
    <row r="8" spans="1:14" x14ac:dyDescent="0.25">
      <c r="A8" s="640">
        <v>1144399</v>
      </c>
      <c r="B8" s="640" t="s">
        <v>984</v>
      </c>
      <c r="G8" s="542" t="s">
        <v>987</v>
      </c>
      <c r="H8" s="540">
        <v>37</v>
      </c>
      <c r="K8" s="623" t="s">
        <v>1056</v>
      </c>
      <c r="M8" s="542" t="s">
        <v>1058</v>
      </c>
      <c r="N8" s="540">
        <v>2</v>
      </c>
    </row>
    <row r="9" spans="1:14" x14ac:dyDescent="0.25">
      <c r="A9" s="640">
        <v>1151852</v>
      </c>
      <c r="B9" s="640" t="s">
        <v>985</v>
      </c>
      <c r="G9" s="542" t="s">
        <v>986</v>
      </c>
      <c r="H9" s="540">
        <v>54</v>
      </c>
      <c r="K9" s="623" t="s">
        <v>1057</v>
      </c>
      <c r="M9" s="542" t="s">
        <v>1054</v>
      </c>
      <c r="N9" s="540">
        <v>4</v>
      </c>
    </row>
    <row r="10" spans="1:14" x14ac:dyDescent="0.25">
      <c r="A10" s="640">
        <v>1068070</v>
      </c>
      <c r="B10" s="640" t="s">
        <v>1023</v>
      </c>
      <c r="G10" s="542" t="s">
        <v>1013</v>
      </c>
      <c r="H10" s="540">
        <v>3</v>
      </c>
      <c r="K10" s="623" t="s">
        <v>1058</v>
      </c>
      <c r="M10" s="542" t="s">
        <v>1068</v>
      </c>
      <c r="N10" s="540">
        <v>1</v>
      </c>
    </row>
    <row r="11" spans="1:14" x14ac:dyDescent="0.25">
      <c r="A11" s="640">
        <v>1094881</v>
      </c>
      <c r="B11" s="640" t="s">
        <v>986</v>
      </c>
      <c r="G11" s="542" t="s">
        <v>1015</v>
      </c>
      <c r="H11" s="540">
        <v>26</v>
      </c>
      <c r="K11" s="623" t="s">
        <v>1058</v>
      </c>
      <c r="M11" s="542" t="s">
        <v>1059</v>
      </c>
      <c r="N11" s="540">
        <v>2</v>
      </c>
    </row>
    <row r="12" spans="1:14" x14ac:dyDescent="0.25">
      <c r="A12" s="640">
        <v>1116155</v>
      </c>
      <c r="B12" s="640" t="s">
        <v>987</v>
      </c>
      <c r="G12" s="542" t="s">
        <v>992</v>
      </c>
      <c r="H12" s="540">
        <v>37</v>
      </c>
      <c r="K12" s="623" t="s">
        <v>1059</v>
      </c>
      <c r="M12" s="542" t="s">
        <v>1056</v>
      </c>
      <c r="N12" s="540">
        <v>1</v>
      </c>
    </row>
    <row r="13" spans="1:14" x14ac:dyDescent="0.25">
      <c r="A13" s="640">
        <v>1166186</v>
      </c>
      <c r="B13" s="640" t="s">
        <v>116</v>
      </c>
      <c r="G13" s="542" t="s">
        <v>989</v>
      </c>
      <c r="H13" s="540">
        <v>52</v>
      </c>
      <c r="K13" s="623" t="s">
        <v>1060</v>
      </c>
      <c r="M13" s="542" t="s">
        <v>1052</v>
      </c>
      <c r="N13" s="540">
        <v>2</v>
      </c>
    </row>
    <row r="14" spans="1:14" x14ac:dyDescent="0.25">
      <c r="A14" s="640">
        <v>1173158</v>
      </c>
      <c r="B14" s="640" t="s">
        <v>363</v>
      </c>
      <c r="G14" s="542" t="s">
        <v>997</v>
      </c>
      <c r="H14" s="540">
        <v>40</v>
      </c>
      <c r="K14" s="623" t="s">
        <v>1061</v>
      </c>
      <c r="M14" s="542" t="s">
        <v>1055</v>
      </c>
      <c r="N14" s="540">
        <v>1</v>
      </c>
    </row>
    <row r="15" spans="1:14" x14ac:dyDescent="0.25">
      <c r="A15" s="640">
        <v>1155946</v>
      </c>
      <c r="B15" s="640" t="s">
        <v>1024</v>
      </c>
      <c r="G15" s="542" t="s">
        <v>1001</v>
      </c>
      <c r="H15" s="540">
        <v>3</v>
      </c>
      <c r="K15" s="623" t="s">
        <v>1062</v>
      </c>
      <c r="M15" s="542" t="s">
        <v>1062</v>
      </c>
      <c r="N15" s="540">
        <v>2</v>
      </c>
    </row>
    <row r="16" spans="1:14" x14ac:dyDescent="0.25">
      <c r="A16" s="640">
        <v>1064581</v>
      </c>
      <c r="B16" s="640" t="s">
        <v>985</v>
      </c>
      <c r="G16" s="542" t="s">
        <v>1017</v>
      </c>
      <c r="H16" s="540">
        <v>10</v>
      </c>
      <c r="K16" s="623" t="s">
        <v>1063</v>
      </c>
      <c r="M16" s="542" t="s">
        <v>1060</v>
      </c>
      <c r="N16" s="540">
        <v>2</v>
      </c>
    </row>
    <row r="17" spans="1:14" x14ac:dyDescent="0.25">
      <c r="A17" s="640">
        <v>1116042</v>
      </c>
      <c r="B17" s="640" t="s">
        <v>988</v>
      </c>
      <c r="G17" s="542" t="s">
        <v>1009</v>
      </c>
      <c r="H17" s="540">
        <v>6</v>
      </c>
      <c r="K17" s="623" t="s">
        <v>1059</v>
      </c>
      <c r="M17" s="542" t="s">
        <v>1064</v>
      </c>
      <c r="N17" s="540">
        <v>1</v>
      </c>
    </row>
    <row r="18" spans="1:14" x14ac:dyDescent="0.25">
      <c r="A18" s="640">
        <v>1123337</v>
      </c>
      <c r="B18" s="640" t="s">
        <v>989</v>
      </c>
      <c r="G18" s="542" t="s">
        <v>998</v>
      </c>
      <c r="H18" s="540">
        <v>15</v>
      </c>
      <c r="K18" s="623" t="s">
        <v>1052</v>
      </c>
      <c r="M18" s="542" t="s">
        <v>1057</v>
      </c>
      <c r="N18" s="540">
        <v>1</v>
      </c>
    </row>
    <row r="19" spans="1:14" x14ac:dyDescent="0.25">
      <c r="A19" s="640">
        <v>1151568</v>
      </c>
      <c r="B19" s="640" t="s">
        <v>985</v>
      </c>
      <c r="G19" s="542" t="s">
        <v>1012</v>
      </c>
      <c r="H19" s="540">
        <v>8</v>
      </c>
      <c r="K19" s="623" t="s">
        <v>1064</v>
      </c>
      <c r="M19" s="542" t="s">
        <v>1066</v>
      </c>
      <c r="N19" s="540">
        <v>1</v>
      </c>
    </row>
    <row r="20" spans="1:14" x14ac:dyDescent="0.25">
      <c r="A20" s="640">
        <v>1084720</v>
      </c>
      <c r="B20" s="640" t="s">
        <v>1025</v>
      </c>
      <c r="G20" s="542" t="s">
        <v>1010</v>
      </c>
      <c r="H20" s="540">
        <v>16</v>
      </c>
      <c r="K20" s="623" t="s">
        <v>1054</v>
      </c>
      <c r="M20" s="542" t="s">
        <v>1053</v>
      </c>
      <c r="N20" s="540">
        <v>3</v>
      </c>
    </row>
    <row r="21" spans="1:14" x14ac:dyDescent="0.25">
      <c r="A21" s="640">
        <v>1162568</v>
      </c>
      <c r="B21" s="640" t="s">
        <v>990</v>
      </c>
      <c r="G21" s="542" t="s">
        <v>1018</v>
      </c>
      <c r="H21" s="540">
        <v>2</v>
      </c>
      <c r="K21" s="623" t="s">
        <v>1053</v>
      </c>
      <c r="M21" s="542" t="s">
        <v>118</v>
      </c>
      <c r="N21" s="540">
        <v>26</v>
      </c>
    </row>
    <row r="22" spans="1:14" x14ac:dyDescent="0.25">
      <c r="A22" s="640">
        <v>1092129</v>
      </c>
      <c r="B22" s="640" t="s">
        <v>363</v>
      </c>
      <c r="G22" s="542" t="s">
        <v>996</v>
      </c>
      <c r="H22" s="540">
        <v>19</v>
      </c>
      <c r="K22" s="623" t="s">
        <v>1060</v>
      </c>
    </row>
    <row r="23" spans="1:14" x14ac:dyDescent="0.25">
      <c r="A23" s="640">
        <v>1157341</v>
      </c>
      <c r="B23" s="640" t="s">
        <v>984</v>
      </c>
      <c r="G23" s="542" t="s">
        <v>1005</v>
      </c>
      <c r="H23" s="540">
        <v>18</v>
      </c>
      <c r="K23" s="623" t="s">
        <v>1065</v>
      </c>
    </row>
    <row r="24" spans="1:14" x14ac:dyDescent="0.25">
      <c r="A24" s="640">
        <v>1146813</v>
      </c>
      <c r="B24" s="640" t="s">
        <v>986</v>
      </c>
      <c r="G24" s="542" t="s">
        <v>1007</v>
      </c>
      <c r="H24" s="540">
        <v>14</v>
      </c>
      <c r="K24" s="623" t="s">
        <v>1054</v>
      </c>
    </row>
    <row r="25" spans="1:14" x14ac:dyDescent="0.25">
      <c r="A25" s="640">
        <v>1151464</v>
      </c>
      <c r="B25" s="640" t="s">
        <v>984</v>
      </c>
      <c r="G25" s="542" t="s">
        <v>985</v>
      </c>
      <c r="H25" s="540">
        <v>33</v>
      </c>
      <c r="K25" s="623" t="s">
        <v>1066</v>
      </c>
    </row>
    <row r="26" spans="1:14" x14ac:dyDescent="0.25">
      <c r="A26" s="640">
        <v>1089203</v>
      </c>
      <c r="B26" s="640" t="s">
        <v>991</v>
      </c>
      <c r="G26" s="542" t="s">
        <v>991</v>
      </c>
      <c r="H26" s="540">
        <v>20</v>
      </c>
      <c r="K26" s="623" t="s">
        <v>1062</v>
      </c>
    </row>
    <row r="27" spans="1:14" x14ac:dyDescent="0.25">
      <c r="A27" s="640">
        <v>1077313</v>
      </c>
      <c r="B27" s="640" t="s">
        <v>1026</v>
      </c>
      <c r="G27" s="542" t="s">
        <v>1023</v>
      </c>
      <c r="H27" s="540">
        <v>20</v>
      </c>
      <c r="K27" s="623" t="s">
        <v>1068</v>
      </c>
    </row>
    <row r="28" spans="1:14" x14ac:dyDescent="0.25">
      <c r="A28" s="640">
        <v>1100844</v>
      </c>
      <c r="B28" s="640" t="s">
        <v>992</v>
      </c>
      <c r="G28" s="542" t="s">
        <v>1050</v>
      </c>
      <c r="H28" s="540">
        <v>1</v>
      </c>
    </row>
    <row r="29" spans="1:14" x14ac:dyDescent="0.25">
      <c r="A29" s="640">
        <v>1151626</v>
      </c>
      <c r="B29" s="640" t="s">
        <v>1027</v>
      </c>
      <c r="G29" s="542" t="s">
        <v>1034</v>
      </c>
      <c r="H29" s="540">
        <v>3</v>
      </c>
    </row>
    <row r="30" spans="1:14" x14ac:dyDescent="0.25">
      <c r="A30" s="640">
        <v>1176242</v>
      </c>
      <c r="B30" s="640" t="s">
        <v>363</v>
      </c>
      <c r="G30" s="542" t="s">
        <v>1038</v>
      </c>
      <c r="H30" s="540">
        <v>3</v>
      </c>
    </row>
    <row r="31" spans="1:14" x14ac:dyDescent="0.25">
      <c r="A31" s="640">
        <v>1129401</v>
      </c>
      <c r="B31" s="640" t="s">
        <v>1010</v>
      </c>
      <c r="G31" s="542" t="s">
        <v>1048</v>
      </c>
      <c r="H31" s="540">
        <v>1</v>
      </c>
    </row>
    <row r="32" spans="1:14" x14ac:dyDescent="0.25">
      <c r="A32" s="640">
        <v>1147736</v>
      </c>
      <c r="B32" s="640" t="s">
        <v>984</v>
      </c>
      <c r="G32" s="542" t="s">
        <v>1043</v>
      </c>
      <c r="H32" s="540">
        <v>6</v>
      </c>
    </row>
    <row r="33" spans="1:8" x14ac:dyDescent="0.25">
      <c r="A33" s="640">
        <v>1064238</v>
      </c>
      <c r="B33" s="640" t="s">
        <v>1015</v>
      </c>
      <c r="G33" s="542" t="s">
        <v>1035</v>
      </c>
      <c r="H33" s="540">
        <v>1</v>
      </c>
    </row>
    <row r="34" spans="1:8" x14ac:dyDescent="0.25">
      <c r="A34" s="640">
        <v>1079613</v>
      </c>
      <c r="B34" s="640" t="s">
        <v>984</v>
      </c>
      <c r="G34" s="542" t="s">
        <v>1037</v>
      </c>
      <c r="H34" s="540">
        <v>4</v>
      </c>
    </row>
    <row r="35" spans="1:8" x14ac:dyDescent="0.25">
      <c r="A35" s="640">
        <v>1151332</v>
      </c>
      <c r="B35" s="640" t="s">
        <v>993</v>
      </c>
      <c r="G35" s="542" t="s">
        <v>995</v>
      </c>
      <c r="H35" s="540">
        <v>3</v>
      </c>
    </row>
    <row r="36" spans="1:8" x14ac:dyDescent="0.25">
      <c r="A36" s="640">
        <v>1152022</v>
      </c>
      <c r="B36" s="640" t="s">
        <v>1028</v>
      </c>
      <c r="G36" s="542" t="s">
        <v>993</v>
      </c>
      <c r="H36" s="540">
        <v>9</v>
      </c>
    </row>
    <row r="37" spans="1:8" x14ac:dyDescent="0.25">
      <c r="A37" s="640">
        <v>1145240</v>
      </c>
      <c r="B37" s="640" t="s">
        <v>1029</v>
      </c>
      <c r="G37" s="542" t="s">
        <v>990</v>
      </c>
      <c r="H37" s="540">
        <v>88</v>
      </c>
    </row>
    <row r="38" spans="1:8" x14ac:dyDescent="0.25">
      <c r="A38" s="640">
        <v>1064695</v>
      </c>
      <c r="B38" s="640" t="s">
        <v>1025</v>
      </c>
      <c r="G38" s="542" t="s">
        <v>1031</v>
      </c>
      <c r="H38" s="540">
        <v>24</v>
      </c>
    </row>
    <row r="39" spans="1:8" x14ac:dyDescent="0.25">
      <c r="A39" s="640">
        <v>1057313</v>
      </c>
      <c r="B39" s="640" t="s">
        <v>994</v>
      </c>
      <c r="G39" s="542" t="s">
        <v>983</v>
      </c>
      <c r="H39" s="540">
        <v>41</v>
      </c>
    </row>
    <row r="40" spans="1:8" x14ac:dyDescent="0.25">
      <c r="A40" s="640">
        <v>1115737</v>
      </c>
      <c r="B40" s="640" t="s">
        <v>984</v>
      </c>
      <c r="C40" t="s">
        <v>1052</v>
      </c>
      <c r="G40" s="542" t="s">
        <v>1044</v>
      </c>
      <c r="H40" s="540">
        <v>2</v>
      </c>
    </row>
    <row r="41" spans="1:8" x14ac:dyDescent="0.25">
      <c r="A41" s="640">
        <v>1067573</v>
      </c>
      <c r="B41" s="640" t="s">
        <v>984</v>
      </c>
      <c r="G41" s="542" t="s">
        <v>1033</v>
      </c>
      <c r="H41" s="540">
        <v>3</v>
      </c>
    </row>
    <row r="42" spans="1:8" x14ac:dyDescent="0.25">
      <c r="A42" s="640">
        <v>1166278</v>
      </c>
      <c r="B42" s="640" t="s">
        <v>984</v>
      </c>
      <c r="G42" s="542" t="s">
        <v>1045</v>
      </c>
      <c r="H42" s="540">
        <v>7</v>
      </c>
    </row>
    <row r="43" spans="1:8" x14ac:dyDescent="0.25">
      <c r="A43" s="640">
        <v>1173154</v>
      </c>
      <c r="B43" s="640" t="s">
        <v>363</v>
      </c>
      <c r="G43" s="542" t="s">
        <v>1040</v>
      </c>
      <c r="H43" s="540">
        <v>9</v>
      </c>
    </row>
    <row r="44" spans="1:8" x14ac:dyDescent="0.25">
      <c r="A44" s="640">
        <v>1145420</v>
      </c>
      <c r="B44" s="640" t="s">
        <v>984</v>
      </c>
      <c r="G44" s="542" t="s">
        <v>988</v>
      </c>
      <c r="H44" s="540">
        <v>25</v>
      </c>
    </row>
    <row r="45" spans="1:8" x14ac:dyDescent="0.25">
      <c r="A45" s="640">
        <v>1159824</v>
      </c>
      <c r="B45" s="640" t="s">
        <v>990</v>
      </c>
      <c r="G45" s="542" t="s">
        <v>1008</v>
      </c>
      <c r="H45" s="540">
        <v>3</v>
      </c>
    </row>
    <row r="46" spans="1:8" x14ac:dyDescent="0.25">
      <c r="A46" s="640">
        <v>1145387</v>
      </c>
      <c r="B46" s="640" t="s">
        <v>995</v>
      </c>
      <c r="G46" s="542" t="s">
        <v>1027</v>
      </c>
      <c r="H46" s="540">
        <v>15</v>
      </c>
    </row>
    <row r="47" spans="1:8" x14ac:dyDescent="0.25">
      <c r="A47" s="640">
        <v>1114809</v>
      </c>
      <c r="B47" s="640" t="s">
        <v>984</v>
      </c>
      <c r="G47" s="542" t="s">
        <v>1026</v>
      </c>
      <c r="H47" s="540">
        <v>12</v>
      </c>
    </row>
    <row r="48" spans="1:8" x14ac:dyDescent="0.25">
      <c r="A48" s="640">
        <v>1171695</v>
      </c>
      <c r="B48" s="640" t="s">
        <v>1030</v>
      </c>
      <c r="G48" s="542" t="s">
        <v>1028</v>
      </c>
      <c r="H48" s="540">
        <v>15</v>
      </c>
    </row>
    <row r="49" spans="1:8" x14ac:dyDescent="0.25">
      <c r="A49" s="640">
        <v>1129264</v>
      </c>
      <c r="B49" s="640" t="s">
        <v>1031</v>
      </c>
      <c r="G49" s="542" t="s">
        <v>1029</v>
      </c>
      <c r="H49" s="540">
        <v>18</v>
      </c>
    </row>
    <row r="50" spans="1:8" x14ac:dyDescent="0.25">
      <c r="A50" s="640">
        <v>1089205</v>
      </c>
      <c r="B50" s="640" t="s">
        <v>1007</v>
      </c>
      <c r="G50" s="542" t="s">
        <v>999</v>
      </c>
      <c r="H50" s="540">
        <v>13</v>
      </c>
    </row>
    <row r="51" spans="1:8" x14ac:dyDescent="0.25">
      <c r="A51" s="640">
        <v>1099295</v>
      </c>
      <c r="B51" s="640" t="s">
        <v>116</v>
      </c>
      <c r="G51" s="542" t="s">
        <v>1025</v>
      </c>
      <c r="H51" s="540">
        <v>35</v>
      </c>
    </row>
    <row r="52" spans="1:8" x14ac:dyDescent="0.25">
      <c r="A52" s="640">
        <v>1113480</v>
      </c>
      <c r="B52" s="640" t="s">
        <v>990</v>
      </c>
      <c r="G52" s="542" t="s">
        <v>1014</v>
      </c>
      <c r="H52" s="540">
        <v>5</v>
      </c>
    </row>
    <row r="53" spans="1:8" x14ac:dyDescent="0.25">
      <c r="A53" s="640">
        <v>1173798</v>
      </c>
      <c r="B53" s="640" t="s">
        <v>363</v>
      </c>
      <c r="G53" s="542" t="s">
        <v>1039</v>
      </c>
      <c r="H53" s="540">
        <v>8</v>
      </c>
    </row>
    <row r="54" spans="1:8" x14ac:dyDescent="0.25">
      <c r="A54" s="640">
        <v>1144902</v>
      </c>
      <c r="B54" s="640" t="s">
        <v>116</v>
      </c>
      <c r="G54" s="542" t="s">
        <v>1019</v>
      </c>
      <c r="H54" s="540">
        <v>2</v>
      </c>
    </row>
    <row r="55" spans="1:8" x14ac:dyDescent="0.25">
      <c r="A55" s="640">
        <v>1146699</v>
      </c>
      <c r="B55" s="640" t="s">
        <v>996</v>
      </c>
      <c r="G55" s="542" t="s">
        <v>1011</v>
      </c>
      <c r="H55" s="540">
        <v>18</v>
      </c>
    </row>
    <row r="56" spans="1:8" x14ac:dyDescent="0.25">
      <c r="A56" s="640">
        <v>1151707</v>
      </c>
      <c r="B56" s="640" t="s">
        <v>984</v>
      </c>
      <c r="G56" s="542" t="s">
        <v>1016</v>
      </c>
      <c r="H56" s="540">
        <v>5</v>
      </c>
    </row>
    <row r="57" spans="1:8" x14ac:dyDescent="0.25">
      <c r="A57" s="640">
        <v>948340</v>
      </c>
      <c r="B57" s="640" t="s">
        <v>984</v>
      </c>
      <c r="G57" s="542" t="s">
        <v>1004</v>
      </c>
      <c r="H57" s="540">
        <v>15</v>
      </c>
    </row>
    <row r="58" spans="1:8" x14ac:dyDescent="0.25">
      <c r="A58" s="640">
        <v>1114367</v>
      </c>
      <c r="B58" s="640" t="s">
        <v>996</v>
      </c>
      <c r="G58" s="542" t="s">
        <v>1002</v>
      </c>
      <c r="H58" s="540">
        <v>26</v>
      </c>
    </row>
    <row r="59" spans="1:8" x14ac:dyDescent="0.25">
      <c r="A59" s="640">
        <v>1144760</v>
      </c>
      <c r="B59" s="640" t="s">
        <v>984</v>
      </c>
      <c r="G59" s="542" t="s">
        <v>1020</v>
      </c>
      <c r="H59" s="540">
        <v>3</v>
      </c>
    </row>
    <row r="60" spans="1:8" x14ac:dyDescent="0.25">
      <c r="A60" s="640">
        <v>1098083</v>
      </c>
      <c r="B60" s="640" t="s">
        <v>997</v>
      </c>
      <c r="G60" s="542" t="s">
        <v>1047</v>
      </c>
      <c r="H60" s="540">
        <v>2</v>
      </c>
    </row>
    <row r="61" spans="1:8" x14ac:dyDescent="0.25">
      <c r="A61" s="640">
        <v>1109692</v>
      </c>
      <c r="B61" s="640" t="s">
        <v>998</v>
      </c>
      <c r="G61" s="542" t="s">
        <v>1046</v>
      </c>
      <c r="H61" s="540">
        <v>2</v>
      </c>
    </row>
    <row r="62" spans="1:8" x14ac:dyDescent="0.25">
      <c r="A62" s="640">
        <v>1121011</v>
      </c>
      <c r="B62" s="640" t="s">
        <v>986</v>
      </c>
      <c r="G62" s="542" t="s">
        <v>1024</v>
      </c>
      <c r="H62" s="540">
        <v>23</v>
      </c>
    </row>
    <row r="63" spans="1:8" x14ac:dyDescent="0.25">
      <c r="A63" s="640">
        <v>1151810</v>
      </c>
      <c r="B63" s="640" t="s">
        <v>984</v>
      </c>
      <c r="G63" s="542" t="s">
        <v>1036</v>
      </c>
      <c r="H63" s="540">
        <v>8</v>
      </c>
    </row>
    <row r="64" spans="1:8" x14ac:dyDescent="0.25">
      <c r="A64" s="640">
        <v>1175792</v>
      </c>
      <c r="B64" s="640" t="s">
        <v>363</v>
      </c>
      <c r="G64" s="542" t="s">
        <v>994</v>
      </c>
      <c r="H64" s="540">
        <v>63</v>
      </c>
    </row>
    <row r="65" spans="1:8" x14ac:dyDescent="0.25">
      <c r="A65" s="640">
        <v>1139934</v>
      </c>
      <c r="B65" s="640" t="s">
        <v>985</v>
      </c>
      <c r="G65" s="542" t="s">
        <v>1041</v>
      </c>
      <c r="H65" s="540">
        <v>2</v>
      </c>
    </row>
    <row r="66" spans="1:8" x14ac:dyDescent="0.25">
      <c r="A66" s="640">
        <v>1151431</v>
      </c>
      <c r="B66" s="640" t="s">
        <v>1027</v>
      </c>
      <c r="G66" s="542" t="s">
        <v>1003</v>
      </c>
      <c r="H66" s="540">
        <v>15</v>
      </c>
    </row>
    <row r="67" spans="1:8" x14ac:dyDescent="0.25">
      <c r="A67" s="640">
        <v>1115674</v>
      </c>
      <c r="B67" s="640" t="s">
        <v>990</v>
      </c>
      <c r="G67" s="542" t="s">
        <v>1000</v>
      </c>
      <c r="H67" s="540">
        <v>26</v>
      </c>
    </row>
    <row r="68" spans="1:8" x14ac:dyDescent="0.25">
      <c r="A68" s="640">
        <v>1092740</v>
      </c>
      <c r="B68" s="640" t="s">
        <v>999</v>
      </c>
      <c r="G68" s="542" t="s">
        <v>1032</v>
      </c>
      <c r="H68" s="540">
        <v>5</v>
      </c>
    </row>
    <row r="69" spans="1:8" x14ac:dyDescent="0.25">
      <c r="A69" s="640">
        <v>1171687</v>
      </c>
      <c r="B69" s="640" t="s">
        <v>116</v>
      </c>
      <c r="G69" s="542" t="s">
        <v>1030</v>
      </c>
      <c r="H69" s="540">
        <v>2</v>
      </c>
    </row>
    <row r="70" spans="1:8" x14ac:dyDescent="0.25">
      <c r="A70" s="640">
        <v>1151742</v>
      </c>
      <c r="B70" s="640" t="s">
        <v>1032</v>
      </c>
      <c r="G70" s="542" t="s">
        <v>1042</v>
      </c>
      <c r="H70" s="540">
        <v>6</v>
      </c>
    </row>
    <row r="71" spans="1:8" x14ac:dyDescent="0.25">
      <c r="A71" s="640">
        <v>1151784</v>
      </c>
      <c r="B71" s="640" t="s">
        <v>989</v>
      </c>
      <c r="G71" s="542" t="s">
        <v>1051</v>
      </c>
      <c r="H71" s="540">
        <v>2</v>
      </c>
    </row>
    <row r="72" spans="1:8" x14ac:dyDescent="0.25">
      <c r="A72" s="640">
        <v>1144886</v>
      </c>
      <c r="B72" s="640" t="s">
        <v>984</v>
      </c>
      <c r="G72" s="542" t="s">
        <v>1067</v>
      </c>
      <c r="H72" s="540">
        <v>1</v>
      </c>
    </row>
    <row r="73" spans="1:8" x14ac:dyDescent="0.25">
      <c r="A73" s="640">
        <v>1115706</v>
      </c>
      <c r="B73" s="640" t="s">
        <v>1000</v>
      </c>
      <c r="G73" s="542" t="s">
        <v>1049</v>
      </c>
      <c r="H73" s="540">
        <v>1</v>
      </c>
    </row>
    <row r="74" spans="1:8" x14ac:dyDescent="0.25">
      <c r="A74" s="640">
        <v>1114592</v>
      </c>
      <c r="B74" s="640" t="s">
        <v>1031</v>
      </c>
      <c r="G74" s="542" t="s">
        <v>1022</v>
      </c>
      <c r="H74" s="540">
        <v>8</v>
      </c>
    </row>
    <row r="75" spans="1:8" x14ac:dyDescent="0.25">
      <c r="A75" s="640">
        <v>1133257</v>
      </c>
      <c r="B75" s="640" t="s">
        <v>989</v>
      </c>
      <c r="G75" s="542" t="s">
        <v>370</v>
      </c>
      <c r="H75" s="540">
        <v>9</v>
      </c>
    </row>
    <row r="76" spans="1:8" x14ac:dyDescent="0.25">
      <c r="A76" s="640">
        <v>524607</v>
      </c>
      <c r="B76" s="640" t="s">
        <v>363</v>
      </c>
      <c r="G76" s="542" t="s">
        <v>386</v>
      </c>
      <c r="H76" s="540">
        <v>1</v>
      </c>
    </row>
    <row r="77" spans="1:8" x14ac:dyDescent="0.25">
      <c r="A77" s="640">
        <v>1145899</v>
      </c>
      <c r="B77" s="640" t="s">
        <v>983</v>
      </c>
      <c r="G77" s="542" t="s">
        <v>363</v>
      </c>
      <c r="H77" s="540">
        <v>114</v>
      </c>
    </row>
    <row r="78" spans="1:8" x14ac:dyDescent="0.25">
      <c r="A78" s="640">
        <v>1098287</v>
      </c>
      <c r="B78" s="640" t="s">
        <v>996</v>
      </c>
      <c r="G78" s="542" t="s">
        <v>388</v>
      </c>
      <c r="H78" s="540">
        <v>7</v>
      </c>
    </row>
    <row r="79" spans="1:8" x14ac:dyDescent="0.25">
      <c r="A79" s="640">
        <v>1173117</v>
      </c>
      <c r="B79" s="640" t="s">
        <v>363</v>
      </c>
      <c r="G79" s="542" t="s">
        <v>389</v>
      </c>
      <c r="H79" s="540">
        <v>2</v>
      </c>
    </row>
    <row r="80" spans="1:8" x14ac:dyDescent="0.25">
      <c r="A80" s="640">
        <v>1065744</v>
      </c>
      <c r="B80" s="640" t="s">
        <v>1001</v>
      </c>
      <c r="G80" s="542" t="s">
        <v>116</v>
      </c>
      <c r="H80" s="540">
        <v>63</v>
      </c>
    </row>
    <row r="81" spans="1:8" x14ac:dyDescent="0.25">
      <c r="A81" s="640">
        <v>1068293</v>
      </c>
      <c r="B81" s="640" t="s">
        <v>984</v>
      </c>
      <c r="G81" s="542" t="s">
        <v>967</v>
      </c>
      <c r="H81" s="540"/>
    </row>
    <row r="82" spans="1:8" x14ac:dyDescent="0.25">
      <c r="A82" s="640">
        <v>1066004</v>
      </c>
      <c r="B82" s="640" t="s">
        <v>992</v>
      </c>
      <c r="G82" s="542" t="s">
        <v>118</v>
      </c>
      <c r="H82" s="540">
        <v>1495</v>
      </c>
    </row>
    <row r="83" spans="1:8" x14ac:dyDescent="0.25">
      <c r="A83" s="640">
        <v>1173168</v>
      </c>
      <c r="B83" s="640" t="s">
        <v>363</v>
      </c>
    </row>
    <row r="84" spans="1:8" x14ac:dyDescent="0.25">
      <c r="A84" s="640">
        <v>952408</v>
      </c>
      <c r="B84" s="640" t="s">
        <v>1000</v>
      </c>
    </row>
    <row r="85" spans="1:8" x14ac:dyDescent="0.25">
      <c r="A85" s="640">
        <v>1113798</v>
      </c>
      <c r="B85" s="640" t="s">
        <v>1033</v>
      </c>
    </row>
    <row r="86" spans="1:8" x14ac:dyDescent="0.25">
      <c r="A86" s="640">
        <v>1129216</v>
      </c>
      <c r="B86" s="640" t="s">
        <v>1015</v>
      </c>
    </row>
    <row r="87" spans="1:8" x14ac:dyDescent="0.25">
      <c r="A87" s="640">
        <v>1092326</v>
      </c>
      <c r="B87" s="640" t="s">
        <v>996</v>
      </c>
    </row>
    <row r="88" spans="1:8" x14ac:dyDescent="0.25">
      <c r="A88" s="640">
        <v>1151381</v>
      </c>
      <c r="B88" s="640" t="s">
        <v>984</v>
      </c>
    </row>
    <row r="89" spans="1:8" x14ac:dyDescent="0.25">
      <c r="A89" s="640">
        <v>1097437</v>
      </c>
      <c r="B89" s="640" t="s">
        <v>1034</v>
      </c>
    </row>
    <row r="90" spans="1:8" x14ac:dyDescent="0.25">
      <c r="A90" s="640">
        <v>1128834</v>
      </c>
      <c r="B90" s="640" t="s">
        <v>990</v>
      </c>
    </row>
    <row r="91" spans="1:8" x14ac:dyDescent="0.25">
      <c r="A91" s="640">
        <v>1151469</v>
      </c>
      <c r="B91" s="640" t="s">
        <v>990</v>
      </c>
    </row>
    <row r="92" spans="1:8" x14ac:dyDescent="0.25">
      <c r="A92" s="640">
        <v>1095418</v>
      </c>
      <c r="B92" s="640" t="s">
        <v>1024</v>
      </c>
    </row>
    <row r="93" spans="1:8" x14ac:dyDescent="0.25">
      <c r="A93" s="640">
        <v>1116079</v>
      </c>
      <c r="B93" s="640" t="s">
        <v>992</v>
      </c>
    </row>
    <row r="94" spans="1:8" x14ac:dyDescent="0.25">
      <c r="A94" s="640">
        <v>1114074</v>
      </c>
      <c r="B94" s="640" t="s">
        <v>990</v>
      </c>
    </row>
    <row r="95" spans="1:8" x14ac:dyDescent="0.25">
      <c r="A95" s="640">
        <v>524608</v>
      </c>
      <c r="B95" s="640" t="s">
        <v>1002</v>
      </c>
    </row>
    <row r="96" spans="1:8" x14ac:dyDescent="0.25">
      <c r="A96" s="640">
        <v>524609</v>
      </c>
      <c r="B96" s="640" t="s">
        <v>363</v>
      </c>
    </row>
    <row r="97" spans="1:2" x14ac:dyDescent="0.25">
      <c r="A97" s="640">
        <v>1101015</v>
      </c>
      <c r="B97" s="640" t="s">
        <v>986</v>
      </c>
    </row>
    <row r="98" spans="1:2" x14ac:dyDescent="0.25">
      <c r="A98" s="640">
        <v>1145861</v>
      </c>
      <c r="B98" s="640" t="s">
        <v>996</v>
      </c>
    </row>
    <row r="99" spans="1:2" x14ac:dyDescent="0.25">
      <c r="A99" s="640">
        <v>1086458</v>
      </c>
      <c r="B99" s="640" t="s">
        <v>988</v>
      </c>
    </row>
    <row r="100" spans="1:2" x14ac:dyDescent="0.25">
      <c r="A100" s="640">
        <v>1111282</v>
      </c>
      <c r="B100" s="640" t="s">
        <v>986</v>
      </c>
    </row>
    <row r="101" spans="1:2" x14ac:dyDescent="0.25">
      <c r="A101" s="640">
        <v>1100653</v>
      </c>
      <c r="B101" s="640" t="s">
        <v>1003</v>
      </c>
    </row>
    <row r="102" spans="1:2" x14ac:dyDescent="0.25">
      <c r="A102" s="640">
        <v>1141274</v>
      </c>
      <c r="B102" s="640" t="s">
        <v>984</v>
      </c>
    </row>
    <row r="103" spans="1:2" x14ac:dyDescent="0.25">
      <c r="A103" s="640">
        <v>974746</v>
      </c>
      <c r="B103" s="640" t="s">
        <v>1004</v>
      </c>
    </row>
    <row r="104" spans="1:2" x14ac:dyDescent="0.25">
      <c r="A104" s="640">
        <v>1145001</v>
      </c>
      <c r="B104" s="640" t="s">
        <v>986</v>
      </c>
    </row>
    <row r="105" spans="1:2" x14ac:dyDescent="0.25">
      <c r="A105" s="640">
        <v>1064123</v>
      </c>
      <c r="B105" s="640" t="s">
        <v>1000</v>
      </c>
    </row>
    <row r="106" spans="1:2" x14ac:dyDescent="0.25">
      <c r="A106" s="640">
        <v>1112795</v>
      </c>
      <c r="B106" s="640" t="s">
        <v>990</v>
      </c>
    </row>
    <row r="107" spans="1:2" x14ac:dyDescent="0.25">
      <c r="A107" s="640">
        <v>1109871</v>
      </c>
      <c r="B107" s="640" t="s">
        <v>984</v>
      </c>
    </row>
    <row r="108" spans="1:2" x14ac:dyDescent="0.25">
      <c r="A108" s="640">
        <v>1146951</v>
      </c>
      <c r="B108" s="640" t="s">
        <v>116</v>
      </c>
    </row>
    <row r="109" spans="1:2" x14ac:dyDescent="0.25">
      <c r="A109" s="640">
        <v>1094961</v>
      </c>
      <c r="B109" s="640" t="s">
        <v>1005</v>
      </c>
    </row>
    <row r="110" spans="1:2" x14ac:dyDescent="0.25">
      <c r="A110" s="640">
        <v>1176244</v>
      </c>
      <c r="B110" s="640" t="s">
        <v>363</v>
      </c>
    </row>
    <row r="111" spans="1:2" x14ac:dyDescent="0.25">
      <c r="A111" s="640">
        <v>1166282</v>
      </c>
      <c r="B111" s="640" t="s">
        <v>984</v>
      </c>
    </row>
    <row r="112" spans="1:2" x14ac:dyDescent="0.25">
      <c r="A112" s="640">
        <v>1110047</v>
      </c>
      <c r="B112" s="640" t="s">
        <v>986</v>
      </c>
    </row>
    <row r="113" spans="1:2" x14ac:dyDescent="0.25">
      <c r="A113" s="640">
        <v>1093923</v>
      </c>
      <c r="B113" s="640" t="s">
        <v>1006</v>
      </c>
    </row>
    <row r="114" spans="1:2" x14ac:dyDescent="0.25">
      <c r="A114" s="640">
        <v>1076424</v>
      </c>
      <c r="B114" s="640" t="s">
        <v>1007</v>
      </c>
    </row>
    <row r="115" spans="1:2" x14ac:dyDescent="0.25">
      <c r="A115" s="640">
        <v>1107735</v>
      </c>
      <c r="B115" s="640" t="s">
        <v>990</v>
      </c>
    </row>
    <row r="116" spans="1:2" x14ac:dyDescent="0.25">
      <c r="A116" s="640">
        <v>1173164</v>
      </c>
      <c r="B116" s="640" t="s">
        <v>363</v>
      </c>
    </row>
    <row r="117" spans="1:2" x14ac:dyDescent="0.25">
      <c r="A117" s="640">
        <v>1175768</v>
      </c>
      <c r="B117" s="640" t="s">
        <v>363</v>
      </c>
    </row>
    <row r="118" spans="1:2" x14ac:dyDescent="0.25">
      <c r="A118" s="640">
        <v>1144914</v>
      </c>
      <c r="B118" s="640" t="s">
        <v>994</v>
      </c>
    </row>
    <row r="119" spans="1:2" x14ac:dyDescent="0.25">
      <c r="A119" s="640">
        <v>1117555</v>
      </c>
      <c r="B119" s="640" t="s">
        <v>116</v>
      </c>
    </row>
    <row r="120" spans="1:2" x14ac:dyDescent="0.25">
      <c r="A120" s="640">
        <v>1089137</v>
      </c>
      <c r="B120" s="640" t="s">
        <v>1023</v>
      </c>
    </row>
    <row r="121" spans="1:2" x14ac:dyDescent="0.25">
      <c r="A121" s="640">
        <v>1173105</v>
      </c>
      <c r="B121" s="640" t="s">
        <v>388</v>
      </c>
    </row>
    <row r="122" spans="1:2" x14ac:dyDescent="0.25">
      <c r="A122" s="640">
        <v>1172392</v>
      </c>
      <c r="B122" s="640" t="s">
        <v>984</v>
      </c>
    </row>
    <row r="123" spans="1:2" x14ac:dyDescent="0.25">
      <c r="A123" s="640">
        <v>1091579</v>
      </c>
      <c r="B123" s="640" t="s">
        <v>984</v>
      </c>
    </row>
    <row r="124" spans="1:2" x14ac:dyDescent="0.25">
      <c r="A124" s="640">
        <v>1076494</v>
      </c>
      <c r="B124" s="640" t="s">
        <v>370</v>
      </c>
    </row>
    <row r="125" spans="1:2" x14ac:dyDescent="0.25">
      <c r="A125" s="640">
        <v>1173157</v>
      </c>
      <c r="B125" s="640" t="s">
        <v>388</v>
      </c>
    </row>
    <row r="126" spans="1:2" x14ac:dyDescent="0.25">
      <c r="A126" s="640">
        <v>1066342</v>
      </c>
      <c r="B126" s="640" t="s">
        <v>1035</v>
      </c>
    </row>
    <row r="127" spans="1:2" x14ac:dyDescent="0.25">
      <c r="A127" s="640">
        <v>1069136</v>
      </c>
      <c r="B127" s="640" t="s">
        <v>1003</v>
      </c>
    </row>
    <row r="128" spans="1:2" x14ac:dyDescent="0.25">
      <c r="A128" s="640">
        <v>1175740</v>
      </c>
      <c r="B128" s="640" t="s">
        <v>363</v>
      </c>
    </row>
    <row r="129" spans="1:2" x14ac:dyDescent="0.25">
      <c r="A129" s="640">
        <v>1098949</v>
      </c>
      <c r="B129" s="640" t="s">
        <v>994</v>
      </c>
    </row>
    <row r="130" spans="1:2" x14ac:dyDescent="0.25">
      <c r="A130" s="640">
        <v>438972</v>
      </c>
      <c r="B130" s="640" t="s">
        <v>1025</v>
      </c>
    </row>
    <row r="131" spans="1:2" x14ac:dyDescent="0.25">
      <c r="A131" s="640">
        <v>524610</v>
      </c>
      <c r="B131" s="640" t="s">
        <v>363</v>
      </c>
    </row>
    <row r="132" spans="1:2" x14ac:dyDescent="0.25">
      <c r="A132" s="640">
        <v>1098732</v>
      </c>
      <c r="B132" s="640" t="s">
        <v>1036</v>
      </c>
    </row>
    <row r="133" spans="1:2" x14ac:dyDescent="0.25">
      <c r="A133" s="640">
        <v>1151877</v>
      </c>
      <c r="B133" s="640" t="s">
        <v>984</v>
      </c>
    </row>
    <row r="134" spans="1:2" x14ac:dyDescent="0.25">
      <c r="A134" s="640">
        <v>1140706</v>
      </c>
      <c r="B134" s="640" t="s">
        <v>363</v>
      </c>
    </row>
    <row r="135" spans="1:2" x14ac:dyDescent="0.25">
      <c r="A135" s="640">
        <v>1100476</v>
      </c>
      <c r="B135" s="640" t="s">
        <v>1008</v>
      </c>
    </row>
    <row r="136" spans="1:2" x14ac:dyDescent="0.25">
      <c r="A136" s="640">
        <v>1145587</v>
      </c>
      <c r="B136" s="640" t="s">
        <v>1037</v>
      </c>
    </row>
    <row r="137" spans="1:2" x14ac:dyDescent="0.25">
      <c r="A137" s="640">
        <v>1107865</v>
      </c>
      <c r="B137" s="640" t="s">
        <v>984</v>
      </c>
    </row>
    <row r="138" spans="1:2" x14ac:dyDescent="0.25">
      <c r="A138" s="640">
        <v>1099474</v>
      </c>
      <c r="B138" s="640" t="s">
        <v>986</v>
      </c>
    </row>
    <row r="139" spans="1:2" x14ac:dyDescent="0.25">
      <c r="A139" s="640">
        <v>1093319</v>
      </c>
      <c r="B139" s="640" t="s">
        <v>1009</v>
      </c>
    </row>
    <row r="140" spans="1:2" x14ac:dyDescent="0.25">
      <c r="A140" s="640">
        <v>1152045</v>
      </c>
      <c r="B140" s="640" t="s">
        <v>989</v>
      </c>
    </row>
    <row r="141" spans="1:2" x14ac:dyDescent="0.25">
      <c r="A141" s="640">
        <v>1115211</v>
      </c>
      <c r="B141" s="640" t="s">
        <v>994</v>
      </c>
    </row>
    <row r="142" spans="1:2" x14ac:dyDescent="0.25">
      <c r="A142" s="640">
        <v>1151881</v>
      </c>
      <c r="B142" s="640" t="s">
        <v>989</v>
      </c>
    </row>
    <row r="143" spans="1:2" x14ac:dyDescent="0.25">
      <c r="A143" s="640">
        <v>1067460</v>
      </c>
      <c r="B143" s="640" t="s">
        <v>990</v>
      </c>
    </row>
    <row r="144" spans="1:2" x14ac:dyDescent="0.25">
      <c r="A144" s="640">
        <v>1127416</v>
      </c>
      <c r="B144" s="640" t="s">
        <v>984</v>
      </c>
    </row>
    <row r="145" spans="1:2" x14ac:dyDescent="0.25">
      <c r="A145" s="640">
        <v>1175793</v>
      </c>
      <c r="B145" s="640" t="s">
        <v>363</v>
      </c>
    </row>
    <row r="146" spans="1:2" x14ac:dyDescent="0.25">
      <c r="A146" s="640">
        <v>1117583</v>
      </c>
      <c r="B146" s="640" t="s">
        <v>984</v>
      </c>
    </row>
    <row r="147" spans="1:2" x14ac:dyDescent="0.25">
      <c r="A147" s="640">
        <v>1093667</v>
      </c>
      <c r="B147" s="640" t="s">
        <v>998</v>
      </c>
    </row>
    <row r="148" spans="1:2" x14ac:dyDescent="0.25">
      <c r="A148" s="640">
        <v>1144610</v>
      </c>
      <c r="B148" s="640" t="s">
        <v>990</v>
      </c>
    </row>
    <row r="149" spans="1:2" x14ac:dyDescent="0.25">
      <c r="A149" s="640">
        <v>1101221</v>
      </c>
      <c r="B149" s="640" t="s">
        <v>994</v>
      </c>
    </row>
    <row r="150" spans="1:2" x14ac:dyDescent="0.25">
      <c r="A150" s="640">
        <v>965056</v>
      </c>
      <c r="B150" s="640" t="s">
        <v>1015</v>
      </c>
    </row>
    <row r="151" spans="1:2" x14ac:dyDescent="0.25">
      <c r="A151" s="640">
        <v>1114131</v>
      </c>
      <c r="B151" s="640" t="s">
        <v>994</v>
      </c>
    </row>
    <row r="152" spans="1:2" x14ac:dyDescent="0.25">
      <c r="A152" s="640">
        <v>954991</v>
      </c>
      <c r="B152" s="640" t="s">
        <v>990</v>
      </c>
    </row>
    <row r="153" spans="1:2" x14ac:dyDescent="0.25">
      <c r="A153" s="640">
        <v>1145194</v>
      </c>
      <c r="B153" s="640" t="s">
        <v>984</v>
      </c>
    </row>
    <row r="154" spans="1:2" x14ac:dyDescent="0.25">
      <c r="A154" s="640">
        <v>1166601</v>
      </c>
      <c r="B154" s="640" t="s">
        <v>989</v>
      </c>
    </row>
    <row r="155" spans="1:2" x14ac:dyDescent="0.25">
      <c r="A155" s="640">
        <v>1083611</v>
      </c>
      <c r="B155" s="640" t="s">
        <v>1000</v>
      </c>
    </row>
    <row r="156" spans="1:2" x14ac:dyDescent="0.25">
      <c r="A156" s="640">
        <v>1098969</v>
      </c>
      <c r="B156" s="640" t="s">
        <v>1038</v>
      </c>
    </row>
    <row r="157" spans="1:2" x14ac:dyDescent="0.25">
      <c r="A157" s="640">
        <v>1129403</v>
      </c>
      <c r="B157" s="640" t="s">
        <v>994</v>
      </c>
    </row>
    <row r="158" spans="1:2" x14ac:dyDescent="0.25">
      <c r="A158" s="640">
        <v>1151488</v>
      </c>
      <c r="B158" s="640" t="s">
        <v>993</v>
      </c>
    </row>
    <row r="159" spans="1:2" x14ac:dyDescent="0.25">
      <c r="A159" s="640">
        <v>1175941</v>
      </c>
      <c r="B159" s="640" t="s">
        <v>363</v>
      </c>
    </row>
    <row r="160" spans="1:2" x14ac:dyDescent="0.25">
      <c r="A160" s="640">
        <v>1166594</v>
      </c>
      <c r="B160" s="640" t="s">
        <v>1010</v>
      </c>
    </row>
    <row r="161" spans="1:3" x14ac:dyDescent="0.25">
      <c r="A161" s="640">
        <v>1144462</v>
      </c>
      <c r="B161" s="640" t="s">
        <v>984</v>
      </c>
    </row>
    <row r="162" spans="1:3" x14ac:dyDescent="0.25">
      <c r="A162" s="640">
        <v>1046275</v>
      </c>
      <c r="B162" s="640" t="s">
        <v>984</v>
      </c>
      <c r="C162" t="s">
        <v>1053</v>
      </c>
    </row>
    <row r="163" spans="1:3" x14ac:dyDescent="0.25">
      <c r="A163" s="640">
        <v>1087718</v>
      </c>
      <c r="B163" s="640" t="s">
        <v>1002</v>
      </c>
    </row>
    <row r="164" spans="1:3" x14ac:dyDescent="0.25">
      <c r="A164" s="640">
        <v>1088701</v>
      </c>
      <c r="B164" s="640" t="s">
        <v>984</v>
      </c>
    </row>
    <row r="165" spans="1:3" x14ac:dyDescent="0.25">
      <c r="A165" s="640">
        <v>1064701</v>
      </c>
      <c r="B165" s="640" t="s">
        <v>984</v>
      </c>
    </row>
    <row r="166" spans="1:3" x14ac:dyDescent="0.25">
      <c r="A166" s="640">
        <v>1116554</v>
      </c>
      <c r="B166" s="640" t="s">
        <v>984</v>
      </c>
    </row>
    <row r="167" spans="1:3" x14ac:dyDescent="0.25">
      <c r="A167" s="640">
        <v>1091468</v>
      </c>
      <c r="B167" s="640" t="s">
        <v>984</v>
      </c>
    </row>
    <row r="168" spans="1:3" x14ac:dyDescent="0.25">
      <c r="A168" s="640">
        <v>1098670</v>
      </c>
      <c r="B168" s="640" t="s">
        <v>986</v>
      </c>
    </row>
    <row r="169" spans="1:3" x14ac:dyDescent="0.25">
      <c r="A169" s="640">
        <v>1145901</v>
      </c>
      <c r="B169" s="640" t="s">
        <v>994</v>
      </c>
    </row>
    <row r="170" spans="1:3" x14ac:dyDescent="0.25">
      <c r="A170" s="640">
        <v>1145820</v>
      </c>
      <c r="B170" s="640" t="s">
        <v>990</v>
      </c>
    </row>
    <row r="171" spans="1:3" x14ac:dyDescent="0.25">
      <c r="A171" s="640">
        <v>1146821</v>
      </c>
      <c r="B171" s="640" t="s">
        <v>984</v>
      </c>
    </row>
    <row r="172" spans="1:3" x14ac:dyDescent="0.25">
      <c r="A172" s="640">
        <v>1166631</v>
      </c>
      <c r="B172" s="640" t="s">
        <v>986</v>
      </c>
    </row>
    <row r="173" spans="1:3" x14ac:dyDescent="0.25">
      <c r="A173" s="640">
        <v>769294</v>
      </c>
      <c r="B173" s="640" t="s">
        <v>363</v>
      </c>
    </row>
    <row r="174" spans="1:3" x14ac:dyDescent="0.25">
      <c r="A174" s="640">
        <v>974404</v>
      </c>
      <c r="B174" s="640" t="s">
        <v>363</v>
      </c>
    </row>
    <row r="175" spans="1:3" x14ac:dyDescent="0.25">
      <c r="A175" s="640">
        <v>1151772</v>
      </c>
      <c r="B175" s="640" t="s">
        <v>991</v>
      </c>
    </row>
    <row r="176" spans="1:3" x14ac:dyDescent="0.25">
      <c r="A176" s="640">
        <v>866027</v>
      </c>
      <c r="B176" s="640" t="s">
        <v>363</v>
      </c>
    </row>
    <row r="177" spans="1:3" x14ac:dyDescent="0.25">
      <c r="A177" s="640">
        <v>1173163</v>
      </c>
      <c r="B177" s="640" t="s">
        <v>363</v>
      </c>
    </row>
    <row r="178" spans="1:3" x14ac:dyDescent="0.25">
      <c r="A178" s="640">
        <v>1128877</v>
      </c>
      <c r="B178" s="640" t="s">
        <v>984</v>
      </c>
    </row>
    <row r="179" spans="1:3" x14ac:dyDescent="0.25">
      <c r="A179" s="640">
        <v>1087132</v>
      </c>
      <c r="B179" s="640" t="s">
        <v>1012</v>
      </c>
      <c r="C179" t="s">
        <v>1054</v>
      </c>
    </row>
    <row r="180" spans="1:3" x14ac:dyDescent="0.25">
      <c r="A180" s="640">
        <v>1144536</v>
      </c>
      <c r="B180" s="640" t="s">
        <v>1002</v>
      </c>
    </row>
    <row r="181" spans="1:3" x14ac:dyDescent="0.25">
      <c r="A181" s="640">
        <v>1159848</v>
      </c>
      <c r="B181" s="640" t="s">
        <v>116</v>
      </c>
    </row>
    <row r="182" spans="1:3" x14ac:dyDescent="0.25">
      <c r="A182" s="640">
        <v>1171676</v>
      </c>
      <c r="B182" s="640" t="s">
        <v>1000</v>
      </c>
    </row>
    <row r="183" spans="1:3" x14ac:dyDescent="0.25">
      <c r="A183" s="640">
        <v>1166529</v>
      </c>
      <c r="B183" s="640" t="s">
        <v>986</v>
      </c>
    </row>
    <row r="184" spans="1:3" x14ac:dyDescent="0.25">
      <c r="A184" s="640">
        <v>1159846</v>
      </c>
      <c r="B184" s="640" t="s">
        <v>984</v>
      </c>
    </row>
    <row r="185" spans="1:3" x14ac:dyDescent="0.25">
      <c r="A185" s="640">
        <v>1176001</v>
      </c>
      <c r="B185" s="640" t="s">
        <v>1030</v>
      </c>
    </row>
    <row r="186" spans="1:3" x14ac:dyDescent="0.25">
      <c r="A186" s="640">
        <v>1173590</v>
      </c>
      <c r="B186" s="640" t="s">
        <v>993</v>
      </c>
    </row>
    <row r="187" spans="1:3" x14ac:dyDescent="0.25">
      <c r="A187" s="640">
        <v>1114771</v>
      </c>
      <c r="B187" s="640" t="s">
        <v>1011</v>
      </c>
    </row>
    <row r="188" spans="1:3" x14ac:dyDescent="0.25">
      <c r="A188" s="640">
        <v>1116958</v>
      </c>
      <c r="B188" s="640" t="s">
        <v>984</v>
      </c>
    </row>
    <row r="189" spans="1:3" x14ac:dyDescent="0.25">
      <c r="A189" s="640">
        <v>1151982</v>
      </c>
      <c r="B189" s="640" t="s">
        <v>1024</v>
      </c>
    </row>
    <row r="190" spans="1:3" x14ac:dyDescent="0.25">
      <c r="A190" s="640">
        <v>1166443</v>
      </c>
      <c r="B190" s="640" t="s">
        <v>1015</v>
      </c>
    </row>
    <row r="191" spans="1:3" x14ac:dyDescent="0.25">
      <c r="A191" s="640">
        <v>1078565</v>
      </c>
      <c r="B191" s="640" t="s">
        <v>990</v>
      </c>
    </row>
    <row r="192" spans="1:3" x14ac:dyDescent="0.25">
      <c r="A192" s="640">
        <v>1139506</v>
      </c>
      <c r="B192" s="640" t="s">
        <v>363</v>
      </c>
    </row>
    <row r="193" spans="1:2" x14ac:dyDescent="0.25">
      <c r="A193" s="640">
        <v>1107329</v>
      </c>
      <c r="B193" s="640" t="s">
        <v>986</v>
      </c>
    </row>
    <row r="194" spans="1:2" x14ac:dyDescent="0.25">
      <c r="A194" s="640">
        <v>1086391</v>
      </c>
      <c r="B194" s="640" t="s">
        <v>991</v>
      </c>
    </row>
    <row r="195" spans="1:2" x14ac:dyDescent="0.25">
      <c r="A195" s="640">
        <v>1151572</v>
      </c>
      <c r="B195" s="640" t="s">
        <v>992</v>
      </c>
    </row>
    <row r="196" spans="1:2" x14ac:dyDescent="0.25">
      <c r="A196" s="640">
        <v>1152019</v>
      </c>
      <c r="B196" s="640" t="s">
        <v>989</v>
      </c>
    </row>
    <row r="197" spans="1:2" x14ac:dyDescent="0.25">
      <c r="A197" s="640">
        <v>1175742</v>
      </c>
      <c r="B197" s="640" t="s">
        <v>363</v>
      </c>
    </row>
    <row r="198" spans="1:2" x14ac:dyDescent="0.25">
      <c r="A198" s="640">
        <v>1110775</v>
      </c>
      <c r="B198" s="640" t="s">
        <v>1023</v>
      </c>
    </row>
    <row r="199" spans="1:2" x14ac:dyDescent="0.25">
      <c r="A199" s="640">
        <v>1144637</v>
      </c>
      <c r="B199" s="640" t="s">
        <v>116</v>
      </c>
    </row>
    <row r="200" spans="1:2" x14ac:dyDescent="0.25">
      <c r="A200" s="640">
        <v>1152981</v>
      </c>
      <c r="B200" s="640" t="s">
        <v>994</v>
      </c>
    </row>
    <row r="201" spans="1:2" x14ac:dyDescent="0.25">
      <c r="A201" s="640">
        <v>1107117</v>
      </c>
      <c r="B201" s="640" t="s">
        <v>1031</v>
      </c>
    </row>
    <row r="202" spans="1:2" x14ac:dyDescent="0.25">
      <c r="A202" s="640">
        <v>1125611</v>
      </c>
      <c r="B202" s="640" t="s">
        <v>1025</v>
      </c>
    </row>
    <row r="203" spans="1:2" x14ac:dyDescent="0.25">
      <c r="A203" s="640">
        <v>1145498</v>
      </c>
      <c r="B203" s="640" t="s">
        <v>986</v>
      </c>
    </row>
    <row r="204" spans="1:2" x14ac:dyDescent="0.25">
      <c r="A204" s="640">
        <v>1049596</v>
      </c>
      <c r="B204" s="640" t="s">
        <v>1012</v>
      </c>
    </row>
    <row r="205" spans="1:2" x14ac:dyDescent="0.25">
      <c r="A205" s="640">
        <v>1144768</v>
      </c>
      <c r="B205" s="640" t="s">
        <v>1013</v>
      </c>
    </row>
    <row r="206" spans="1:2" x14ac:dyDescent="0.25">
      <c r="A206" s="640">
        <v>1173534</v>
      </c>
      <c r="B206" s="640" t="s">
        <v>363</v>
      </c>
    </row>
    <row r="207" spans="1:2" x14ac:dyDescent="0.25">
      <c r="A207" s="640">
        <v>1113822</v>
      </c>
      <c r="B207" s="640" t="s">
        <v>996</v>
      </c>
    </row>
    <row r="208" spans="1:2" x14ac:dyDescent="0.25">
      <c r="A208" s="640">
        <v>1087931</v>
      </c>
      <c r="B208" s="640" t="s">
        <v>988</v>
      </c>
    </row>
    <row r="209" spans="1:2" x14ac:dyDescent="0.25">
      <c r="A209" s="640">
        <v>1114175</v>
      </c>
      <c r="B209" s="640" t="s">
        <v>984</v>
      </c>
    </row>
    <row r="210" spans="1:2" x14ac:dyDescent="0.25">
      <c r="A210" s="640">
        <v>1151768</v>
      </c>
      <c r="B210" s="640" t="s">
        <v>1023</v>
      </c>
    </row>
    <row r="211" spans="1:2" x14ac:dyDescent="0.25">
      <c r="A211" s="640">
        <v>1129407</v>
      </c>
      <c r="B211" s="640" t="s">
        <v>1029</v>
      </c>
    </row>
    <row r="212" spans="1:2" x14ac:dyDescent="0.25">
      <c r="A212" s="640">
        <v>973336</v>
      </c>
      <c r="B212" s="640" t="s">
        <v>997</v>
      </c>
    </row>
    <row r="213" spans="1:2" x14ac:dyDescent="0.25">
      <c r="A213" s="640">
        <v>1175806</v>
      </c>
      <c r="B213" s="640" t="s">
        <v>363</v>
      </c>
    </row>
    <row r="214" spans="1:2" x14ac:dyDescent="0.25">
      <c r="A214" s="640">
        <v>1151646</v>
      </c>
      <c r="B214" s="640" t="s">
        <v>1027</v>
      </c>
    </row>
    <row r="215" spans="1:2" x14ac:dyDescent="0.25">
      <c r="A215" s="640">
        <v>1127707</v>
      </c>
      <c r="B215" s="640" t="s">
        <v>997</v>
      </c>
    </row>
    <row r="216" spans="1:2" x14ac:dyDescent="0.25">
      <c r="A216" s="640">
        <v>1100530</v>
      </c>
      <c r="B216" s="640" t="s">
        <v>1031</v>
      </c>
    </row>
    <row r="217" spans="1:2" x14ac:dyDescent="0.25">
      <c r="A217" s="640">
        <v>1147684</v>
      </c>
      <c r="B217" s="640" t="s">
        <v>1031</v>
      </c>
    </row>
    <row r="218" spans="1:2" x14ac:dyDescent="0.25">
      <c r="A218" s="640">
        <v>1129217</v>
      </c>
      <c r="B218" s="640" t="s">
        <v>1027</v>
      </c>
    </row>
    <row r="219" spans="1:2" x14ac:dyDescent="0.25">
      <c r="A219" s="640">
        <v>1156049</v>
      </c>
      <c r="B219" s="640" t="s">
        <v>983</v>
      </c>
    </row>
    <row r="220" spans="1:2" x14ac:dyDescent="0.25">
      <c r="A220" s="640">
        <v>1127799</v>
      </c>
      <c r="B220" s="640" t="s">
        <v>984</v>
      </c>
    </row>
    <row r="221" spans="1:2" x14ac:dyDescent="0.25">
      <c r="A221" s="640">
        <v>1166509</v>
      </c>
      <c r="B221" s="640" t="s">
        <v>989</v>
      </c>
    </row>
    <row r="222" spans="1:2" x14ac:dyDescent="0.25">
      <c r="A222" s="640">
        <v>1144551</v>
      </c>
      <c r="B222" s="640" t="s">
        <v>1039</v>
      </c>
    </row>
    <row r="223" spans="1:2" x14ac:dyDescent="0.25">
      <c r="A223" s="640">
        <v>1173604</v>
      </c>
      <c r="B223" s="640" t="s">
        <v>363</v>
      </c>
    </row>
    <row r="224" spans="1:2" x14ac:dyDescent="0.25">
      <c r="A224" s="640">
        <v>1107873</v>
      </c>
      <c r="B224" s="640" t="s">
        <v>1014</v>
      </c>
    </row>
    <row r="225" spans="1:2" x14ac:dyDescent="0.25">
      <c r="A225" s="640">
        <v>1113558</v>
      </c>
      <c r="B225" s="640" t="s">
        <v>984</v>
      </c>
    </row>
    <row r="226" spans="1:2" x14ac:dyDescent="0.25">
      <c r="A226" s="640">
        <v>1129218</v>
      </c>
      <c r="B226" s="640" t="s">
        <v>1024</v>
      </c>
    </row>
    <row r="227" spans="1:2" x14ac:dyDescent="0.25">
      <c r="A227" s="640">
        <v>1145232</v>
      </c>
      <c r="B227" s="640" t="s">
        <v>994</v>
      </c>
    </row>
    <row r="228" spans="1:2" x14ac:dyDescent="0.25">
      <c r="A228" s="640">
        <v>1159828</v>
      </c>
      <c r="B228" s="640" t="s">
        <v>996</v>
      </c>
    </row>
    <row r="229" spans="1:2" x14ac:dyDescent="0.25">
      <c r="A229" s="640">
        <v>1166448</v>
      </c>
      <c r="B229" s="640" t="s">
        <v>990</v>
      </c>
    </row>
    <row r="230" spans="1:2" x14ac:dyDescent="0.25">
      <c r="A230" s="640">
        <v>1173592</v>
      </c>
      <c r="B230" s="640" t="s">
        <v>363</v>
      </c>
    </row>
    <row r="231" spans="1:2" x14ac:dyDescent="0.25">
      <c r="A231" s="640">
        <v>1144944</v>
      </c>
      <c r="B231" s="640" t="s">
        <v>990</v>
      </c>
    </row>
    <row r="232" spans="1:2" x14ac:dyDescent="0.25">
      <c r="A232" s="640">
        <v>1051979</v>
      </c>
      <c r="B232" s="640" t="s">
        <v>1025</v>
      </c>
    </row>
    <row r="233" spans="1:2" x14ac:dyDescent="0.25">
      <c r="A233" s="640">
        <v>1085568</v>
      </c>
      <c r="B233" s="640" t="s">
        <v>1028</v>
      </c>
    </row>
    <row r="234" spans="1:2" x14ac:dyDescent="0.25">
      <c r="A234" s="640">
        <v>1172805</v>
      </c>
      <c r="B234" s="640" t="s">
        <v>1040</v>
      </c>
    </row>
    <row r="235" spans="1:2" x14ac:dyDescent="0.25">
      <c r="A235" s="640">
        <v>1175807</v>
      </c>
      <c r="B235" s="640" t="s">
        <v>363</v>
      </c>
    </row>
    <row r="236" spans="1:2" x14ac:dyDescent="0.25">
      <c r="A236" s="640">
        <v>1129428</v>
      </c>
      <c r="B236" s="640" t="s">
        <v>1006</v>
      </c>
    </row>
    <row r="237" spans="1:2" x14ac:dyDescent="0.25">
      <c r="A237" s="640">
        <v>1151866</v>
      </c>
      <c r="B237" s="640" t="s">
        <v>986</v>
      </c>
    </row>
    <row r="238" spans="1:2" x14ac:dyDescent="0.25">
      <c r="A238" s="640">
        <v>1087989</v>
      </c>
      <c r="B238" s="640" t="s">
        <v>1012</v>
      </c>
    </row>
    <row r="239" spans="1:2" x14ac:dyDescent="0.25">
      <c r="A239" s="640">
        <v>1098676</v>
      </c>
      <c r="B239" s="640" t="s">
        <v>984</v>
      </c>
    </row>
    <row r="240" spans="1:2" x14ac:dyDescent="0.25">
      <c r="A240" s="640">
        <v>1092126</v>
      </c>
      <c r="B240" s="640" t="s">
        <v>1036</v>
      </c>
    </row>
    <row r="241" spans="1:3" x14ac:dyDescent="0.25">
      <c r="A241" s="640">
        <v>1151394</v>
      </c>
      <c r="B241" s="640" t="s">
        <v>1002</v>
      </c>
    </row>
    <row r="242" spans="1:3" x14ac:dyDescent="0.25">
      <c r="A242" s="640">
        <v>1144662</v>
      </c>
      <c r="B242" s="640" t="s">
        <v>116</v>
      </c>
    </row>
    <row r="243" spans="1:3" x14ac:dyDescent="0.25">
      <c r="A243" s="640">
        <v>1090554</v>
      </c>
      <c r="B243" s="640" t="s">
        <v>984</v>
      </c>
      <c r="C243" t="s">
        <v>1053</v>
      </c>
    </row>
    <row r="244" spans="1:3" x14ac:dyDescent="0.25">
      <c r="A244" s="640">
        <v>1171702</v>
      </c>
      <c r="B244" s="640" t="s">
        <v>991</v>
      </c>
    </row>
    <row r="245" spans="1:3" x14ac:dyDescent="0.25">
      <c r="A245" s="640">
        <v>1172308</v>
      </c>
      <c r="B245" s="640" t="s">
        <v>991</v>
      </c>
    </row>
    <row r="246" spans="1:3" x14ac:dyDescent="0.25">
      <c r="A246" s="640">
        <v>1100492</v>
      </c>
      <c r="B246" s="640" t="s">
        <v>1036</v>
      </c>
    </row>
    <row r="247" spans="1:3" x14ac:dyDescent="0.25">
      <c r="A247" s="640">
        <v>965250</v>
      </c>
      <c r="B247" s="640" t="s">
        <v>998</v>
      </c>
    </row>
    <row r="248" spans="1:3" x14ac:dyDescent="0.25">
      <c r="A248" s="640">
        <v>1068971</v>
      </c>
      <c r="B248" s="640" t="s">
        <v>1000</v>
      </c>
    </row>
    <row r="249" spans="1:3" x14ac:dyDescent="0.25">
      <c r="A249" s="640">
        <v>1114245</v>
      </c>
      <c r="B249" s="640" t="s">
        <v>1024</v>
      </c>
    </row>
    <row r="250" spans="1:3" x14ac:dyDescent="0.25">
      <c r="A250" s="640">
        <v>1080697</v>
      </c>
      <c r="B250" s="640" t="s">
        <v>990</v>
      </c>
    </row>
    <row r="251" spans="1:3" x14ac:dyDescent="0.25">
      <c r="A251" s="640">
        <v>1116987</v>
      </c>
      <c r="B251" s="640" t="s">
        <v>1022</v>
      </c>
    </row>
    <row r="252" spans="1:3" x14ac:dyDescent="0.25">
      <c r="A252" s="640">
        <v>1139855</v>
      </c>
      <c r="B252" s="640" t="s">
        <v>986</v>
      </c>
    </row>
    <row r="253" spans="1:3" x14ac:dyDescent="0.25">
      <c r="A253" s="640">
        <v>1172273</v>
      </c>
      <c r="B253" s="640" t="s">
        <v>1028</v>
      </c>
    </row>
    <row r="254" spans="1:3" x14ac:dyDescent="0.25">
      <c r="A254" s="640">
        <v>1079251</v>
      </c>
      <c r="B254" s="640" t="s">
        <v>1041</v>
      </c>
    </row>
    <row r="255" spans="1:3" x14ac:dyDescent="0.25">
      <c r="A255" s="640">
        <v>1115813</v>
      </c>
      <c r="B255" s="640" t="s">
        <v>984</v>
      </c>
    </row>
    <row r="256" spans="1:3" x14ac:dyDescent="0.25">
      <c r="A256" s="640">
        <v>1100566</v>
      </c>
      <c r="B256" s="640" t="s">
        <v>985</v>
      </c>
    </row>
    <row r="257" spans="1:2" x14ac:dyDescent="0.25">
      <c r="A257" s="640">
        <v>1145009</v>
      </c>
      <c r="B257" s="640" t="s">
        <v>989</v>
      </c>
    </row>
    <row r="258" spans="1:2" x14ac:dyDescent="0.25">
      <c r="A258" s="640">
        <v>1159861</v>
      </c>
      <c r="B258" s="640" t="s">
        <v>988</v>
      </c>
    </row>
    <row r="259" spans="1:2" x14ac:dyDescent="0.25">
      <c r="A259" s="640">
        <v>1162594</v>
      </c>
      <c r="B259" s="640" t="s">
        <v>363</v>
      </c>
    </row>
    <row r="260" spans="1:2" x14ac:dyDescent="0.25">
      <c r="A260" s="640">
        <v>1077354</v>
      </c>
      <c r="B260" s="640" t="s">
        <v>1014</v>
      </c>
    </row>
    <row r="261" spans="1:2" x14ac:dyDescent="0.25">
      <c r="A261" s="640">
        <v>1093383</v>
      </c>
      <c r="B261" s="640" t="s">
        <v>1005</v>
      </c>
    </row>
    <row r="262" spans="1:2" x14ac:dyDescent="0.25">
      <c r="A262" s="640">
        <v>1145906</v>
      </c>
      <c r="B262" s="640" t="s">
        <v>984</v>
      </c>
    </row>
    <row r="263" spans="1:2" x14ac:dyDescent="0.25">
      <c r="A263" s="640">
        <v>1175794</v>
      </c>
      <c r="B263" s="640" t="s">
        <v>363</v>
      </c>
    </row>
    <row r="264" spans="1:2" x14ac:dyDescent="0.25">
      <c r="A264" s="640">
        <v>438993</v>
      </c>
      <c r="B264" s="640" t="s">
        <v>991</v>
      </c>
    </row>
    <row r="265" spans="1:2" x14ac:dyDescent="0.25">
      <c r="A265" s="640">
        <v>957670</v>
      </c>
      <c r="B265" s="640" t="s">
        <v>363</v>
      </c>
    </row>
    <row r="266" spans="1:2" x14ac:dyDescent="0.25">
      <c r="A266" s="640">
        <v>1092734</v>
      </c>
      <c r="B266" s="640" t="s">
        <v>1042</v>
      </c>
    </row>
    <row r="267" spans="1:2" x14ac:dyDescent="0.25">
      <c r="A267" s="640">
        <v>1117591</v>
      </c>
      <c r="B267" s="640" t="s">
        <v>984</v>
      </c>
    </row>
    <row r="268" spans="1:2" x14ac:dyDescent="0.25">
      <c r="A268" s="640">
        <v>1144794</v>
      </c>
      <c r="B268" s="640" t="s">
        <v>1043</v>
      </c>
    </row>
    <row r="269" spans="1:2" x14ac:dyDescent="0.25">
      <c r="A269" s="640">
        <v>1129429</v>
      </c>
      <c r="B269" s="640" t="s">
        <v>1010</v>
      </c>
    </row>
    <row r="270" spans="1:2" x14ac:dyDescent="0.25">
      <c r="A270" s="640">
        <v>1162501</v>
      </c>
      <c r="B270" s="640" t="s">
        <v>985</v>
      </c>
    </row>
    <row r="271" spans="1:2" x14ac:dyDescent="0.25">
      <c r="A271" s="640">
        <v>1065502</v>
      </c>
      <c r="B271" s="640" t="s">
        <v>996</v>
      </c>
    </row>
    <row r="272" spans="1:2" x14ac:dyDescent="0.25">
      <c r="A272" s="640">
        <v>1065207</v>
      </c>
      <c r="B272" s="640" t="s">
        <v>983</v>
      </c>
    </row>
    <row r="273" spans="1:3" x14ac:dyDescent="0.25">
      <c r="A273" s="640">
        <v>1166479</v>
      </c>
      <c r="B273" s="640" t="s">
        <v>994</v>
      </c>
    </row>
    <row r="274" spans="1:3" x14ac:dyDescent="0.25">
      <c r="A274" s="640">
        <v>1065915</v>
      </c>
      <c r="B274" s="640" t="s">
        <v>1044</v>
      </c>
    </row>
    <row r="275" spans="1:3" x14ac:dyDescent="0.25">
      <c r="A275" s="640">
        <v>1145392</v>
      </c>
      <c r="B275" s="640" t="s">
        <v>1045</v>
      </c>
    </row>
    <row r="276" spans="1:3" x14ac:dyDescent="0.25">
      <c r="A276" s="640">
        <v>1079982</v>
      </c>
      <c r="B276" s="640" t="s">
        <v>994</v>
      </c>
      <c r="C276" t="s">
        <v>1055</v>
      </c>
    </row>
    <row r="277" spans="1:3" x14ac:dyDescent="0.25">
      <c r="A277" s="640">
        <v>1087704</v>
      </c>
      <c r="B277" s="640" t="s">
        <v>984</v>
      </c>
    </row>
    <row r="278" spans="1:3" x14ac:dyDescent="0.25">
      <c r="A278" s="640">
        <v>1098444</v>
      </c>
      <c r="B278" s="640" t="s">
        <v>1002</v>
      </c>
    </row>
    <row r="279" spans="1:3" x14ac:dyDescent="0.25">
      <c r="A279" s="640">
        <v>957118</v>
      </c>
      <c r="B279" s="640" t="s">
        <v>370</v>
      </c>
    </row>
    <row r="280" spans="1:3" x14ac:dyDescent="0.25">
      <c r="A280" s="640">
        <v>1129422</v>
      </c>
      <c r="B280" s="640" t="s">
        <v>1006</v>
      </c>
    </row>
    <row r="281" spans="1:3" x14ac:dyDescent="0.25">
      <c r="A281" s="640">
        <v>1092742</v>
      </c>
      <c r="B281" s="640" t="s">
        <v>990</v>
      </c>
    </row>
    <row r="282" spans="1:3" x14ac:dyDescent="0.25">
      <c r="A282" s="640">
        <v>1151396</v>
      </c>
      <c r="B282" s="640" t="s">
        <v>1024</v>
      </c>
    </row>
    <row r="283" spans="1:3" x14ac:dyDescent="0.25">
      <c r="A283" s="640">
        <v>1065974</v>
      </c>
      <c r="B283" s="640" t="s">
        <v>1037</v>
      </c>
    </row>
    <row r="284" spans="1:3" x14ac:dyDescent="0.25">
      <c r="A284" s="640">
        <v>1151612</v>
      </c>
      <c r="B284" s="640" t="s">
        <v>990</v>
      </c>
    </row>
    <row r="285" spans="1:3" x14ac:dyDescent="0.25">
      <c r="A285" s="640">
        <v>809692</v>
      </c>
      <c r="B285" s="640" t="s">
        <v>1000</v>
      </c>
    </row>
    <row r="286" spans="1:3" x14ac:dyDescent="0.25">
      <c r="A286" s="640">
        <v>1091458</v>
      </c>
      <c r="B286" s="640" t="s">
        <v>984</v>
      </c>
    </row>
    <row r="287" spans="1:3" x14ac:dyDescent="0.25">
      <c r="A287" s="640">
        <v>1147201</v>
      </c>
      <c r="B287" s="640" t="s">
        <v>984</v>
      </c>
    </row>
    <row r="288" spans="1:3" x14ac:dyDescent="0.25">
      <c r="A288" s="640">
        <v>1105860</v>
      </c>
      <c r="B288" s="640" t="s">
        <v>993</v>
      </c>
    </row>
    <row r="289" spans="1:2" x14ac:dyDescent="0.25">
      <c r="A289" s="640">
        <v>1146682</v>
      </c>
      <c r="B289" s="640" t="s">
        <v>1003</v>
      </c>
    </row>
    <row r="290" spans="1:2" x14ac:dyDescent="0.25">
      <c r="A290" s="640">
        <v>1100831</v>
      </c>
      <c r="B290" s="640" t="s">
        <v>994</v>
      </c>
    </row>
    <row r="291" spans="1:2" x14ac:dyDescent="0.25">
      <c r="A291" s="640">
        <v>1066206</v>
      </c>
      <c r="B291" s="640" t="s">
        <v>992</v>
      </c>
    </row>
    <row r="292" spans="1:2" x14ac:dyDescent="0.25">
      <c r="A292" s="640">
        <v>1172979</v>
      </c>
      <c r="B292" s="640" t="s">
        <v>984</v>
      </c>
    </row>
    <row r="293" spans="1:2" x14ac:dyDescent="0.25">
      <c r="A293" s="640">
        <v>965727</v>
      </c>
      <c r="B293" s="640" t="s">
        <v>988</v>
      </c>
    </row>
    <row r="294" spans="1:2" x14ac:dyDescent="0.25">
      <c r="A294" s="640">
        <v>1152042</v>
      </c>
      <c r="B294" s="640" t="s">
        <v>997</v>
      </c>
    </row>
    <row r="295" spans="1:2" x14ac:dyDescent="0.25">
      <c r="A295" s="640">
        <v>1152041</v>
      </c>
      <c r="B295" s="640" t="s">
        <v>116</v>
      </c>
    </row>
    <row r="296" spans="1:2" x14ac:dyDescent="0.25">
      <c r="A296" s="640">
        <v>1151425</v>
      </c>
      <c r="B296" s="640" t="s">
        <v>990</v>
      </c>
    </row>
    <row r="297" spans="1:2" x14ac:dyDescent="0.25">
      <c r="A297" s="640">
        <v>1102275</v>
      </c>
      <c r="B297" s="640" t="s">
        <v>998</v>
      </c>
    </row>
    <row r="298" spans="1:2" x14ac:dyDescent="0.25">
      <c r="A298" s="640">
        <v>1136218</v>
      </c>
      <c r="B298" s="640" t="s">
        <v>992</v>
      </c>
    </row>
    <row r="299" spans="1:2" x14ac:dyDescent="0.25">
      <c r="A299" s="640">
        <v>1145037</v>
      </c>
      <c r="B299" s="640" t="s">
        <v>1025</v>
      </c>
    </row>
    <row r="300" spans="1:2" x14ac:dyDescent="0.25">
      <c r="A300" s="640">
        <v>1117409</v>
      </c>
      <c r="B300" s="640" t="s">
        <v>1031</v>
      </c>
    </row>
    <row r="301" spans="1:2" x14ac:dyDescent="0.25">
      <c r="A301" s="640">
        <v>1146758</v>
      </c>
      <c r="B301" s="640" t="s">
        <v>984</v>
      </c>
    </row>
    <row r="302" spans="1:2" x14ac:dyDescent="0.25">
      <c r="A302" s="640">
        <v>1129219</v>
      </c>
      <c r="B302" s="640" t="s">
        <v>999</v>
      </c>
    </row>
    <row r="303" spans="1:2" x14ac:dyDescent="0.25">
      <c r="A303" s="640">
        <v>1093445</v>
      </c>
      <c r="B303" s="640" t="s">
        <v>983</v>
      </c>
    </row>
    <row r="304" spans="1:2" x14ac:dyDescent="0.25">
      <c r="A304" s="640">
        <v>1066153</v>
      </c>
      <c r="B304" s="640" t="s">
        <v>984</v>
      </c>
    </row>
    <row r="305" spans="1:2" x14ac:dyDescent="0.25">
      <c r="A305" s="640">
        <v>1162581</v>
      </c>
      <c r="B305" s="640" t="s">
        <v>1031</v>
      </c>
    </row>
    <row r="306" spans="1:2" x14ac:dyDescent="0.25">
      <c r="A306" s="640">
        <v>1171937</v>
      </c>
      <c r="B306" s="640" t="s">
        <v>1002</v>
      </c>
    </row>
    <row r="307" spans="1:2" x14ac:dyDescent="0.25">
      <c r="A307" s="640">
        <v>1129410</v>
      </c>
      <c r="B307" s="640" t="s">
        <v>996</v>
      </c>
    </row>
    <row r="308" spans="1:2" x14ac:dyDescent="0.25">
      <c r="A308" s="640">
        <v>1079914</v>
      </c>
      <c r="B308" s="640" t="s">
        <v>1042</v>
      </c>
    </row>
    <row r="309" spans="1:2" x14ac:dyDescent="0.25">
      <c r="A309" s="640">
        <v>1084418</v>
      </c>
      <c r="B309" s="640" t="s">
        <v>994</v>
      </c>
    </row>
    <row r="310" spans="1:2" x14ac:dyDescent="0.25">
      <c r="A310" s="640">
        <v>1176245</v>
      </c>
      <c r="B310" s="640" t="s">
        <v>363</v>
      </c>
    </row>
    <row r="311" spans="1:2" x14ac:dyDescent="0.25">
      <c r="A311" s="640">
        <v>1067578</v>
      </c>
      <c r="B311" s="640" t="s">
        <v>990</v>
      </c>
    </row>
    <row r="312" spans="1:2" x14ac:dyDescent="0.25">
      <c r="A312" s="640">
        <v>1152939</v>
      </c>
      <c r="B312" s="640" t="s">
        <v>984</v>
      </c>
    </row>
    <row r="313" spans="1:2" x14ac:dyDescent="0.25">
      <c r="A313" s="640">
        <v>1094017</v>
      </c>
      <c r="B313" s="640" t="s">
        <v>1022</v>
      </c>
    </row>
    <row r="314" spans="1:2" x14ac:dyDescent="0.25">
      <c r="A314" s="640">
        <v>1077036</v>
      </c>
      <c r="B314" s="640" t="s">
        <v>988</v>
      </c>
    </row>
    <row r="315" spans="1:2" x14ac:dyDescent="0.25">
      <c r="A315" s="640">
        <v>1145113</v>
      </c>
      <c r="B315" s="640" t="s">
        <v>984</v>
      </c>
    </row>
    <row r="316" spans="1:2" x14ac:dyDescent="0.25">
      <c r="A316" s="640">
        <v>1129541</v>
      </c>
      <c r="B316" s="640" t="s">
        <v>1005</v>
      </c>
    </row>
    <row r="317" spans="1:2" x14ac:dyDescent="0.25">
      <c r="A317" s="640">
        <v>1146892</v>
      </c>
      <c r="B317" s="640" t="s">
        <v>990</v>
      </c>
    </row>
    <row r="318" spans="1:2" x14ac:dyDescent="0.25">
      <c r="A318" s="640">
        <v>1145700</v>
      </c>
      <c r="B318" s="640" t="s">
        <v>1034</v>
      </c>
    </row>
    <row r="319" spans="1:2" x14ac:dyDescent="0.25">
      <c r="A319" s="640">
        <v>1151509</v>
      </c>
      <c r="B319" s="640" t="s">
        <v>989</v>
      </c>
    </row>
    <row r="320" spans="1:2" x14ac:dyDescent="0.25">
      <c r="A320" s="640">
        <v>1115579</v>
      </c>
      <c r="B320" s="640" t="s">
        <v>987</v>
      </c>
    </row>
    <row r="321" spans="1:2" x14ac:dyDescent="0.25">
      <c r="A321" s="640">
        <v>1144377</v>
      </c>
      <c r="B321" s="640" t="s">
        <v>116</v>
      </c>
    </row>
    <row r="322" spans="1:2" x14ac:dyDescent="0.25">
      <c r="A322" s="640">
        <v>1146858</v>
      </c>
      <c r="B322" s="640" t="s">
        <v>116</v>
      </c>
    </row>
    <row r="323" spans="1:2" x14ac:dyDescent="0.25">
      <c r="A323" s="640">
        <v>1171770</v>
      </c>
      <c r="B323" s="640" t="s">
        <v>1015</v>
      </c>
    </row>
    <row r="324" spans="1:2" x14ac:dyDescent="0.25">
      <c r="A324" s="640">
        <v>1080903</v>
      </c>
      <c r="B324" s="640" t="s">
        <v>986</v>
      </c>
    </row>
    <row r="325" spans="1:2" x14ac:dyDescent="0.25">
      <c r="A325" s="640">
        <v>1145831</v>
      </c>
      <c r="B325" s="640" t="s">
        <v>984</v>
      </c>
    </row>
    <row r="326" spans="1:2" x14ac:dyDescent="0.25">
      <c r="A326" s="640">
        <v>1081789</v>
      </c>
      <c r="B326" s="640" t="s">
        <v>1016</v>
      </c>
    </row>
    <row r="327" spans="1:2" x14ac:dyDescent="0.25">
      <c r="A327" s="640">
        <v>1054067</v>
      </c>
      <c r="B327" s="640" t="s">
        <v>1006</v>
      </c>
    </row>
    <row r="328" spans="1:2" x14ac:dyDescent="0.25">
      <c r="A328" s="640">
        <v>1082349</v>
      </c>
      <c r="B328" s="640" t="s">
        <v>984</v>
      </c>
    </row>
    <row r="329" spans="1:2" x14ac:dyDescent="0.25">
      <c r="A329" s="640">
        <v>1110225</v>
      </c>
      <c r="B329" s="640" t="s">
        <v>997</v>
      </c>
    </row>
    <row r="330" spans="1:2" x14ac:dyDescent="0.25">
      <c r="A330" s="640">
        <v>1169693</v>
      </c>
      <c r="B330" s="640" t="s">
        <v>1031</v>
      </c>
    </row>
    <row r="331" spans="1:2" x14ac:dyDescent="0.25">
      <c r="A331" s="640">
        <v>1099275</v>
      </c>
      <c r="B331" s="640" t="s">
        <v>989</v>
      </c>
    </row>
    <row r="332" spans="1:2" x14ac:dyDescent="0.25">
      <c r="A332" s="640">
        <v>1147786</v>
      </c>
      <c r="B332" s="640" t="s">
        <v>984</v>
      </c>
    </row>
    <row r="333" spans="1:2" x14ac:dyDescent="0.25">
      <c r="A333" s="640">
        <v>1171739</v>
      </c>
      <c r="B333" s="640" t="s">
        <v>984</v>
      </c>
    </row>
    <row r="334" spans="1:2" x14ac:dyDescent="0.25">
      <c r="A334" s="640">
        <v>1099003</v>
      </c>
      <c r="B334" s="640" t="s">
        <v>989</v>
      </c>
    </row>
    <row r="335" spans="1:2" x14ac:dyDescent="0.25">
      <c r="A335" s="640">
        <v>1115059</v>
      </c>
      <c r="B335" s="640" t="s">
        <v>989</v>
      </c>
    </row>
    <row r="336" spans="1:2" x14ac:dyDescent="0.25">
      <c r="A336" s="640">
        <v>1093733</v>
      </c>
      <c r="B336" s="640" t="s">
        <v>984</v>
      </c>
    </row>
    <row r="337" spans="1:2" x14ac:dyDescent="0.25">
      <c r="A337" s="640">
        <v>1068785</v>
      </c>
      <c r="B337" s="640" t="s">
        <v>994</v>
      </c>
    </row>
    <row r="338" spans="1:2" x14ac:dyDescent="0.25">
      <c r="A338" s="640">
        <v>1172717</v>
      </c>
      <c r="B338" s="640" t="s">
        <v>1003</v>
      </c>
    </row>
    <row r="339" spans="1:2" x14ac:dyDescent="0.25">
      <c r="A339" s="640">
        <v>1109266</v>
      </c>
      <c r="B339" s="640" t="s">
        <v>994</v>
      </c>
    </row>
    <row r="340" spans="1:2" x14ac:dyDescent="0.25">
      <c r="A340" s="640">
        <v>1095317</v>
      </c>
      <c r="B340" s="640" t="s">
        <v>1028</v>
      </c>
    </row>
    <row r="341" spans="1:2" x14ac:dyDescent="0.25">
      <c r="A341" s="640">
        <v>1144611</v>
      </c>
      <c r="B341" s="640" t="s">
        <v>983</v>
      </c>
    </row>
    <row r="342" spans="1:2" x14ac:dyDescent="0.25">
      <c r="A342" s="640">
        <v>1141119</v>
      </c>
      <c r="B342" s="640" t="s">
        <v>388</v>
      </c>
    </row>
    <row r="343" spans="1:2" x14ac:dyDescent="0.25">
      <c r="A343" s="640">
        <v>1173116</v>
      </c>
      <c r="B343" s="640" t="s">
        <v>363</v>
      </c>
    </row>
    <row r="344" spans="1:2" x14ac:dyDescent="0.25">
      <c r="A344" s="640">
        <v>1136253</v>
      </c>
      <c r="B344" s="640" t="s">
        <v>986</v>
      </c>
    </row>
    <row r="345" spans="1:2" x14ac:dyDescent="0.25">
      <c r="A345" s="640">
        <v>1162529</v>
      </c>
      <c r="B345" s="640" t="s">
        <v>984</v>
      </c>
    </row>
    <row r="346" spans="1:2" x14ac:dyDescent="0.25">
      <c r="A346" s="640">
        <v>1147466</v>
      </c>
      <c r="B346" s="640" t="s">
        <v>997</v>
      </c>
    </row>
    <row r="347" spans="1:2" x14ac:dyDescent="0.25">
      <c r="A347" s="640">
        <v>1035488</v>
      </c>
      <c r="B347" s="640" t="s">
        <v>986</v>
      </c>
    </row>
    <row r="348" spans="1:2" x14ac:dyDescent="0.25">
      <c r="A348" s="640">
        <v>1151369</v>
      </c>
      <c r="B348" s="640" t="s">
        <v>984</v>
      </c>
    </row>
    <row r="349" spans="1:2" x14ac:dyDescent="0.25">
      <c r="A349" s="640">
        <v>1145071</v>
      </c>
      <c r="B349" s="640" t="s">
        <v>986</v>
      </c>
    </row>
    <row r="350" spans="1:2" x14ac:dyDescent="0.25">
      <c r="A350" s="640">
        <v>1173106</v>
      </c>
      <c r="B350" s="640" t="s">
        <v>363</v>
      </c>
    </row>
    <row r="351" spans="1:2" x14ac:dyDescent="0.25">
      <c r="A351" s="640">
        <v>1124386</v>
      </c>
      <c r="B351" s="640" t="s">
        <v>986</v>
      </c>
    </row>
    <row r="352" spans="1:2" x14ac:dyDescent="0.25">
      <c r="A352" s="640">
        <v>1077391</v>
      </c>
      <c r="B352" s="640" t="s">
        <v>984</v>
      </c>
    </row>
    <row r="353" spans="1:3" x14ac:dyDescent="0.25">
      <c r="A353" s="640">
        <v>1169676</v>
      </c>
      <c r="B353" s="640" t="s">
        <v>991</v>
      </c>
    </row>
    <row r="354" spans="1:3" x14ac:dyDescent="0.25">
      <c r="A354" s="640">
        <v>1064108</v>
      </c>
      <c r="B354" s="640" t="s">
        <v>992</v>
      </c>
      <c r="C354" t="s">
        <v>1054</v>
      </c>
    </row>
    <row r="355" spans="1:3" x14ac:dyDescent="0.25">
      <c r="A355" s="640">
        <v>1142529</v>
      </c>
      <c r="B355" s="640" t="s">
        <v>116</v>
      </c>
    </row>
    <row r="356" spans="1:3" x14ac:dyDescent="0.25">
      <c r="A356" s="640">
        <v>953754</v>
      </c>
      <c r="B356" s="640" t="s">
        <v>1027</v>
      </c>
    </row>
    <row r="357" spans="1:3" x14ac:dyDescent="0.25">
      <c r="A357" s="640">
        <v>358011</v>
      </c>
      <c r="B357" s="640" t="s">
        <v>116</v>
      </c>
    </row>
    <row r="358" spans="1:3" x14ac:dyDescent="0.25">
      <c r="A358" s="640">
        <v>1151849</v>
      </c>
      <c r="B358" s="640" t="s">
        <v>116</v>
      </c>
    </row>
    <row r="359" spans="1:3" x14ac:dyDescent="0.25">
      <c r="A359" s="640">
        <v>1144975</v>
      </c>
      <c r="B359" s="640" t="s">
        <v>987</v>
      </c>
    </row>
    <row r="360" spans="1:3" x14ac:dyDescent="0.25">
      <c r="A360" s="640">
        <v>1145630</v>
      </c>
      <c r="B360" s="640" t="s">
        <v>1024</v>
      </c>
    </row>
    <row r="361" spans="1:3" x14ac:dyDescent="0.25">
      <c r="A361" s="640">
        <v>1100148</v>
      </c>
      <c r="B361" s="640" t="s">
        <v>992</v>
      </c>
    </row>
    <row r="362" spans="1:3" x14ac:dyDescent="0.25">
      <c r="A362" s="640">
        <v>1152060</v>
      </c>
      <c r="B362" s="640" t="s">
        <v>116</v>
      </c>
    </row>
    <row r="363" spans="1:3" x14ac:dyDescent="0.25">
      <c r="A363" s="640">
        <v>1068337</v>
      </c>
      <c r="B363" s="640" t="s">
        <v>994</v>
      </c>
    </row>
    <row r="364" spans="1:3" x14ac:dyDescent="0.25">
      <c r="A364" s="640">
        <v>1112607</v>
      </c>
      <c r="B364" s="640" t="s">
        <v>116</v>
      </c>
    </row>
    <row r="365" spans="1:3" x14ac:dyDescent="0.25">
      <c r="A365" s="640">
        <v>1110713</v>
      </c>
      <c r="B365" s="640" t="s">
        <v>1004</v>
      </c>
    </row>
    <row r="366" spans="1:3" x14ac:dyDescent="0.25">
      <c r="A366" s="640">
        <v>1113978</v>
      </c>
      <c r="B366" s="640" t="s">
        <v>1015</v>
      </c>
    </row>
    <row r="367" spans="1:3" x14ac:dyDescent="0.25">
      <c r="A367" s="640">
        <v>1089037</v>
      </c>
      <c r="B367" s="640" t="s">
        <v>1015</v>
      </c>
    </row>
    <row r="368" spans="1:3" x14ac:dyDescent="0.25">
      <c r="A368" s="640">
        <v>1151436</v>
      </c>
      <c r="B368" s="640" t="s">
        <v>984</v>
      </c>
    </row>
    <row r="369" spans="1:2" x14ac:dyDescent="0.25">
      <c r="A369" s="640">
        <v>1110770</v>
      </c>
      <c r="B369" s="640" t="s">
        <v>985</v>
      </c>
    </row>
    <row r="370" spans="1:2" x14ac:dyDescent="0.25">
      <c r="A370" s="640">
        <v>1109806</v>
      </c>
      <c r="B370" s="640" t="s">
        <v>990</v>
      </c>
    </row>
    <row r="371" spans="1:2" x14ac:dyDescent="0.25">
      <c r="A371" s="640">
        <v>1144646</v>
      </c>
      <c r="B371" s="640" t="s">
        <v>1029</v>
      </c>
    </row>
    <row r="372" spans="1:2" x14ac:dyDescent="0.25">
      <c r="A372" s="640">
        <v>1092972</v>
      </c>
      <c r="B372" s="640" t="s">
        <v>991</v>
      </c>
    </row>
    <row r="373" spans="1:2" x14ac:dyDescent="0.25">
      <c r="A373" s="640">
        <v>1108593</v>
      </c>
      <c r="B373" s="640" t="s">
        <v>984</v>
      </c>
    </row>
    <row r="374" spans="1:2" x14ac:dyDescent="0.25">
      <c r="A374" s="640">
        <v>1146804</v>
      </c>
      <c r="B374" s="640" t="s">
        <v>994</v>
      </c>
    </row>
    <row r="375" spans="1:2" x14ac:dyDescent="0.25">
      <c r="A375" s="640">
        <v>1151864</v>
      </c>
      <c r="B375" s="640" t="s">
        <v>984</v>
      </c>
    </row>
    <row r="376" spans="1:2" x14ac:dyDescent="0.25">
      <c r="A376" s="640">
        <v>1173146</v>
      </c>
      <c r="B376" s="640" t="s">
        <v>363</v>
      </c>
    </row>
    <row r="377" spans="1:2" x14ac:dyDescent="0.25">
      <c r="A377" s="640">
        <v>1146831</v>
      </c>
      <c r="B377" s="640" t="s">
        <v>987</v>
      </c>
    </row>
    <row r="378" spans="1:2" x14ac:dyDescent="0.25">
      <c r="A378" s="640">
        <v>1051079</v>
      </c>
      <c r="B378" s="640" t="s">
        <v>983</v>
      </c>
    </row>
    <row r="379" spans="1:2" x14ac:dyDescent="0.25">
      <c r="A379" s="640">
        <v>1115280</v>
      </c>
      <c r="B379" s="640" t="s">
        <v>1000</v>
      </c>
    </row>
    <row r="380" spans="1:2" x14ac:dyDescent="0.25">
      <c r="A380" s="640">
        <v>1066317</v>
      </c>
      <c r="B380" s="640" t="s">
        <v>1000</v>
      </c>
    </row>
    <row r="381" spans="1:2" x14ac:dyDescent="0.25">
      <c r="A381" s="640">
        <v>1100552</v>
      </c>
      <c r="B381" s="640" t="s">
        <v>1002</v>
      </c>
    </row>
    <row r="382" spans="1:2" x14ac:dyDescent="0.25">
      <c r="A382" s="640">
        <v>1115290</v>
      </c>
      <c r="B382" s="640" t="s">
        <v>985</v>
      </c>
    </row>
    <row r="383" spans="1:2" x14ac:dyDescent="0.25">
      <c r="A383" s="640">
        <v>1145571</v>
      </c>
      <c r="B383" s="640" t="s">
        <v>1022</v>
      </c>
    </row>
    <row r="384" spans="1:2" x14ac:dyDescent="0.25">
      <c r="A384" s="640">
        <v>1147207</v>
      </c>
      <c r="B384" s="640" t="s">
        <v>1011</v>
      </c>
    </row>
    <row r="385" spans="1:3" x14ac:dyDescent="0.25">
      <c r="A385" s="640">
        <v>1051066</v>
      </c>
      <c r="B385" s="640" t="s">
        <v>984</v>
      </c>
    </row>
    <row r="386" spans="1:3" x14ac:dyDescent="0.25">
      <c r="A386" s="640">
        <v>1115749</v>
      </c>
      <c r="B386" s="640" t="s">
        <v>1042</v>
      </c>
      <c r="C386" t="s">
        <v>1056</v>
      </c>
    </row>
    <row r="387" spans="1:3" x14ac:dyDescent="0.25">
      <c r="A387" s="640">
        <v>1145642</v>
      </c>
      <c r="B387" s="640" t="s">
        <v>984</v>
      </c>
    </row>
    <row r="388" spans="1:3" x14ac:dyDescent="0.25">
      <c r="A388" s="640">
        <v>1173605</v>
      </c>
      <c r="B388" s="640" t="s">
        <v>363</v>
      </c>
    </row>
    <row r="389" spans="1:3" x14ac:dyDescent="0.25">
      <c r="A389" s="640">
        <v>1110846</v>
      </c>
      <c r="B389" s="640" t="s">
        <v>116</v>
      </c>
    </row>
    <row r="390" spans="1:3" x14ac:dyDescent="0.25">
      <c r="A390" s="640">
        <v>1100505</v>
      </c>
      <c r="B390" s="640" t="s">
        <v>984</v>
      </c>
    </row>
    <row r="391" spans="1:3" x14ac:dyDescent="0.25">
      <c r="A391" s="640">
        <v>1151386</v>
      </c>
      <c r="B391" s="640" t="s">
        <v>1025</v>
      </c>
    </row>
    <row r="392" spans="1:3" x14ac:dyDescent="0.25">
      <c r="A392" s="640">
        <v>1065899</v>
      </c>
      <c r="B392" s="640" t="s">
        <v>994</v>
      </c>
    </row>
    <row r="393" spans="1:3" x14ac:dyDescent="0.25">
      <c r="A393" s="640">
        <v>1159855</v>
      </c>
      <c r="B393" s="640" t="s">
        <v>989</v>
      </c>
    </row>
    <row r="394" spans="1:3" x14ac:dyDescent="0.25">
      <c r="A394" s="640">
        <v>1151857</v>
      </c>
      <c r="B394" s="640" t="s">
        <v>1029</v>
      </c>
    </row>
    <row r="395" spans="1:3" x14ac:dyDescent="0.25">
      <c r="A395" s="640">
        <v>1152076</v>
      </c>
      <c r="B395" s="640" t="s">
        <v>984</v>
      </c>
    </row>
    <row r="396" spans="1:3" x14ac:dyDescent="0.25">
      <c r="A396" s="640">
        <v>1100690</v>
      </c>
      <c r="B396" s="640" t="s">
        <v>996</v>
      </c>
    </row>
    <row r="397" spans="1:3" x14ac:dyDescent="0.25">
      <c r="A397" s="640">
        <v>1144550</v>
      </c>
      <c r="B397" s="640" t="s">
        <v>1004</v>
      </c>
    </row>
    <row r="398" spans="1:3" x14ac:dyDescent="0.25">
      <c r="A398" s="640">
        <v>1144639</v>
      </c>
      <c r="B398" s="640" t="s">
        <v>984</v>
      </c>
    </row>
    <row r="399" spans="1:3" x14ac:dyDescent="0.25">
      <c r="A399" s="640">
        <v>1162525</v>
      </c>
      <c r="B399" s="640" t="s">
        <v>986</v>
      </c>
    </row>
    <row r="400" spans="1:3" x14ac:dyDescent="0.25">
      <c r="A400" s="640">
        <v>1095111</v>
      </c>
      <c r="B400" s="640" t="s">
        <v>1043</v>
      </c>
    </row>
    <row r="401" spans="1:2" x14ac:dyDescent="0.25">
      <c r="A401" s="640">
        <v>1099276</v>
      </c>
      <c r="B401" s="640" t="s">
        <v>984</v>
      </c>
    </row>
    <row r="402" spans="1:2" x14ac:dyDescent="0.25">
      <c r="A402" s="640">
        <v>1145453</v>
      </c>
      <c r="B402" s="640" t="s">
        <v>994</v>
      </c>
    </row>
    <row r="403" spans="1:2" x14ac:dyDescent="0.25">
      <c r="A403" s="640">
        <v>1045295</v>
      </c>
      <c r="B403" s="640" t="s">
        <v>983</v>
      </c>
    </row>
    <row r="404" spans="1:2" x14ac:dyDescent="0.25">
      <c r="A404" s="640">
        <v>1145276</v>
      </c>
      <c r="B404" s="640" t="s">
        <v>986</v>
      </c>
    </row>
    <row r="405" spans="1:2" x14ac:dyDescent="0.25">
      <c r="A405" s="640">
        <v>1173544</v>
      </c>
      <c r="B405" s="640" t="s">
        <v>388</v>
      </c>
    </row>
    <row r="406" spans="1:2" x14ac:dyDescent="0.25">
      <c r="A406" s="640">
        <v>1173823</v>
      </c>
      <c r="B406" s="640" t="s">
        <v>992</v>
      </c>
    </row>
    <row r="407" spans="1:2" x14ac:dyDescent="0.25">
      <c r="A407" s="640">
        <v>1103364</v>
      </c>
      <c r="B407" s="640" t="s">
        <v>989</v>
      </c>
    </row>
    <row r="408" spans="1:2" x14ac:dyDescent="0.25">
      <c r="A408" s="640">
        <v>963993</v>
      </c>
      <c r="B408" s="640" t="s">
        <v>992</v>
      </c>
    </row>
    <row r="409" spans="1:2" x14ac:dyDescent="0.25">
      <c r="A409" s="640">
        <v>1129251</v>
      </c>
      <c r="B409" s="640" t="s">
        <v>990</v>
      </c>
    </row>
    <row r="410" spans="1:2" x14ac:dyDescent="0.25">
      <c r="A410" s="640">
        <v>1089187</v>
      </c>
      <c r="B410" s="640" t="s">
        <v>983</v>
      </c>
    </row>
    <row r="411" spans="1:2" x14ac:dyDescent="0.25">
      <c r="A411" s="640">
        <v>962217</v>
      </c>
      <c r="B411" s="640" t="s">
        <v>987</v>
      </c>
    </row>
    <row r="412" spans="1:2" x14ac:dyDescent="0.25">
      <c r="A412" s="640">
        <v>1027801</v>
      </c>
      <c r="B412" s="640" t="s">
        <v>999</v>
      </c>
    </row>
    <row r="413" spans="1:2" x14ac:dyDescent="0.25">
      <c r="A413" s="640">
        <v>1172978</v>
      </c>
      <c r="B413" s="640" t="s">
        <v>1007</v>
      </c>
    </row>
    <row r="414" spans="1:2" x14ac:dyDescent="0.25">
      <c r="A414" s="640">
        <v>1147316</v>
      </c>
      <c r="B414" s="640" t="s">
        <v>984</v>
      </c>
    </row>
    <row r="415" spans="1:2" x14ac:dyDescent="0.25">
      <c r="A415" s="640">
        <v>1050408</v>
      </c>
      <c r="B415" s="640" t="s">
        <v>984</v>
      </c>
    </row>
    <row r="416" spans="1:2" x14ac:dyDescent="0.25">
      <c r="A416" s="640">
        <v>1144981</v>
      </c>
      <c r="B416" s="640" t="s">
        <v>116</v>
      </c>
    </row>
    <row r="417" spans="1:3" x14ac:dyDescent="0.25">
      <c r="A417" s="640">
        <v>813596</v>
      </c>
      <c r="B417" s="640" t="s">
        <v>363</v>
      </c>
    </row>
    <row r="418" spans="1:3" x14ac:dyDescent="0.25">
      <c r="A418" s="640">
        <v>1062038</v>
      </c>
      <c r="B418" s="640" t="s">
        <v>370</v>
      </c>
    </row>
    <row r="419" spans="1:3" x14ac:dyDescent="0.25">
      <c r="A419" s="640">
        <v>962918</v>
      </c>
      <c r="B419" s="640" t="s">
        <v>1032</v>
      </c>
    </row>
    <row r="420" spans="1:3" x14ac:dyDescent="0.25">
      <c r="A420" s="640">
        <v>1089130</v>
      </c>
      <c r="B420" s="640" t="s">
        <v>984</v>
      </c>
    </row>
    <row r="421" spans="1:3" x14ac:dyDescent="0.25">
      <c r="A421" s="640">
        <v>1063588</v>
      </c>
      <c r="B421" s="640" t="s">
        <v>984</v>
      </c>
    </row>
    <row r="422" spans="1:3" x14ac:dyDescent="0.25">
      <c r="A422" s="640">
        <v>1145084</v>
      </c>
      <c r="B422" s="640" t="s">
        <v>989</v>
      </c>
    </row>
    <row r="423" spans="1:3" x14ac:dyDescent="0.25">
      <c r="A423" s="640">
        <v>1145590</v>
      </c>
      <c r="B423" s="640" t="s">
        <v>116</v>
      </c>
    </row>
    <row r="424" spans="1:3" x14ac:dyDescent="0.25">
      <c r="A424" s="640">
        <v>1099185</v>
      </c>
      <c r="B424" s="640" t="s">
        <v>989</v>
      </c>
      <c r="C424" t="s">
        <v>1057</v>
      </c>
    </row>
    <row r="425" spans="1:3" x14ac:dyDescent="0.25">
      <c r="A425" s="640">
        <v>1097208</v>
      </c>
      <c r="B425" s="640" t="s">
        <v>990</v>
      </c>
    </row>
    <row r="426" spans="1:3" x14ac:dyDescent="0.25">
      <c r="A426" s="640">
        <v>1142538</v>
      </c>
      <c r="B426" s="640" t="s">
        <v>1024</v>
      </c>
    </row>
    <row r="427" spans="1:3" x14ac:dyDescent="0.25">
      <c r="A427" s="640">
        <v>1156002</v>
      </c>
      <c r="B427" s="640" t="s">
        <v>984</v>
      </c>
    </row>
    <row r="428" spans="1:3" x14ac:dyDescent="0.25">
      <c r="A428" s="640">
        <v>961620</v>
      </c>
      <c r="B428" s="640" t="s">
        <v>984</v>
      </c>
    </row>
    <row r="429" spans="1:3" x14ac:dyDescent="0.25">
      <c r="A429" s="640">
        <v>1087315</v>
      </c>
      <c r="B429" s="640" t="s">
        <v>983</v>
      </c>
    </row>
    <row r="430" spans="1:3" x14ac:dyDescent="0.25">
      <c r="A430" s="640">
        <v>1152062</v>
      </c>
      <c r="B430" s="640" t="s">
        <v>984</v>
      </c>
    </row>
    <row r="431" spans="1:3" x14ac:dyDescent="0.25">
      <c r="A431" s="640">
        <v>1144810</v>
      </c>
      <c r="B431" s="640" t="s">
        <v>983</v>
      </c>
    </row>
    <row r="432" spans="1:3" x14ac:dyDescent="0.25">
      <c r="A432" s="640">
        <v>1113997</v>
      </c>
      <c r="B432" s="640" t="s">
        <v>1000</v>
      </c>
    </row>
    <row r="433" spans="1:2" x14ac:dyDescent="0.25">
      <c r="A433" s="640">
        <v>1144669</v>
      </c>
      <c r="B433" s="640" t="s">
        <v>984</v>
      </c>
    </row>
    <row r="434" spans="1:2" x14ac:dyDescent="0.25">
      <c r="A434" s="640">
        <v>1083265</v>
      </c>
      <c r="B434" s="640" t="s">
        <v>984</v>
      </c>
    </row>
    <row r="435" spans="1:2" x14ac:dyDescent="0.25">
      <c r="A435" s="640">
        <v>1129409</v>
      </c>
      <c r="B435" s="640" t="s">
        <v>984</v>
      </c>
    </row>
    <row r="436" spans="1:2" x14ac:dyDescent="0.25">
      <c r="A436" s="640">
        <v>1144753</v>
      </c>
      <c r="B436" s="640" t="s">
        <v>116</v>
      </c>
    </row>
    <row r="437" spans="1:2" x14ac:dyDescent="0.25">
      <c r="A437" s="640">
        <v>1145461</v>
      </c>
      <c r="B437" s="640" t="s">
        <v>994</v>
      </c>
    </row>
    <row r="438" spans="1:2" x14ac:dyDescent="0.25">
      <c r="A438" s="640">
        <v>1086816</v>
      </c>
      <c r="B438" s="640" t="s">
        <v>997</v>
      </c>
    </row>
    <row r="439" spans="1:2" x14ac:dyDescent="0.25">
      <c r="A439" s="640">
        <v>964483</v>
      </c>
      <c r="B439" s="640" t="s">
        <v>984</v>
      </c>
    </row>
    <row r="440" spans="1:2" x14ac:dyDescent="0.25">
      <c r="A440" s="640">
        <v>1092956</v>
      </c>
      <c r="B440" s="640" t="s">
        <v>116</v>
      </c>
    </row>
    <row r="441" spans="1:2" x14ac:dyDescent="0.25">
      <c r="A441" s="640">
        <v>1094104</v>
      </c>
      <c r="B441" s="640" t="s">
        <v>996</v>
      </c>
    </row>
    <row r="442" spans="1:2" x14ac:dyDescent="0.25">
      <c r="A442" s="640">
        <v>1098272</v>
      </c>
      <c r="B442" s="640" t="s">
        <v>988</v>
      </c>
    </row>
    <row r="443" spans="1:2" x14ac:dyDescent="0.25">
      <c r="A443" s="640">
        <v>1102726</v>
      </c>
      <c r="B443" s="640" t="s">
        <v>1013</v>
      </c>
    </row>
    <row r="444" spans="1:2" x14ac:dyDescent="0.25">
      <c r="A444" s="640">
        <v>1144759</v>
      </c>
      <c r="B444" s="640" t="s">
        <v>990</v>
      </c>
    </row>
    <row r="445" spans="1:2" x14ac:dyDescent="0.25">
      <c r="A445" s="640">
        <v>1151417</v>
      </c>
      <c r="B445" s="640" t="s">
        <v>116</v>
      </c>
    </row>
    <row r="446" spans="1:2" x14ac:dyDescent="0.25">
      <c r="A446" s="640">
        <v>1171709</v>
      </c>
      <c r="B446" s="640" t="s">
        <v>986</v>
      </c>
    </row>
    <row r="447" spans="1:2" x14ac:dyDescent="0.25">
      <c r="A447" s="640">
        <v>1144363</v>
      </c>
      <c r="B447" s="640" t="s">
        <v>986</v>
      </c>
    </row>
    <row r="448" spans="1:2" x14ac:dyDescent="0.25">
      <c r="A448" s="640">
        <v>1144524</v>
      </c>
      <c r="B448" s="640" t="s">
        <v>116</v>
      </c>
    </row>
    <row r="449" spans="1:3" x14ac:dyDescent="0.25">
      <c r="A449" s="640">
        <v>1100557</v>
      </c>
      <c r="B449" s="640" t="s">
        <v>1006</v>
      </c>
    </row>
    <row r="450" spans="1:3" x14ac:dyDescent="0.25">
      <c r="A450" s="640">
        <v>994894</v>
      </c>
      <c r="B450" s="640" t="s">
        <v>1046</v>
      </c>
    </row>
    <row r="451" spans="1:3" x14ac:dyDescent="0.25">
      <c r="A451" s="640">
        <v>1173790</v>
      </c>
      <c r="B451" s="640" t="s">
        <v>988</v>
      </c>
    </row>
    <row r="452" spans="1:3" x14ac:dyDescent="0.25">
      <c r="A452" s="640">
        <v>1128054</v>
      </c>
      <c r="B452" s="640" t="s">
        <v>983</v>
      </c>
    </row>
    <row r="453" spans="1:3" x14ac:dyDescent="0.25">
      <c r="A453" s="640">
        <v>1145099</v>
      </c>
      <c r="B453" s="640" t="s">
        <v>991</v>
      </c>
    </row>
    <row r="454" spans="1:3" x14ac:dyDescent="0.25">
      <c r="A454" s="640">
        <v>1110495</v>
      </c>
      <c r="B454" s="640" t="s">
        <v>999</v>
      </c>
      <c r="C454" t="s">
        <v>1058</v>
      </c>
    </row>
    <row r="455" spans="1:3" x14ac:dyDescent="0.25">
      <c r="A455" s="640">
        <v>1151996</v>
      </c>
      <c r="B455" s="640" t="s">
        <v>1002</v>
      </c>
    </row>
    <row r="456" spans="1:3" x14ac:dyDescent="0.25">
      <c r="A456" s="640">
        <v>964621</v>
      </c>
      <c r="B456" s="640" t="s">
        <v>984</v>
      </c>
    </row>
    <row r="457" spans="1:3" x14ac:dyDescent="0.25">
      <c r="A457" s="640">
        <v>1173797</v>
      </c>
      <c r="B457" s="640" t="s">
        <v>363</v>
      </c>
    </row>
    <row r="458" spans="1:3" x14ac:dyDescent="0.25">
      <c r="A458" s="640">
        <v>1094116</v>
      </c>
      <c r="B458" s="640" t="s">
        <v>1005</v>
      </c>
    </row>
    <row r="459" spans="1:3" x14ac:dyDescent="0.25">
      <c r="A459" s="640">
        <v>1144464</v>
      </c>
      <c r="B459" s="640" t="s">
        <v>992</v>
      </c>
    </row>
    <row r="460" spans="1:3" x14ac:dyDescent="0.25">
      <c r="A460" s="640">
        <v>1048678</v>
      </c>
      <c r="B460" s="640" t="s">
        <v>370</v>
      </c>
    </row>
    <row r="461" spans="1:3" x14ac:dyDescent="0.25">
      <c r="A461" s="640">
        <v>1090553</v>
      </c>
      <c r="B461" s="640" t="s">
        <v>1031</v>
      </c>
    </row>
    <row r="462" spans="1:3" x14ac:dyDescent="0.25">
      <c r="A462" s="640">
        <v>1100851</v>
      </c>
      <c r="B462" s="640" t="s">
        <v>1017</v>
      </c>
    </row>
    <row r="463" spans="1:3" x14ac:dyDescent="0.25">
      <c r="A463" s="640">
        <v>1157257</v>
      </c>
      <c r="B463" s="640" t="s">
        <v>998</v>
      </c>
    </row>
    <row r="464" spans="1:3" x14ac:dyDescent="0.25">
      <c r="A464" s="640">
        <v>1171911</v>
      </c>
      <c r="B464" s="640" t="s">
        <v>984</v>
      </c>
    </row>
    <row r="465" spans="1:2" x14ac:dyDescent="0.25">
      <c r="A465" s="640">
        <v>1172357</v>
      </c>
      <c r="B465" s="640" t="s">
        <v>1003</v>
      </c>
    </row>
    <row r="466" spans="1:2" x14ac:dyDescent="0.25">
      <c r="A466" s="640">
        <v>1136336</v>
      </c>
      <c r="B466" s="640" t="s">
        <v>984</v>
      </c>
    </row>
    <row r="467" spans="1:2" x14ac:dyDescent="0.25">
      <c r="A467" s="640">
        <v>1159921</v>
      </c>
      <c r="B467" s="640" t="s">
        <v>363</v>
      </c>
    </row>
    <row r="468" spans="1:2" x14ac:dyDescent="0.25">
      <c r="A468" s="640">
        <v>1112613</v>
      </c>
      <c r="B468" s="640" t="s">
        <v>1028</v>
      </c>
    </row>
    <row r="469" spans="1:2" x14ac:dyDescent="0.25">
      <c r="A469" s="640">
        <v>1151641</v>
      </c>
      <c r="B469" s="640" t="s">
        <v>991</v>
      </c>
    </row>
    <row r="470" spans="1:2" x14ac:dyDescent="0.25">
      <c r="A470" s="640">
        <v>948778</v>
      </c>
      <c r="B470" s="640" t="s">
        <v>984</v>
      </c>
    </row>
    <row r="471" spans="1:2" x14ac:dyDescent="0.25">
      <c r="A471" s="640">
        <v>1095461</v>
      </c>
      <c r="B471" s="640" t="s">
        <v>991</v>
      </c>
    </row>
    <row r="472" spans="1:2" x14ac:dyDescent="0.25">
      <c r="A472" s="640">
        <v>1157333</v>
      </c>
      <c r="B472" s="640" t="s">
        <v>1025</v>
      </c>
    </row>
    <row r="473" spans="1:2" x14ac:dyDescent="0.25">
      <c r="A473" s="640">
        <v>438967</v>
      </c>
      <c r="B473" s="640" t="s">
        <v>116</v>
      </c>
    </row>
    <row r="474" spans="1:2" x14ac:dyDescent="0.25">
      <c r="A474" s="640">
        <v>792839</v>
      </c>
      <c r="B474" s="640" t="s">
        <v>363</v>
      </c>
    </row>
    <row r="475" spans="1:2" x14ac:dyDescent="0.25">
      <c r="A475" s="640">
        <v>1175762</v>
      </c>
      <c r="B475" s="640" t="s">
        <v>363</v>
      </c>
    </row>
    <row r="476" spans="1:2" x14ac:dyDescent="0.25">
      <c r="A476" s="640">
        <v>1096751</v>
      </c>
      <c r="B476" s="640" t="s">
        <v>1025</v>
      </c>
    </row>
    <row r="477" spans="1:2" x14ac:dyDescent="0.25">
      <c r="A477" s="640">
        <v>1100551</v>
      </c>
      <c r="B477" s="640" t="s">
        <v>994</v>
      </c>
    </row>
    <row r="478" spans="1:2" x14ac:dyDescent="0.25">
      <c r="A478" s="640">
        <v>1175770</v>
      </c>
      <c r="B478" s="640" t="s">
        <v>363</v>
      </c>
    </row>
    <row r="479" spans="1:2" x14ac:dyDescent="0.25">
      <c r="A479" s="640">
        <v>1176267</v>
      </c>
      <c r="B479" s="640" t="s">
        <v>363</v>
      </c>
    </row>
    <row r="480" spans="1:2" x14ac:dyDescent="0.25">
      <c r="A480" s="640">
        <v>1125069</v>
      </c>
      <c r="B480" s="640" t="s">
        <v>990</v>
      </c>
    </row>
    <row r="481" spans="1:2" x14ac:dyDescent="0.25">
      <c r="A481" s="640">
        <v>950934</v>
      </c>
      <c r="B481" s="640" t="s">
        <v>363</v>
      </c>
    </row>
    <row r="482" spans="1:2" x14ac:dyDescent="0.25">
      <c r="A482" s="640">
        <v>1086818</v>
      </c>
      <c r="B482" s="640" t="s">
        <v>1004</v>
      </c>
    </row>
    <row r="483" spans="1:2" x14ac:dyDescent="0.25">
      <c r="A483" s="640">
        <v>1092405</v>
      </c>
      <c r="B483" s="640" t="s">
        <v>988</v>
      </c>
    </row>
    <row r="484" spans="1:2" x14ac:dyDescent="0.25">
      <c r="A484" s="640">
        <v>1091652</v>
      </c>
      <c r="B484" s="640" t="s">
        <v>983</v>
      </c>
    </row>
    <row r="485" spans="1:2" x14ac:dyDescent="0.25">
      <c r="A485" s="640">
        <v>1110175</v>
      </c>
      <c r="B485" s="640" t="s">
        <v>116</v>
      </c>
    </row>
    <row r="486" spans="1:2" x14ac:dyDescent="0.25">
      <c r="A486" s="640">
        <v>1151953</v>
      </c>
      <c r="B486" s="640" t="s">
        <v>116</v>
      </c>
    </row>
    <row r="487" spans="1:2" x14ac:dyDescent="0.25">
      <c r="A487" s="640">
        <v>1107348</v>
      </c>
      <c r="B487" s="640" t="s">
        <v>984</v>
      </c>
    </row>
    <row r="488" spans="1:2" x14ac:dyDescent="0.25">
      <c r="A488" s="640">
        <v>1151335</v>
      </c>
      <c r="B488" s="640" t="s">
        <v>990</v>
      </c>
    </row>
    <row r="489" spans="1:2" x14ac:dyDescent="0.25">
      <c r="A489" s="640">
        <v>1175772</v>
      </c>
      <c r="B489" s="640" t="s">
        <v>363</v>
      </c>
    </row>
    <row r="490" spans="1:2" x14ac:dyDescent="0.25">
      <c r="A490" s="640">
        <v>1175749</v>
      </c>
      <c r="B490" s="640" t="s">
        <v>984</v>
      </c>
    </row>
    <row r="491" spans="1:2" x14ac:dyDescent="0.25">
      <c r="A491" s="640">
        <v>1151837</v>
      </c>
      <c r="B491" s="640" t="s">
        <v>994</v>
      </c>
    </row>
    <row r="492" spans="1:2" x14ac:dyDescent="0.25">
      <c r="A492" s="640">
        <v>1113703</v>
      </c>
      <c r="B492" s="640" t="s">
        <v>1011</v>
      </c>
    </row>
    <row r="493" spans="1:2" x14ac:dyDescent="0.25">
      <c r="A493" s="640">
        <v>1145725</v>
      </c>
      <c r="B493" s="640" t="s">
        <v>1004</v>
      </c>
    </row>
    <row r="494" spans="1:2" x14ac:dyDescent="0.25">
      <c r="A494" s="640">
        <v>1151526</v>
      </c>
      <c r="B494" s="640" t="s">
        <v>992</v>
      </c>
    </row>
    <row r="495" spans="1:2" x14ac:dyDescent="0.25">
      <c r="A495" s="640">
        <v>1100561</v>
      </c>
      <c r="B495" s="640" t="s">
        <v>1004</v>
      </c>
    </row>
    <row r="496" spans="1:2" x14ac:dyDescent="0.25">
      <c r="A496" s="640">
        <v>1116956</v>
      </c>
      <c r="B496" s="640" t="s">
        <v>1031</v>
      </c>
    </row>
    <row r="497" spans="1:2" x14ac:dyDescent="0.25">
      <c r="A497" s="640">
        <v>1117090</v>
      </c>
      <c r="B497" s="640" t="s">
        <v>116</v>
      </c>
    </row>
    <row r="498" spans="1:2" x14ac:dyDescent="0.25">
      <c r="A498" s="640">
        <v>951421</v>
      </c>
      <c r="B498" s="640" t="s">
        <v>984</v>
      </c>
    </row>
    <row r="499" spans="1:2" x14ac:dyDescent="0.25">
      <c r="A499" s="640">
        <v>1175796</v>
      </c>
      <c r="B499" s="640" t="s">
        <v>363</v>
      </c>
    </row>
    <row r="500" spans="1:2" x14ac:dyDescent="0.25">
      <c r="A500" s="640">
        <v>1159835</v>
      </c>
      <c r="B500" s="640" t="s">
        <v>987</v>
      </c>
    </row>
    <row r="501" spans="1:2" x14ac:dyDescent="0.25">
      <c r="A501" s="640">
        <v>1144568</v>
      </c>
      <c r="B501" s="640" t="s">
        <v>1004</v>
      </c>
    </row>
    <row r="502" spans="1:2" x14ac:dyDescent="0.25">
      <c r="A502" s="640">
        <v>1176246</v>
      </c>
      <c r="B502" s="640" t="s">
        <v>363</v>
      </c>
    </row>
    <row r="503" spans="1:2" x14ac:dyDescent="0.25">
      <c r="A503" s="640">
        <v>1129404</v>
      </c>
      <c r="B503" s="640" t="s">
        <v>987</v>
      </c>
    </row>
    <row r="504" spans="1:2" x14ac:dyDescent="0.25">
      <c r="A504" s="640">
        <v>1144745</v>
      </c>
      <c r="B504" s="640" t="s">
        <v>984</v>
      </c>
    </row>
    <row r="505" spans="1:2" x14ac:dyDescent="0.25">
      <c r="A505" s="640">
        <v>1175810</v>
      </c>
      <c r="B505" s="640" t="s">
        <v>363</v>
      </c>
    </row>
    <row r="506" spans="1:2" x14ac:dyDescent="0.25">
      <c r="A506" s="640">
        <v>1151789</v>
      </c>
      <c r="B506" s="640" t="s">
        <v>984</v>
      </c>
    </row>
    <row r="507" spans="1:2" x14ac:dyDescent="0.25">
      <c r="A507" s="640">
        <v>1173149</v>
      </c>
      <c r="B507" s="640" t="s">
        <v>363</v>
      </c>
    </row>
    <row r="508" spans="1:2" x14ac:dyDescent="0.25">
      <c r="A508" s="640">
        <v>1069731</v>
      </c>
      <c r="B508" s="640" t="s">
        <v>989</v>
      </c>
    </row>
    <row r="509" spans="1:2" x14ac:dyDescent="0.25">
      <c r="A509" s="640">
        <v>1157308</v>
      </c>
      <c r="B509" s="640" t="s">
        <v>116</v>
      </c>
    </row>
    <row r="510" spans="1:2" x14ac:dyDescent="0.25">
      <c r="A510" s="640">
        <v>1086223</v>
      </c>
      <c r="B510" s="640" t="s">
        <v>1029</v>
      </c>
    </row>
    <row r="511" spans="1:2" x14ac:dyDescent="0.25">
      <c r="A511" s="640">
        <v>1147079</v>
      </c>
      <c r="B511" s="640" t="s">
        <v>1002</v>
      </c>
    </row>
    <row r="512" spans="1:2" x14ac:dyDescent="0.25">
      <c r="A512" s="640">
        <v>1128879</v>
      </c>
      <c r="B512" s="640" t="s">
        <v>1000</v>
      </c>
    </row>
    <row r="513" spans="1:2" x14ac:dyDescent="0.25">
      <c r="A513" s="640">
        <v>1129426</v>
      </c>
      <c r="B513" s="640" t="s">
        <v>984</v>
      </c>
    </row>
    <row r="514" spans="1:2" x14ac:dyDescent="0.25">
      <c r="A514" s="640">
        <v>1112642</v>
      </c>
      <c r="B514" s="640" t="s">
        <v>1015</v>
      </c>
    </row>
    <row r="515" spans="1:2" x14ac:dyDescent="0.25">
      <c r="A515" s="640">
        <v>1083017</v>
      </c>
      <c r="B515" s="640" t="s">
        <v>1015</v>
      </c>
    </row>
    <row r="516" spans="1:2" x14ac:dyDescent="0.25">
      <c r="A516" s="640">
        <v>1114777</v>
      </c>
      <c r="B516" s="640" t="s">
        <v>986</v>
      </c>
    </row>
    <row r="517" spans="1:2" x14ac:dyDescent="0.25">
      <c r="A517" s="640">
        <v>1109935</v>
      </c>
      <c r="B517" s="640" t="s">
        <v>1015</v>
      </c>
    </row>
    <row r="518" spans="1:2" x14ac:dyDescent="0.25">
      <c r="A518" s="640">
        <v>971480</v>
      </c>
      <c r="B518" s="640" t="s">
        <v>1010</v>
      </c>
    </row>
    <row r="519" spans="1:2" x14ac:dyDescent="0.25">
      <c r="A519" s="640">
        <v>974785</v>
      </c>
      <c r="B519" s="640" t="s">
        <v>1029</v>
      </c>
    </row>
    <row r="520" spans="1:2" x14ac:dyDescent="0.25">
      <c r="A520" s="640">
        <v>1102506</v>
      </c>
      <c r="B520" s="640" t="s">
        <v>997</v>
      </c>
    </row>
    <row r="521" spans="1:2" x14ac:dyDescent="0.25">
      <c r="A521" s="640">
        <v>1115261</v>
      </c>
      <c r="B521" s="640" t="s">
        <v>1033</v>
      </c>
    </row>
    <row r="522" spans="1:2" x14ac:dyDescent="0.25">
      <c r="A522" s="640">
        <v>1149350</v>
      </c>
      <c r="B522" s="640" t="s">
        <v>1010</v>
      </c>
    </row>
    <row r="523" spans="1:2" x14ac:dyDescent="0.25">
      <c r="A523" s="640">
        <v>1115176</v>
      </c>
      <c r="B523" s="640" t="s">
        <v>986</v>
      </c>
    </row>
    <row r="524" spans="1:2" x14ac:dyDescent="0.25">
      <c r="A524" s="640">
        <v>1092882</v>
      </c>
      <c r="B524" s="640" t="s">
        <v>984</v>
      </c>
    </row>
    <row r="525" spans="1:2" x14ac:dyDescent="0.25">
      <c r="A525" s="640">
        <v>1111145</v>
      </c>
      <c r="B525" s="640" t="s">
        <v>987</v>
      </c>
    </row>
    <row r="526" spans="1:2" x14ac:dyDescent="0.25">
      <c r="A526" s="640">
        <v>1099717</v>
      </c>
      <c r="B526" s="640" t="s">
        <v>116</v>
      </c>
    </row>
    <row r="527" spans="1:2" x14ac:dyDescent="0.25">
      <c r="A527" s="640">
        <v>1151845</v>
      </c>
      <c r="B527" s="640" t="s">
        <v>1002</v>
      </c>
    </row>
    <row r="528" spans="1:2" x14ac:dyDescent="0.25">
      <c r="A528" s="640">
        <v>1145813</v>
      </c>
      <c r="B528" s="640" t="s">
        <v>993</v>
      </c>
    </row>
    <row r="529" spans="1:2" x14ac:dyDescent="0.25">
      <c r="A529" s="640">
        <v>1144815</v>
      </c>
      <c r="B529" s="640" t="s">
        <v>984</v>
      </c>
    </row>
    <row r="530" spans="1:2" x14ac:dyDescent="0.25">
      <c r="A530" s="640">
        <v>1151956</v>
      </c>
      <c r="B530" s="640" t="s">
        <v>116</v>
      </c>
    </row>
    <row r="531" spans="1:2" x14ac:dyDescent="0.25">
      <c r="A531" s="640">
        <v>793033</v>
      </c>
      <c r="B531" s="640" t="s">
        <v>363</v>
      </c>
    </row>
    <row r="532" spans="1:2" x14ac:dyDescent="0.25">
      <c r="A532" s="640">
        <v>1114300</v>
      </c>
      <c r="B532" s="640" t="s">
        <v>997</v>
      </c>
    </row>
    <row r="533" spans="1:2" x14ac:dyDescent="0.25">
      <c r="A533" s="640">
        <v>1115121</v>
      </c>
      <c r="B533" s="640" t="s">
        <v>989</v>
      </c>
    </row>
    <row r="534" spans="1:2" x14ac:dyDescent="0.25">
      <c r="A534" s="640">
        <v>1151704</v>
      </c>
      <c r="B534" s="640" t="s">
        <v>1002</v>
      </c>
    </row>
    <row r="535" spans="1:2" x14ac:dyDescent="0.25">
      <c r="A535" s="640">
        <v>974530</v>
      </c>
      <c r="B535" s="640" t="s">
        <v>1046</v>
      </c>
    </row>
    <row r="536" spans="1:2" x14ac:dyDescent="0.25">
      <c r="A536" s="640">
        <v>1086492</v>
      </c>
      <c r="B536" s="640" t="s">
        <v>1011</v>
      </c>
    </row>
    <row r="537" spans="1:2" x14ac:dyDescent="0.25">
      <c r="A537" s="640">
        <v>1144566</v>
      </c>
      <c r="B537" s="640" t="s">
        <v>1039</v>
      </c>
    </row>
    <row r="538" spans="1:2" x14ac:dyDescent="0.25">
      <c r="A538" s="640">
        <v>1055202</v>
      </c>
      <c r="B538" s="640" t="s">
        <v>370</v>
      </c>
    </row>
    <row r="539" spans="1:2" x14ac:dyDescent="0.25">
      <c r="A539" s="640">
        <v>1115108</v>
      </c>
      <c r="B539" s="640" t="s">
        <v>990</v>
      </c>
    </row>
    <row r="540" spans="1:2" x14ac:dyDescent="0.25">
      <c r="A540" s="640">
        <v>1152038</v>
      </c>
      <c r="B540" s="640" t="s">
        <v>1005</v>
      </c>
    </row>
    <row r="541" spans="1:2" x14ac:dyDescent="0.25">
      <c r="A541" s="640">
        <v>1087048</v>
      </c>
      <c r="B541" s="640" t="s">
        <v>1032</v>
      </c>
    </row>
    <row r="542" spans="1:2" x14ac:dyDescent="0.25">
      <c r="A542" s="640">
        <v>1173473</v>
      </c>
      <c r="B542" s="640" t="s">
        <v>1002</v>
      </c>
    </row>
    <row r="543" spans="1:2" x14ac:dyDescent="0.25">
      <c r="A543" s="640">
        <v>1115368</v>
      </c>
      <c r="B543" s="640" t="s">
        <v>998</v>
      </c>
    </row>
    <row r="544" spans="1:2" x14ac:dyDescent="0.25">
      <c r="A544" s="640">
        <v>1166295</v>
      </c>
      <c r="B544" s="640" t="s">
        <v>1024</v>
      </c>
    </row>
    <row r="545" spans="1:2" x14ac:dyDescent="0.25">
      <c r="A545" s="640">
        <v>1088959</v>
      </c>
      <c r="B545" s="640" t="s">
        <v>984</v>
      </c>
    </row>
    <row r="546" spans="1:2" x14ac:dyDescent="0.25">
      <c r="A546" s="640">
        <v>1173145</v>
      </c>
      <c r="B546" s="640" t="s">
        <v>363</v>
      </c>
    </row>
    <row r="547" spans="1:2" x14ac:dyDescent="0.25">
      <c r="A547" s="640">
        <v>1089577</v>
      </c>
      <c r="B547" s="640" t="s">
        <v>1003</v>
      </c>
    </row>
    <row r="548" spans="1:2" x14ac:dyDescent="0.25">
      <c r="A548" s="640">
        <v>1166432</v>
      </c>
      <c r="B548" s="640" t="s">
        <v>1024</v>
      </c>
    </row>
    <row r="549" spans="1:2" x14ac:dyDescent="0.25">
      <c r="A549" s="640">
        <v>1145188</v>
      </c>
      <c r="B549" s="640" t="s">
        <v>989</v>
      </c>
    </row>
    <row r="550" spans="1:2" x14ac:dyDescent="0.25">
      <c r="A550" s="640">
        <v>1088207</v>
      </c>
      <c r="B550" s="640" t="s">
        <v>984</v>
      </c>
    </row>
    <row r="551" spans="1:2" x14ac:dyDescent="0.25">
      <c r="A551" s="640">
        <v>1099481</v>
      </c>
      <c r="B551" s="640" t="s">
        <v>1015</v>
      </c>
    </row>
    <row r="552" spans="1:2" x14ac:dyDescent="0.25">
      <c r="A552" s="640">
        <v>1151730</v>
      </c>
      <c r="B552" s="640" t="s">
        <v>994</v>
      </c>
    </row>
    <row r="553" spans="1:2" x14ac:dyDescent="0.25">
      <c r="A553" s="640">
        <v>1066481</v>
      </c>
      <c r="B553" s="640" t="s">
        <v>1015</v>
      </c>
    </row>
    <row r="554" spans="1:2" x14ac:dyDescent="0.25">
      <c r="A554" s="640">
        <v>1082377</v>
      </c>
      <c r="B554" s="640" t="s">
        <v>999</v>
      </c>
    </row>
    <row r="555" spans="1:2" x14ac:dyDescent="0.25">
      <c r="A555" s="640">
        <v>1144732</v>
      </c>
      <c r="B555" s="640" t="s">
        <v>984</v>
      </c>
    </row>
    <row r="556" spans="1:2" x14ac:dyDescent="0.25">
      <c r="A556" s="640">
        <v>1089207</v>
      </c>
      <c r="B556" s="640" t="s">
        <v>991</v>
      </c>
    </row>
    <row r="557" spans="1:2" x14ac:dyDescent="0.25">
      <c r="A557" s="640">
        <v>1091148</v>
      </c>
      <c r="B557" s="640" t="s">
        <v>1012</v>
      </c>
    </row>
    <row r="558" spans="1:2" x14ac:dyDescent="0.25">
      <c r="A558" s="640">
        <v>1098775</v>
      </c>
      <c r="B558" s="640" t="s">
        <v>989</v>
      </c>
    </row>
    <row r="559" spans="1:2" x14ac:dyDescent="0.25">
      <c r="A559" s="640">
        <v>1151391</v>
      </c>
      <c r="B559" s="640" t="s">
        <v>990</v>
      </c>
    </row>
    <row r="560" spans="1:2" x14ac:dyDescent="0.25">
      <c r="A560" s="640">
        <v>1085713</v>
      </c>
      <c r="B560" s="640" t="s">
        <v>1023</v>
      </c>
    </row>
    <row r="561" spans="1:2" x14ac:dyDescent="0.25">
      <c r="A561" s="640">
        <v>1144577</v>
      </c>
      <c r="B561" s="640" t="s">
        <v>999</v>
      </c>
    </row>
    <row r="562" spans="1:2" x14ac:dyDescent="0.25">
      <c r="A562" s="640">
        <v>1175752</v>
      </c>
      <c r="B562" s="640" t="s">
        <v>363</v>
      </c>
    </row>
    <row r="563" spans="1:2" x14ac:dyDescent="0.25">
      <c r="A563" s="640">
        <v>1145680</v>
      </c>
      <c r="B563" s="640" t="s">
        <v>116</v>
      </c>
    </row>
    <row r="564" spans="1:2" x14ac:dyDescent="0.25">
      <c r="A564" s="640">
        <v>1152027</v>
      </c>
      <c r="B564" s="640" t="s">
        <v>985</v>
      </c>
    </row>
    <row r="565" spans="1:2" x14ac:dyDescent="0.25">
      <c r="A565" s="640">
        <v>1175744</v>
      </c>
      <c r="B565" s="640" t="s">
        <v>363</v>
      </c>
    </row>
    <row r="566" spans="1:2" x14ac:dyDescent="0.25">
      <c r="A566" s="640">
        <v>1099769</v>
      </c>
      <c r="B566" s="640" t="s">
        <v>984</v>
      </c>
    </row>
    <row r="567" spans="1:2" x14ac:dyDescent="0.25">
      <c r="A567" s="640">
        <v>1147625</v>
      </c>
      <c r="B567" s="640" t="s">
        <v>1000</v>
      </c>
    </row>
    <row r="568" spans="1:2" x14ac:dyDescent="0.25">
      <c r="A568" s="640">
        <v>1145205</v>
      </c>
      <c r="B568" s="640" t="s">
        <v>984</v>
      </c>
    </row>
    <row r="569" spans="1:2" x14ac:dyDescent="0.25">
      <c r="A569" s="640">
        <v>1054567</v>
      </c>
      <c r="B569" s="640" t="s">
        <v>984</v>
      </c>
    </row>
    <row r="570" spans="1:2" x14ac:dyDescent="0.25">
      <c r="A570" s="640">
        <v>1175819</v>
      </c>
      <c r="B570" s="640" t="s">
        <v>363</v>
      </c>
    </row>
    <row r="571" spans="1:2" x14ac:dyDescent="0.25">
      <c r="A571" s="640">
        <v>1166331</v>
      </c>
      <c r="B571" s="640" t="s">
        <v>986</v>
      </c>
    </row>
    <row r="572" spans="1:2" x14ac:dyDescent="0.25">
      <c r="A572" s="640">
        <v>1151615</v>
      </c>
      <c r="B572" s="640" t="s">
        <v>1033</v>
      </c>
    </row>
    <row r="573" spans="1:2" x14ac:dyDescent="0.25">
      <c r="A573" s="640">
        <v>1146766</v>
      </c>
      <c r="B573" s="640" t="s">
        <v>1010</v>
      </c>
    </row>
    <row r="574" spans="1:2" x14ac:dyDescent="0.25">
      <c r="A574" s="640">
        <v>1065783</v>
      </c>
      <c r="B574" s="640" t="s">
        <v>984</v>
      </c>
    </row>
    <row r="575" spans="1:2" x14ac:dyDescent="0.25">
      <c r="A575" s="640">
        <v>1145091</v>
      </c>
      <c r="B575" s="640" t="s">
        <v>1011</v>
      </c>
    </row>
    <row r="576" spans="1:2" x14ac:dyDescent="0.25">
      <c r="A576" s="640">
        <v>1145290</v>
      </c>
      <c r="B576" s="640" t="s">
        <v>984</v>
      </c>
    </row>
    <row r="577" spans="1:2" x14ac:dyDescent="0.25">
      <c r="A577" s="640">
        <v>1076523</v>
      </c>
      <c r="B577" s="640" t="s">
        <v>984</v>
      </c>
    </row>
    <row r="578" spans="1:2" x14ac:dyDescent="0.25">
      <c r="A578" s="640">
        <v>1149458</v>
      </c>
      <c r="B578" s="640" t="s">
        <v>363</v>
      </c>
    </row>
    <row r="579" spans="1:2" x14ac:dyDescent="0.25">
      <c r="A579" s="640">
        <v>1095316</v>
      </c>
      <c r="B579" s="640" t="s">
        <v>997</v>
      </c>
    </row>
    <row r="580" spans="1:2" x14ac:dyDescent="0.25">
      <c r="A580" s="640">
        <v>1129220</v>
      </c>
      <c r="B580" s="640" t="s">
        <v>994</v>
      </c>
    </row>
    <row r="581" spans="1:2" x14ac:dyDescent="0.25">
      <c r="A581" s="640">
        <v>1065353</v>
      </c>
      <c r="B581" s="640" t="s">
        <v>993</v>
      </c>
    </row>
    <row r="582" spans="1:2" x14ac:dyDescent="0.25">
      <c r="A582" s="640">
        <v>1151530</v>
      </c>
      <c r="B582" s="640" t="s">
        <v>990</v>
      </c>
    </row>
    <row r="583" spans="1:2" x14ac:dyDescent="0.25">
      <c r="A583" s="640">
        <v>1149732</v>
      </c>
      <c r="B583" s="640" t="s">
        <v>985</v>
      </c>
    </row>
    <row r="584" spans="1:2" x14ac:dyDescent="0.25">
      <c r="A584" s="640">
        <v>1144912</v>
      </c>
      <c r="B584" s="640" t="s">
        <v>984</v>
      </c>
    </row>
    <row r="585" spans="1:2" x14ac:dyDescent="0.25">
      <c r="A585" s="640">
        <v>1098800</v>
      </c>
      <c r="B585" s="640" t="s">
        <v>984</v>
      </c>
    </row>
    <row r="586" spans="1:2" x14ac:dyDescent="0.25">
      <c r="A586" s="640">
        <v>1159790</v>
      </c>
      <c r="B586" s="640" t="s">
        <v>989</v>
      </c>
    </row>
    <row r="587" spans="1:2" x14ac:dyDescent="0.25">
      <c r="A587" s="640">
        <v>1087050</v>
      </c>
      <c r="B587" s="640" t="s">
        <v>1017</v>
      </c>
    </row>
    <row r="588" spans="1:2" x14ac:dyDescent="0.25">
      <c r="A588" s="640">
        <v>2637</v>
      </c>
      <c r="B588" s="640" t="s">
        <v>363</v>
      </c>
    </row>
    <row r="589" spans="1:2" x14ac:dyDescent="0.25">
      <c r="A589" s="640">
        <v>1095917</v>
      </c>
      <c r="B589" s="640" t="s">
        <v>1025</v>
      </c>
    </row>
    <row r="590" spans="1:2" x14ac:dyDescent="0.25">
      <c r="A590" s="640">
        <v>1145585</v>
      </c>
      <c r="B590" s="640" t="s">
        <v>984</v>
      </c>
    </row>
    <row r="591" spans="1:2" x14ac:dyDescent="0.25">
      <c r="A591" s="640">
        <v>955977</v>
      </c>
      <c r="B591" s="640" t="s">
        <v>985</v>
      </c>
    </row>
    <row r="592" spans="1:2" x14ac:dyDescent="0.25">
      <c r="A592" s="640">
        <v>1151674</v>
      </c>
      <c r="B592" s="640" t="s">
        <v>990</v>
      </c>
    </row>
    <row r="593" spans="1:2" x14ac:dyDescent="0.25">
      <c r="A593" s="640">
        <v>1107818</v>
      </c>
      <c r="B593" s="640" t="s">
        <v>1047</v>
      </c>
    </row>
    <row r="594" spans="1:2" x14ac:dyDescent="0.25">
      <c r="A594" s="640">
        <v>1173119</v>
      </c>
      <c r="B594" s="640" t="s">
        <v>388</v>
      </c>
    </row>
    <row r="595" spans="1:2" x14ac:dyDescent="0.25">
      <c r="A595" s="640">
        <v>1145669</v>
      </c>
      <c r="B595" s="640" t="s">
        <v>997</v>
      </c>
    </row>
    <row r="596" spans="1:2" x14ac:dyDescent="0.25">
      <c r="A596" s="640">
        <v>1066148</v>
      </c>
      <c r="B596" s="640" t="s">
        <v>984</v>
      </c>
    </row>
    <row r="597" spans="1:2" x14ac:dyDescent="0.25">
      <c r="A597" s="640">
        <v>1140373</v>
      </c>
      <c r="B597" s="640" t="s">
        <v>996</v>
      </c>
    </row>
    <row r="598" spans="1:2" x14ac:dyDescent="0.25">
      <c r="A598" s="640">
        <v>1151357</v>
      </c>
      <c r="B598" s="640" t="s">
        <v>996</v>
      </c>
    </row>
    <row r="599" spans="1:2" x14ac:dyDescent="0.25">
      <c r="A599" s="640">
        <v>1144450</v>
      </c>
      <c r="B599" s="640" t="s">
        <v>984</v>
      </c>
    </row>
    <row r="600" spans="1:2" x14ac:dyDescent="0.25">
      <c r="A600" s="640">
        <v>1067429</v>
      </c>
      <c r="B600" s="640" t="s">
        <v>985</v>
      </c>
    </row>
    <row r="601" spans="1:2" x14ac:dyDescent="0.25">
      <c r="A601" s="640">
        <v>1129221</v>
      </c>
      <c r="B601" s="640" t="s">
        <v>1012</v>
      </c>
    </row>
    <row r="602" spans="1:2" x14ac:dyDescent="0.25">
      <c r="A602" s="640">
        <v>1109373</v>
      </c>
      <c r="B602" s="640" t="s">
        <v>1015</v>
      </c>
    </row>
    <row r="603" spans="1:2" x14ac:dyDescent="0.25">
      <c r="A603" s="640">
        <v>1151346</v>
      </c>
      <c r="B603" s="640" t="s">
        <v>984</v>
      </c>
    </row>
    <row r="604" spans="1:2" x14ac:dyDescent="0.25">
      <c r="A604" s="640">
        <v>1145106</v>
      </c>
      <c r="B604" s="640" t="s">
        <v>997</v>
      </c>
    </row>
    <row r="605" spans="1:2" x14ac:dyDescent="0.25">
      <c r="A605" s="640">
        <v>1129425</v>
      </c>
      <c r="B605" s="640" t="s">
        <v>1005</v>
      </c>
    </row>
    <row r="606" spans="1:2" x14ac:dyDescent="0.25">
      <c r="A606" s="640">
        <v>1151429</v>
      </c>
      <c r="B606" s="640" t="s">
        <v>990</v>
      </c>
    </row>
    <row r="607" spans="1:2" x14ac:dyDescent="0.25">
      <c r="A607" s="640">
        <v>1151519</v>
      </c>
      <c r="B607" s="640" t="s">
        <v>1028</v>
      </c>
    </row>
    <row r="608" spans="1:2" x14ac:dyDescent="0.25">
      <c r="A608" s="640">
        <v>1108711</v>
      </c>
      <c r="B608" s="640" t="s">
        <v>984</v>
      </c>
    </row>
    <row r="609" spans="1:2" x14ac:dyDescent="0.25">
      <c r="A609" s="640">
        <v>1110644</v>
      </c>
      <c r="B609" s="640" t="s">
        <v>116</v>
      </c>
    </row>
    <row r="610" spans="1:2" x14ac:dyDescent="0.25">
      <c r="A610" s="640">
        <v>1176268</v>
      </c>
      <c r="B610" s="640" t="s">
        <v>363</v>
      </c>
    </row>
    <row r="611" spans="1:2" x14ac:dyDescent="0.25">
      <c r="A611" s="640">
        <v>1175798</v>
      </c>
      <c r="B611" s="640" t="s">
        <v>363</v>
      </c>
    </row>
    <row r="612" spans="1:2" x14ac:dyDescent="0.25">
      <c r="A612" s="640">
        <v>959987</v>
      </c>
      <c r="B612" s="640" t="s">
        <v>1005</v>
      </c>
    </row>
    <row r="613" spans="1:2" x14ac:dyDescent="0.25">
      <c r="A613" s="640">
        <v>960554</v>
      </c>
      <c r="B613" s="640" t="s">
        <v>984</v>
      </c>
    </row>
    <row r="614" spans="1:2" x14ac:dyDescent="0.25">
      <c r="A614" s="640">
        <v>1169699</v>
      </c>
      <c r="B614" s="640" t="s">
        <v>984</v>
      </c>
    </row>
    <row r="615" spans="1:2" x14ac:dyDescent="0.25">
      <c r="A615" s="640">
        <v>1171948</v>
      </c>
      <c r="B615" s="640" t="s">
        <v>1015</v>
      </c>
    </row>
    <row r="616" spans="1:2" x14ac:dyDescent="0.25">
      <c r="A616" s="640">
        <v>1151918</v>
      </c>
      <c r="B616" s="640" t="s">
        <v>990</v>
      </c>
    </row>
    <row r="617" spans="1:2" x14ac:dyDescent="0.25">
      <c r="A617" s="640">
        <v>471924</v>
      </c>
      <c r="B617" s="640" t="s">
        <v>363</v>
      </c>
    </row>
    <row r="618" spans="1:2" x14ac:dyDescent="0.25">
      <c r="A618" s="640">
        <v>1127080</v>
      </c>
      <c r="B618" s="640" t="s">
        <v>1024</v>
      </c>
    </row>
    <row r="619" spans="1:2" x14ac:dyDescent="0.25">
      <c r="A619" s="640">
        <v>1053753</v>
      </c>
      <c r="B619" s="640" t="s">
        <v>370</v>
      </c>
    </row>
    <row r="620" spans="1:2" x14ac:dyDescent="0.25">
      <c r="A620" s="640">
        <v>1173543</v>
      </c>
      <c r="B620" s="640" t="s">
        <v>363</v>
      </c>
    </row>
    <row r="621" spans="1:2" x14ac:dyDescent="0.25">
      <c r="A621" s="640">
        <v>1100536</v>
      </c>
      <c r="B621" s="640" t="s">
        <v>1011</v>
      </c>
    </row>
    <row r="622" spans="1:2" x14ac:dyDescent="0.25">
      <c r="A622" s="640">
        <v>1112565</v>
      </c>
      <c r="B622" s="640" t="s">
        <v>999</v>
      </c>
    </row>
    <row r="623" spans="1:2" x14ac:dyDescent="0.25">
      <c r="A623" s="640">
        <v>1103675</v>
      </c>
      <c r="B623" s="640" t="s">
        <v>989</v>
      </c>
    </row>
    <row r="624" spans="1:2" x14ac:dyDescent="0.25">
      <c r="A624" s="640">
        <v>1144479</v>
      </c>
      <c r="B624" s="640" t="s">
        <v>987</v>
      </c>
    </row>
    <row r="625" spans="1:2" x14ac:dyDescent="0.25">
      <c r="A625" s="640">
        <v>1099050</v>
      </c>
      <c r="B625" s="640" t="s">
        <v>983</v>
      </c>
    </row>
    <row r="626" spans="1:2" x14ac:dyDescent="0.25">
      <c r="A626" s="640">
        <v>1173144</v>
      </c>
      <c r="B626" s="640" t="s">
        <v>363</v>
      </c>
    </row>
    <row r="627" spans="1:2" x14ac:dyDescent="0.25">
      <c r="A627" s="640">
        <v>974779</v>
      </c>
      <c r="B627" s="640" t="s">
        <v>363</v>
      </c>
    </row>
    <row r="628" spans="1:2" x14ac:dyDescent="0.25">
      <c r="A628" s="640">
        <v>1093664</v>
      </c>
      <c r="B628" s="640" t="s">
        <v>983</v>
      </c>
    </row>
    <row r="629" spans="1:2" x14ac:dyDescent="0.25">
      <c r="A629" s="640">
        <v>1146918</v>
      </c>
      <c r="B629" s="640" t="s">
        <v>998</v>
      </c>
    </row>
    <row r="630" spans="1:2" x14ac:dyDescent="0.25">
      <c r="A630" s="640">
        <v>1092335</v>
      </c>
      <c r="B630" s="640" t="s">
        <v>984</v>
      </c>
    </row>
    <row r="631" spans="1:2" x14ac:dyDescent="0.25">
      <c r="A631" s="640">
        <v>1146697</v>
      </c>
      <c r="B631" s="640" t="s">
        <v>1018</v>
      </c>
    </row>
    <row r="632" spans="1:2" x14ac:dyDescent="0.25">
      <c r="A632" s="640">
        <v>1166450</v>
      </c>
      <c r="B632" s="640" t="s">
        <v>1024</v>
      </c>
    </row>
    <row r="633" spans="1:2" x14ac:dyDescent="0.25">
      <c r="A633" s="640">
        <v>1091330</v>
      </c>
      <c r="B633" s="640" t="s">
        <v>1025</v>
      </c>
    </row>
    <row r="634" spans="1:2" x14ac:dyDescent="0.25">
      <c r="A634" s="640">
        <v>1151490</v>
      </c>
      <c r="B634" s="640" t="s">
        <v>984</v>
      </c>
    </row>
    <row r="635" spans="1:2" x14ac:dyDescent="0.25">
      <c r="A635" s="640">
        <v>1159800</v>
      </c>
      <c r="B635" s="640" t="s">
        <v>984</v>
      </c>
    </row>
    <row r="636" spans="1:2" x14ac:dyDescent="0.25">
      <c r="A636" s="640">
        <v>1142190</v>
      </c>
      <c r="B636" s="640" t="s">
        <v>984</v>
      </c>
    </row>
    <row r="637" spans="1:2" x14ac:dyDescent="0.25">
      <c r="A637" s="640">
        <v>1050628</v>
      </c>
      <c r="B637" s="640" t="s">
        <v>1019</v>
      </c>
    </row>
    <row r="638" spans="1:2" x14ac:dyDescent="0.25">
      <c r="A638" s="640">
        <v>1065387</v>
      </c>
      <c r="B638" s="640" t="s">
        <v>1012</v>
      </c>
    </row>
    <row r="639" spans="1:2" x14ac:dyDescent="0.25">
      <c r="A639" s="640">
        <v>1144719</v>
      </c>
      <c r="B639" s="640" t="s">
        <v>1011</v>
      </c>
    </row>
    <row r="640" spans="1:2" x14ac:dyDescent="0.25">
      <c r="A640" s="640">
        <v>1173155</v>
      </c>
      <c r="B640" s="640" t="s">
        <v>389</v>
      </c>
    </row>
    <row r="641" spans="1:2" x14ac:dyDescent="0.25">
      <c r="A641" s="640">
        <v>950898</v>
      </c>
      <c r="B641" s="640" t="s">
        <v>984</v>
      </c>
    </row>
    <row r="642" spans="1:2" x14ac:dyDescent="0.25">
      <c r="A642" s="640">
        <v>1173156</v>
      </c>
      <c r="B642" s="640" t="s">
        <v>363</v>
      </c>
    </row>
    <row r="643" spans="1:2" x14ac:dyDescent="0.25">
      <c r="A643" s="640">
        <v>1107555</v>
      </c>
      <c r="B643" s="640" t="s">
        <v>1024</v>
      </c>
    </row>
    <row r="644" spans="1:2" x14ac:dyDescent="0.25">
      <c r="A644" s="640">
        <v>954953</v>
      </c>
      <c r="B644" s="640" t="s">
        <v>1016</v>
      </c>
    </row>
    <row r="645" spans="1:2" x14ac:dyDescent="0.25">
      <c r="A645" s="640">
        <v>1145056</v>
      </c>
      <c r="B645" s="640" t="s">
        <v>116</v>
      </c>
    </row>
    <row r="646" spans="1:2" x14ac:dyDescent="0.25">
      <c r="A646" s="640">
        <v>1092203</v>
      </c>
      <c r="B646" s="640" t="s">
        <v>1025</v>
      </c>
    </row>
    <row r="647" spans="1:2" x14ac:dyDescent="0.25">
      <c r="A647" s="640">
        <v>1144540</v>
      </c>
      <c r="B647" s="640" t="s">
        <v>116</v>
      </c>
    </row>
    <row r="648" spans="1:2" x14ac:dyDescent="0.25">
      <c r="A648" s="640">
        <v>1111439</v>
      </c>
      <c r="B648" s="640" t="s">
        <v>1002</v>
      </c>
    </row>
    <row r="649" spans="1:2" x14ac:dyDescent="0.25">
      <c r="A649" s="640">
        <v>1151521</v>
      </c>
      <c r="B649" s="640" t="s">
        <v>1015</v>
      </c>
    </row>
    <row r="650" spans="1:2" x14ac:dyDescent="0.25">
      <c r="A650" s="640">
        <v>1095470</v>
      </c>
      <c r="B650" s="640" t="s">
        <v>997</v>
      </c>
    </row>
    <row r="651" spans="1:2" x14ac:dyDescent="0.25">
      <c r="A651" s="640">
        <v>1117587</v>
      </c>
      <c r="B651" s="640" t="s">
        <v>997</v>
      </c>
    </row>
    <row r="652" spans="1:2" x14ac:dyDescent="0.25">
      <c r="A652" s="640">
        <v>1151770</v>
      </c>
      <c r="B652" s="640" t="s">
        <v>1022</v>
      </c>
    </row>
    <row r="653" spans="1:2" x14ac:dyDescent="0.25">
      <c r="A653" s="640">
        <v>1083371</v>
      </c>
      <c r="B653" s="640" t="s">
        <v>983</v>
      </c>
    </row>
    <row r="654" spans="1:2" x14ac:dyDescent="0.25">
      <c r="A654" s="640">
        <v>1166533</v>
      </c>
      <c r="B654" s="640" t="s">
        <v>990</v>
      </c>
    </row>
    <row r="655" spans="1:2" x14ac:dyDescent="0.25">
      <c r="A655" s="640">
        <v>1145319</v>
      </c>
      <c r="B655" s="640" t="s">
        <v>984</v>
      </c>
    </row>
    <row r="656" spans="1:2" x14ac:dyDescent="0.25">
      <c r="A656" s="640">
        <v>1099484</v>
      </c>
      <c r="B656" s="640" t="s">
        <v>984</v>
      </c>
    </row>
    <row r="657" spans="1:2" x14ac:dyDescent="0.25">
      <c r="A657" s="640">
        <v>1083794</v>
      </c>
      <c r="B657" s="640" t="s">
        <v>992</v>
      </c>
    </row>
    <row r="658" spans="1:2" x14ac:dyDescent="0.25">
      <c r="A658" s="640">
        <v>1172745</v>
      </c>
      <c r="B658" s="640" t="s">
        <v>992</v>
      </c>
    </row>
    <row r="659" spans="1:2" x14ac:dyDescent="0.25">
      <c r="A659" s="640">
        <v>1146712</v>
      </c>
      <c r="B659" s="640" t="s">
        <v>116</v>
      </c>
    </row>
    <row r="660" spans="1:2" x14ac:dyDescent="0.25">
      <c r="A660" s="640">
        <v>1127010</v>
      </c>
      <c r="B660" s="640" t="s">
        <v>1006</v>
      </c>
    </row>
    <row r="661" spans="1:2" x14ac:dyDescent="0.25">
      <c r="A661" s="640">
        <v>1166506</v>
      </c>
      <c r="B661" s="640" t="s">
        <v>990</v>
      </c>
    </row>
    <row r="662" spans="1:2" x14ac:dyDescent="0.25">
      <c r="A662" s="640">
        <v>963119</v>
      </c>
      <c r="B662" s="640" t="s">
        <v>1010</v>
      </c>
    </row>
    <row r="663" spans="1:2" x14ac:dyDescent="0.25">
      <c r="A663" s="640">
        <v>1078315</v>
      </c>
      <c r="B663" s="640" t="s">
        <v>1000</v>
      </c>
    </row>
    <row r="664" spans="1:2" x14ac:dyDescent="0.25">
      <c r="A664" s="640">
        <v>1087322</v>
      </c>
      <c r="B664" s="640" t="s">
        <v>994</v>
      </c>
    </row>
    <row r="665" spans="1:2" x14ac:dyDescent="0.25">
      <c r="A665" s="640">
        <v>1100710</v>
      </c>
      <c r="B665" s="640" t="s">
        <v>997</v>
      </c>
    </row>
    <row r="666" spans="1:2" x14ac:dyDescent="0.25">
      <c r="A666" s="640">
        <v>1112640</v>
      </c>
      <c r="B666" s="640" t="s">
        <v>994</v>
      </c>
    </row>
    <row r="667" spans="1:2" x14ac:dyDescent="0.25">
      <c r="A667" s="640">
        <v>1113907</v>
      </c>
      <c r="B667" s="640" t="s">
        <v>985</v>
      </c>
    </row>
    <row r="668" spans="1:2" x14ac:dyDescent="0.25">
      <c r="A668" s="640">
        <v>1162604</v>
      </c>
      <c r="B668" s="640" t="s">
        <v>363</v>
      </c>
    </row>
    <row r="669" spans="1:2" x14ac:dyDescent="0.25">
      <c r="A669" s="640">
        <v>1172284</v>
      </c>
      <c r="B669" s="640" t="s">
        <v>984</v>
      </c>
    </row>
    <row r="670" spans="1:2" x14ac:dyDescent="0.25">
      <c r="A670" s="640">
        <v>1172810</v>
      </c>
      <c r="B670" s="640" t="s">
        <v>1029</v>
      </c>
    </row>
    <row r="671" spans="1:2" x14ac:dyDescent="0.25">
      <c r="A671" s="640">
        <v>1172327</v>
      </c>
      <c r="B671" s="640" t="s">
        <v>992</v>
      </c>
    </row>
    <row r="672" spans="1:2" x14ac:dyDescent="0.25">
      <c r="A672" s="640">
        <v>1144921</v>
      </c>
      <c r="B672" s="640" t="s">
        <v>986</v>
      </c>
    </row>
    <row r="673" spans="1:3" x14ac:dyDescent="0.25">
      <c r="A673" s="640">
        <v>1115321</v>
      </c>
      <c r="B673" s="640" t="s">
        <v>1022</v>
      </c>
    </row>
    <row r="674" spans="1:3" x14ac:dyDescent="0.25">
      <c r="A674" s="640">
        <v>1128129</v>
      </c>
      <c r="B674" s="640" t="s">
        <v>989</v>
      </c>
    </row>
    <row r="675" spans="1:3" x14ac:dyDescent="0.25">
      <c r="A675" s="640">
        <v>1166204</v>
      </c>
      <c r="B675" s="640" t="s">
        <v>989</v>
      </c>
    </row>
    <row r="676" spans="1:3" x14ac:dyDescent="0.25">
      <c r="A676" s="640">
        <v>1151489</v>
      </c>
      <c r="B676" s="640" t="s">
        <v>990</v>
      </c>
    </row>
    <row r="677" spans="1:3" x14ac:dyDescent="0.25">
      <c r="A677" s="640">
        <v>1145169</v>
      </c>
      <c r="B677" s="640" t="s">
        <v>984</v>
      </c>
    </row>
    <row r="678" spans="1:3" x14ac:dyDescent="0.25">
      <c r="A678" s="640">
        <v>1099117</v>
      </c>
      <c r="B678" s="640" t="s">
        <v>1042</v>
      </c>
      <c r="C678" t="s">
        <v>1058</v>
      </c>
    </row>
    <row r="679" spans="1:3" x14ac:dyDescent="0.25">
      <c r="A679" s="640">
        <v>1145770</v>
      </c>
      <c r="B679" s="640" t="s">
        <v>1037</v>
      </c>
    </row>
    <row r="680" spans="1:3" x14ac:dyDescent="0.25">
      <c r="A680" s="640">
        <v>1101780</v>
      </c>
      <c r="B680" s="640" t="s">
        <v>1011</v>
      </c>
      <c r="C680" t="s">
        <v>1059</v>
      </c>
    </row>
    <row r="681" spans="1:3" x14ac:dyDescent="0.25">
      <c r="A681" s="640">
        <v>1080275</v>
      </c>
      <c r="B681" s="640" t="s">
        <v>1015</v>
      </c>
    </row>
    <row r="682" spans="1:3" x14ac:dyDescent="0.25">
      <c r="A682" s="640">
        <v>1112740</v>
      </c>
      <c r="B682" s="640" t="s">
        <v>989</v>
      </c>
    </row>
    <row r="683" spans="1:3" x14ac:dyDescent="0.25">
      <c r="A683" s="640">
        <v>1145793</v>
      </c>
      <c r="B683" s="640" t="s">
        <v>1020</v>
      </c>
    </row>
    <row r="684" spans="1:3" x14ac:dyDescent="0.25">
      <c r="A684" s="640">
        <v>1146648</v>
      </c>
      <c r="B684" s="640" t="s">
        <v>1000</v>
      </c>
    </row>
    <row r="685" spans="1:3" x14ac:dyDescent="0.25">
      <c r="A685" s="640">
        <v>1151567</v>
      </c>
      <c r="B685" s="640" t="s">
        <v>989</v>
      </c>
    </row>
    <row r="686" spans="1:3" x14ac:dyDescent="0.25">
      <c r="A686" s="640">
        <v>1162508</v>
      </c>
      <c r="B686" s="640" t="s">
        <v>1007</v>
      </c>
    </row>
    <row r="687" spans="1:3" x14ac:dyDescent="0.25">
      <c r="A687" s="640">
        <v>1145697</v>
      </c>
      <c r="B687" s="640" t="s">
        <v>984</v>
      </c>
    </row>
    <row r="688" spans="1:3" x14ac:dyDescent="0.25">
      <c r="A688" s="640">
        <v>1077859</v>
      </c>
      <c r="B688" s="640" t="s">
        <v>984</v>
      </c>
    </row>
    <row r="689" spans="1:2" x14ac:dyDescent="0.25">
      <c r="A689" s="640">
        <v>953710</v>
      </c>
      <c r="B689" s="640" t="s">
        <v>998</v>
      </c>
    </row>
    <row r="690" spans="1:2" x14ac:dyDescent="0.25">
      <c r="A690" s="640">
        <v>1110755</v>
      </c>
      <c r="B690" s="640" t="s">
        <v>987</v>
      </c>
    </row>
    <row r="691" spans="1:2" x14ac:dyDescent="0.25">
      <c r="A691" s="640">
        <v>1151957</v>
      </c>
      <c r="B691" s="640" t="s">
        <v>983</v>
      </c>
    </row>
    <row r="692" spans="1:2" x14ac:dyDescent="0.25">
      <c r="A692" s="640">
        <v>1144621</v>
      </c>
      <c r="B692" s="640" t="s">
        <v>986</v>
      </c>
    </row>
    <row r="693" spans="1:2" x14ac:dyDescent="0.25">
      <c r="A693" s="640">
        <v>1151562</v>
      </c>
      <c r="B693" s="640" t="s">
        <v>116</v>
      </c>
    </row>
    <row r="694" spans="1:2" x14ac:dyDescent="0.25">
      <c r="A694" s="640">
        <v>1079562</v>
      </c>
      <c r="B694" s="640" t="s">
        <v>1024</v>
      </c>
    </row>
    <row r="695" spans="1:2" x14ac:dyDescent="0.25">
      <c r="A695" s="640">
        <v>1151873</v>
      </c>
      <c r="B695" s="640" t="s">
        <v>990</v>
      </c>
    </row>
    <row r="696" spans="1:2" x14ac:dyDescent="0.25">
      <c r="A696" s="640">
        <v>1172349</v>
      </c>
      <c r="B696" s="640" t="s">
        <v>992</v>
      </c>
    </row>
    <row r="697" spans="1:2" x14ac:dyDescent="0.25">
      <c r="A697" s="640">
        <v>1152049</v>
      </c>
      <c r="B697" s="640" t="s">
        <v>116</v>
      </c>
    </row>
    <row r="698" spans="1:2" x14ac:dyDescent="0.25">
      <c r="A698" s="640">
        <v>1145283</v>
      </c>
      <c r="B698" s="640" t="s">
        <v>984</v>
      </c>
    </row>
    <row r="699" spans="1:2" x14ac:dyDescent="0.25">
      <c r="A699" s="640">
        <v>1098452</v>
      </c>
      <c r="B699" s="640" t="s">
        <v>986</v>
      </c>
    </row>
    <row r="700" spans="1:2" x14ac:dyDescent="0.25">
      <c r="A700" s="640">
        <v>1136520</v>
      </c>
      <c r="B700" s="640" t="s">
        <v>990</v>
      </c>
    </row>
    <row r="701" spans="1:2" x14ac:dyDescent="0.25">
      <c r="A701" s="640">
        <v>1145756</v>
      </c>
      <c r="B701" s="640" t="s">
        <v>984</v>
      </c>
    </row>
    <row r="702" spans="1:2" x14ac:dyDescent="0.25">
      <c r="A702" s="640">
        <v>1145183</v>
      </c>
      <c r="B702" s="640" t="s">
        <v>984</v>
      </c>
    </row>
    <row r="703" spans="1:2" x14ac:dyDescent="0.25">
      <c r="A703" s="640">
        <v>1097942</v>
      </c>
      <c r="B703" s="640" t="s">
        <v>1007</v>
      </c>
    </row>
    <row r="704" spans="1:2" x14ac:dyDescent="0.25">
      <c r="A704" s="640">
        <v>1157279</v>
      </c>
      <c r="B704" s="640" t="s">
        <v>989</v>
      </c>
    </row>
    <row r="705" spans="1:3" x14ac:dyDescent="0.25">
      <c r="A705" s="640">
        <v>1145316</v>
      </c>
      <c r="B705" s="640" t="s">
        <v>988</v>
      </c>
    </row>
    <row r="706" spans="1:3" x14ac:dyDescent="0.25">
      <c r="A706" s="640">
        <v>1144986</v>
      </c>
      <c r="B706" s="640" t="s">
        <v>997</v>
      </c>
    </row>
    <row r="707" spans="1:3" x14ac:dyDescent="0.25">
      <c r="A707" s="640">
        <v>1112282</v>
      </c>
      <c r="B707" s="640" t="s">
        <v>984</v>
      </c>
      <c r="C707" t="s">
        <v>1060</v>
      </c>
    </row>
    <row r="708" spans="1:3" x14ac:dyDescent="0.25">
      <c r="A708" s="640">
        <v>1110883</v>
      </c>
      <c r="B708" s="640" t="s">
        <v>984</v>
      </c>
    </row>
    <row r="709" spans="1:3" x14ac:dyDescent="0.25">
      <c r="A709" s="640">
        <v>1087912</v>
      </c>
      <c r="B709" s="640" t="s">
        <v>984</v>
      </c>
    </row>
    <row r="710" spans="1:3" x14ac:dyDescent="0.25">
      <c r="A710" s="640">
        <v>1172310</v>
      </c>
      <c r="B710" s="640" t="s">
        <v>116</v>
      </c>
    </row>
    <row r="711" spans="1:3" x14ac:dyDescent="0.25">
      <c r="A711" s="640">
        <v>1066522</v>
      </c>
      <c r="B711" s="640" t="s">
        <v>990</v>
      </c>
    </row>
    <row r="712" spans="1:3" x14ac:dyDescent="0.25">
      <c r="A712" s="640">
        <v>1095184</v>
      </c>
      <c r="B712" s="640" t="s">
        <v>984</v>
      </c>
    </row>
    <row r="713" spans="1:3" x14ac:dyDescent="0.25">
      <c r="A713" s="640">
        <v>1144392</v>
      </c>
      <c r="B713" s="640" t="s">
        <v>984</v>
      </c>
    </row>
    <row r="714" spans="1:3" x14ac:dyDescent="0.25">
      <c r="A714" s="640">
        <v>1145902</v>
      </c>
      <c r="B714" s="640" t="s">
        <v>1028</v>
      </c>
    </row>
    <row r="715" spans="1:3" x14ac:dyDescent="0.25">
      <c r="A715" s="640">
        <v>1107720</v>
      </c>
      <c r="B715" s="640" t="s">
        <v>989</v>
      </c>
    </row>
    <row r="716" spans="1:3" x14ac:dyDescent="0.25">
      <c r="A716" s="640">
        <v>1068661</v>
      </c>
      <c r="B716" s="640" t="s">
        <v>994</v>
      </c>
    </row>
    <row r="717" spans="1:3" x14ac:dyDescent="0.25">
      <c r="A717" s="640">
        <v>1166575</v>
      </c>
      <c r="B717" s="640" t="s">
        <v>1025</v>
      </c>
    </row>
    <row r="718" spans="1:3" x14ac:dyDescent="0.25">
      <c r="A718" s="640">
        <v>1080207</v>
      </c>
      <c r="B718" s="640" t="s">
        <v>1025</v>
      </c>
      <c r="C718" t="s">
        <v>1061</v>
      </c>
    </row>
    <row r="719" spans="1:3" x14ac:dyDescent="0.25">
      <c r="A719" s="640">
        <v>1078296</v>
      </c>
      <c r="B719" s="640" t="s">
        <v>983</v>
      </c>
    </row>
    <row r="720" spans="1:3" x14ac:dyDescent="0.25">
      <c r="A720" s="640">
        <v>1094331</v>
      </c>
      <c r="B720" s="640" t="s">
        <v>1011</v>
      </c>
    </row>
    <row r="721" spans="1:2" x14ac:dyDescent="0.25">
      <c r="A721" s="640">
        <v>1134557</v>
      </c>
      <c r="B721" s="640" t="s">
        <v>1029</v>
      </c>
    </row>
    <row r="722" spans="1:2" x14ac:dyDescent="0.25">
      <c r="A722" s="640">
        <v>1151703</v>
      </c>
      <c r="B722" s="640" t="s">
        <v>1002</v>
      </c>
    </row>
    <row r="723" spans="1:2" x14ac:dyDescent="0.25">
      <c r="A723" s="640">
        <v>1086936</v>
      </c>
      <c r="B723" s="640" t="s">
        <v>363</v>
      </c>
    </row>
    <row r="724" spans="1:2" x14ac:dyDescent="0.25">
      <c r="A724" s="640">
        <v>1151912</v>
      </c>
      <c r="B724" s="640" t="s">
        <v>990</v>
      </c>
    </row>
    <row r="725" spans="1:2" x14ac:dyDescent="0.25">
      <c r="A725" s="640">
        <v>1142544</v>
      </c>
      <c r="B725" s="640" t="s">
        <v>1002</v>
      </c>
    </row>
    <row r="726" spans="1:2" x14ac:dyDescent="0.25">
      <c r="A726" s="640">
        <v>1145385</v>
      </c>
      <c r="B726" s="640" t="s">
        <v>1026</v>
      </c>
    </row>
    <row r="727" spans="1:2" x14ac:dyDescent="0.25">
      <c r="A727" s="640">
        <v>1106320</v>
      </c>
      <c r="B727" s="640" t="s">
        <v>984</v>
      </c>
    </row>
    <row r="728" spans="1:2" x14ac:dyDescent="0.25">
      <c r="A728" s="640">
        <v>1145559</v>
      </c>
      <c r="B728" s="640" t="s">
        <v>986</v>
      </c>
    </row>
    <row r="729" spans="1:2" x14ac:dyDescent="0.25">
      <c r="A729" s="640">
        <v>1076118</v>
      </c>
      <c r="B729" s="640" t="s">
        <v>994</v>
      </c>
    </row>
    <row r="730" spans="1:2" x14ac:dyDescent="0.25">
      <c r="A730" s="640">
        <v>1115251</v>
      </c>
      <c r="B730" s="640" t="s">
        <v>984</v>
      </c>
    </row>
    <row r="731" spans="1:2" x14ac:dyDescent="0.25">
      <c r="A731" s="640">
        <v>1083585</v>
      </c>
      <c r="B731" s="640" t="s">
        <v>984</v>
      </c>
    </row>
    <row r="732" spans="1:2" x14ac:dyDescent="0.25">
      <c r="A732" s="640">
        <v>1151541</v>
      </c>
      <c r="B732" s="640" t="s">
        <v>985</v>
      </c>
    </row>
    <row r="733" spans="1:2" x14ac:dyDescent="0.25">
      <c r="A733" s="640">
        <v>962100</v>
      </c>
      <c r="B733" s="640" t="s">
        <v>363</v>
      </c>
    </row>
    <row r="734" spans="1:2" x14ac:dyDescent="0.25">
      <c r="A734" s="640">
        <v>1032960</v>
      </c>
      <c r="B734" s="640" t="s">
        <v>994</v>
      </c>
    </row>
    <row r="735" spans="1:2" x14ac:dyDescent="0.25">
      <c r="A735" s="640">
        <v>1166270</v>
      </c>
      <c r="B735" s="640" t="s">
        <v>1036</v>
      </c>
    </row>
    <row r="736" spans="1:2" x14ac:dyDescent="0.25">
      <c r="A736" s="640">
        <v>1094590</v>
      </c>
      <c r="B736" s="640" t="s">
        <v>998</v>
      </c>
    </row>
    <row r="737" spans="1:3" x14ac:dyDescent="0.25">
      <c r="A737" s="640">
        <v>1149352</v>
      </c>
      <c r="B737" s="640" t="s">
        <v>992</v>
      </c>
    </row>
    <row r="738" spans="1:3" x14ac:dyDescent="0.25">
      <c r="A738" s="640">
        <v>1146909</v>
      </c>
      <c r="B738" s="640" t="s">
        <v>1039</v>
      </c>
    </row>
    <row r="739" spans="1:3" x14ac:dyDescent="0.25">
      <c r="A739" s="640">
        <v>1144920</v>
      </c>
      <c r="B739" s="640" t="s">
        <v>990</v>
      </c>
    </row>
    <row r="740" spans="1:3" x14ac:dyDescent="0.25">
      <c r="A740" s="640">
        <v>1095100</v>
      </c>
      <c r="B740" s="640" t="s">
        <v>1021</v>
      </c>
    </row>
    <row r="741" spans="1:3" x14ac:dyDescent="0.25">
      <c r="A741" s="640">
        <v>1088740</v>
      </c>
      <c r="B741" s="640" t="s">
        <v>985</v>
      </c>
      <c r="C741" t="s">
        <v>1062</v>
      </c>
    </row>
    <row r="742" spans="1:3" x14ac:dyDescent="0.25">
      <c r="A742" s="640">
        <v>1098358</v>
      </c>
      <c r="B742" s="640" t="s">
        <v>990</v>
      </c>
    </row>
    <row r="743" spans="1:3" x14ac:dyDescent="0.25">
      <c r="A743" s="640">
        <v>1114805</v>
      </c>
      <c r="B743" s="640" t="s">
        <v>987</v>
      </c>
    </row>
    <row r="744" spans="1:3" x14ac:dyDescent="0.25">
      <c r="A744" s="640">
        <v>1144787</v>
      </c>
      <c r="B744" s="640" t="s">
        <v>116</v>
      </c>
    </row>
    <row r="745" spans="1:3" x14ac:dyDescent="0.25">
      <c r="A745" s="640">
        <v>1144818</v>
      </c>
      <c r="B745" s="640" t="s">
        <v>1031</v>
      </c>
    </row>
    <row r="746" spans="1:3" x14ac:dyDescent="0.25">
      <c r="A746" s="640">
        <v>1151442</v>
      </c>
      <c r="B746" s="640" t="s">
        <v>984</v>
      </c>
    </row>
    <row r="747" spans="1:3" x14ac:dyDescent="0.25">
      <c r="A747" s="640">
        <v>1159845</v>
      </c>
      <c r="B747" s="640" t="s">
        <v>1023</v>
      </c>
    </row>
    <row r="748" spans="1:3" x14ac:dyDescent="0.25">
      <c r="A748" s="640">
        <v>1151527</v>
      </c>
      <c r="B748" s="640" t="s">
        <v>116</v>
      </c>
    </row>
    <row r="749" spans="1:3" x14ac:dyDescent="0.25">
      <c r="A749" s="640">
        <v>1064118</v>
      </c>
      <c r="B749" s="640" t="s">
        <v>1018</v>
      </c>
    </row>
    <row r="750" spans="1:3" x14ac:dyDescent="0.25">
      <c r="A750" s="640">
        <v>1151842</v>
      </c>
      <c r="B750" s="640" t="s">
        <v>988</v>
      </c>
    </row>
    <row r="751" spans="1:3" x14ac:dyDescent="0.25">
      <c r="A751" s="640">
        <v>1147789</v>
      </c>
      <c r="B751" s="640" t="s">
        <v>1015</v>
      </c>
    </row>
    <row r="752" spans="1:3" x14ac:dyDescent="0.25">
      <c r="A752" s="640">
        <v>1145282</v>
      </c>
      <c r="B752" s="640" t="s">
        <v>990</v>
      </c>
    </row>
    <row r="753" spans="1:3" x14ac:dyDescent="0.25">
      <c r="A753" s="640">
        <v>1128970</v>
      </c>
      <c r="B753" s="640" t="s">
        <v>984</v>
      </c>
    </row>
    <row r="754" spans="1:3" x14ac:dyDescent="0.25">
      <c r="A754" s="640">
        <v>1080613</v>
      </c>
      <c r="B754" s="640" t="s">
        <v>984</v>
      </c>
    </row>
    <row r="755" spans="1:3" x14ac:dyDescent="0.25">
      <c r="A755" s="640">
        <v>1113635</v>
      </c>
      <c r="B755" s="640" t="s">
        <v>1003</v>
      </c>
    </row>
    <row r="756" spans="1:3" x14ac:dyDescent="0.25">
      <c r="A756" s="640">
        <v>1129252</v>
      </c>
      <c r="B756" s="640" t="s">
        <v>990</v>
      </c>
    </row>
    <row r="757" spans="1:3" x14ac:dyDescent="0.25">
      <c r="A757" s="640">
        <v>1101050</v>
      </c>
      <c r="B757" s="640" t="s">
        <v>997</v>
      </c>
    </row>
    <row r="758" spans="1:3" x14ac:dyDescent="0.25">
      <c r="A758" s="640">
        <v>1099565</v>
      </c>
      <c r="B758" s="640" t="s">
        <v>1025</v>
      </c>
      <c r="C758" t="s">
        <v>1063</v>
      </c>
    </row>
    <row r="759" spans="1:3" x14ac:dyDescent="0.25">
      <c r="A759" s="640">
        <v>1105113</v>
      </c>
      <c r="B759" s="640" t="s">
        <v>994</v>
      </c>
    </row>
    <row r="760" spans="1:3" x14ac:dyDescent="0.25">
      <c r="A760" s="640">
        <v>1146665</v>
      </c>
      <c r="B760" s="640" t="s">
        <v>1017</v>
      </c>
    </row>
    <row r="761" spans="1:3" x14ac:dyDescent="0.25">
      <c r="A761" s="640">
        <v>1100912</v>
      </c>
      <c r="B761" s="640" t="s">
        <v>1015</v>
      </c>
    </row>
    <row r="762" spans="1:3" x14ac:dyDescent="0.25">
      <c r="A762" s="640">
        <v>1128757</v>
      </c>
      <c r="B762" s="640" t="s">
        <v>987</v>
      </c>
    </row>
    <row r="763" spans="1:3" x14ac:dyDescent="0.25">
      <c r="A763" s="640">
        <v>1157255</v>
      </c>
      <c r="B763" s="640" t="s">
        <v>1010</v>
      </c>
    </row>
    <row r="764" spans="1:3" x14ac:dyDescent="0.25">
      <c r="A764" s="640">
        <v>1166493</v>
      </c>
      <c r="B764" s="640" t="s">
        <v>992</v>
      </c>
    </row>
    <row r="765" spans="1:3" x14ac:dyDescent="0.25">
      <c r="A765" s="640">
        <v>1145749</v>
      </c>
      <c r="B765" s="640" t="s">
        <v>990</v>
      </c>
    </row>
    <row r="766" spans="1:3" x14ac:dyDescent="0.25">
      <c r="A766" s="640">
        <v>1066172</v>
      </c>
      <c r="B766" s="640" t="s">
        <v>994</v>
      </c>
    </row>
    <row r="767" spans="1:3" x14ac:dyDescent="0.25">
      <c r="A767" s="640">
        <v>1094358</v>
      </c>
      <c r="B767" s="640" t="s">
        <v>1002</v>
      </c>
    </row>
    <row r="768" spans="1:3" x14ac:dyDescent="0.25">
      <c r="A768" s="640">
        <v>1139537</v>
      </c>
      <c r="B768" s="640" t="s">
        <v>984</v>
      </c>
    </row>
    <row r="769" spans="1:2" x14ac:dyDescent="0.25">
      <c r="A769" s="640">
        <v>1145816</v>
      </c>
      <c r="B769" s="640" t="s">
        <v>992</v>
      </c>
    </row>
    <row r="770" spans="1:2" x14ac:dyDescent="0.25">
      <c r="A770" s="640">
        <v>1147086</v>
      </c>
      <c r="B770" s="640" t="s">
        <v>990</v>
      </c>
    </row>
    <row r="771" spans="1:2" x14ac:dyDescent="0.25">
      <c r="A771" s="640">
        <v>1151471</v>
      </c>
      <c r="B771" s="640" t="s">
        <v>984</v>
      </c>
    </row>
    <row r="772" spans="1:2" x14ac:dyDescent="0.25">
      <c r="A772" s="640">
        <v>1093436</v>
      </c>
      <c r="B772" s="640" t="s">
        <v>990</v>
      </c>
    </row>
    <row r="773" spans="1:2" x14ac:dyDescent="0.25">
      <c r="A773" s="640">
        <v>1076848</v>
      </c>
      <c r="B773" s="640" t="s">
        <v>370</v>
      </c>
    </row>
    <row r="774" spans="1:2" x14ac:dyDescent="0.25">
      <c r="A774" s="640">
        <v>1112080</v>
      </c>
      <c r="B774" s="640" t="s">
        <v>990</v>
      </c>
    </row>
    <row r="775" spans="1:2" x14ac:dyDescent="0.25">
      <c r="A775" s="640">
        <v>1151987</v>
      </c>
      <c r="B775" s="640" t="s">
        <v>984</v>
      </c>
    </row>
    <row r="776" spans="1:2" x14ac:dyDescent="0.25">
      <c r="A776" s="640">
        <v>1096029</v>
      </c>
      <c r="B776" s="640" t="s">
        <v>986</v>
      </c>
    </row>
    <row r="777" spans="1:2" x14ac:dyDescent="0.25">
      <c r="A777" s="640">
        <v>1099486</v>
      </c>
      <c r="B777" s="640" t="s">
        <v>984</v>
      </c>
    </row>
    <row r="778" spans="1:2" x14ac:dyDescent="0.25">
      <c r="A778" s="640">
        <v>1149445</v>
      </c>
      <c r="B778" s="640" t="s">
        <v>985</v>
      </c>
    </row>
    <row r="779" spans="1:2" x14ac:dyDescent="0.25">
      <c r="A779" s="640">
        <v>1077128</v>
      </c>
      <c r="B779" s="640" t="s">
        <v>1001</v>
      </c>
    </row>
    <row r="780" spans="1:2" x14ac:dyDescent="0.25">
      <c r="A780" s="640">
        <v>1106331</v>
      </c>
      <c r="B780" s="640" t="s">
        <v>984</v>
      </c>
    </row>
    <row r="781" spans="1:2" x14ac:dyDescent="0.25">
      <c r="A781" s="640">
        <v>1089010</v>
      </c>
      <c r="B781" s="640" t="s">
        <v>984</v>
      </c>
    </row>
    <row r="782" spans="1:2" x14ac:dyDescent="0.25">
      <c r="A782" s="640">
        <v>1107451</v>
      </c>
      <c r="B782" s="640" t="s">
        <v>990</v>
      </c>
    </row>
    <row r="783" spans="1:2" x14ac:dyDescent="0.25">
      <c r="A783" s="640">
        <v>1100013</v>
      </c>
      <c r="B783" s="640" t="s">
        <v>1015</v>
      </c>
    </row>
    <row r="784" spans="1:2" x14ac:dyDescent="0.25">
      <c r="A784" s="640">
        <v>1151658</v>
      </c>
      <c r="B784" s="640" t="s">
        <v>983</v>
      </c>
    </row>
    <row r="785" spans="1:2" x14ac:dyDescent="0.25">
      <c r="A785" s="640">
        <v>1166194</v>
      </c>
      <c r="B785" s="640" t="s">
        <v>116</v>
      </c>
    </row>
    <row r="786" spans="1:2" x14ac:dyDescent="0.25">
      <c r="A786" s="640">
        <v>1127986</v>
      </c>
      <c r="B786" s="640" t="s">
        <v>1001</v>
      </c>
    </row>
    <row r="787" spans="1:2" x14ac:dyDescent="0.25">
      <c r="A787" s="640">
        <v>1149462</v>
      </c>
      <c r="B787" s="640" t="s">
        <v>363</v>
      </c>
    </row>
    <row r="788" spans="1:2" x14ac:dyDescent="0.25">
      <c r="A788" s="640">
        <v>1145833</v>
      </c>
      <c r="B788" s="640" t="s">
        <v>1023</v>
      </c>
    </row>
    <row r="789" spans="1:2" x14ac:dyDescent="0.25">
      <c r="A789" s="640">
        <v>1076758</v>
      </c>
      <c r="B789" s="640" t="s">
        <v>1017</v>
      </c>
    </row>
    <row r="790" spans="1:2" x14ac:dyDescent="0.25">
      <c r="A790" s="640">
        <v>1077982</v>
      </c>
      <c r="B790" s="640" t="s">
        <v>990</v>
      </c>
    </row>
    <row r="791" spans="1:2" x14ac:dyDescent="0.25">
      <c r="A791" s="640">
        <v>1100840</v>
      </c>
      <c r="B791" s="640" t="s">
        <v>988</v>
      </c>
    </row>
    <row r="792" spans="1:2" x14ac:dyDescent="0.25">
      <c r="A792" s="640">
        <v>1101683</v>
      </c>
      <c r="B792" s="640" t="s">
        <v>998</v>
      </c>
    </row>
    <row r="793" spans="1:2" x14ac:dyDescent="0.25">
      <c r="A793" s="640">
        <v>1127498</v>
      </c>
      <c r="B793" s="640" t="s">
        <v>984</v>
      </c>
    </row>
    <row r="794" spans="1:2" x14ac:dyDescent="0.25">
      <c r="A794" s="640">
        <v>1115239</v>
      </c>
      <c r="B794" s="640" t="s">
        <v>997</v>
      </c>
    </row>
    <row r="795" spans="1:2" x14ac:dyDescent="0.25">
      <c r="A795" s="640">
        <v>1080797</v>
      </c>
      <c r="B795" s="640" t="s">
        <v>1029</v>
      </c>
    </row>
    <row r="796" spans="1:2" x14ac:dyDescent="0.25">
      <c r="A796" s="640">
        <v>1081785</v>
      </c>
      <c r="B796" s="640" t="s">
        <v>984</v>
      </c>
    </row>
    <row r="797" spans="1:2" x14ac:dyDescent="0.25">
      <c r="A797" s="640">
        <v>1094447</v>
      </c>
      <c r="B797" s="640" t="s">
        <v>984</v>
      </c>
    </row>
    <row r="798" spans="1:2" x14ac:dyDescent="0.25">
      <c r="A798" s="640">
        <v>1051654</v>
      </c>
      <c r="B798" s="640" t="s">
        <v>363</v>
      </c>
    </row>
    <row r="799" spans="1:2" x14ac:dyDescent="0.25">
      <c r="A799" s="640">
        <v>1169727</v>
      </c>
      <c r="B799" s="640" t="s">
        <v>985</v>
      </c>
    </row>
    <row r="800" spans="1:2" x14ac:dyDescent="0.25">
      <c r="A800" s="640">
        <v>1109998</v>
      </c>
      <c r="B800" s="640" t="s">
        <v>1014</v>
      </c>
    </row>
    <row r="801" spans="1:3" x14ac:dyDescent="0.25">
      <c r="A801" s="640">
        <v>1144339</v>
      </c>
      <c r="B801" s="640" t="s">
        <v>1024</v>
      </c>
    </row>
    <row r="802" spans="1:3" x14ac:dyDescent="0.25">
      <c r="A802" s="640">
        <v>1144503</v>
      </c>
      <c r="B802" s="640" t="s">
        <v>1017</v>
      </c>
    </row>
    <row r="803" spans="1:3" x14ac:dyDescent="0.25">
      <c r="A803" s="640">
        <v>1102130</v>
      </c>
      <c r="B803" s="640" t="s">
        <v>1024</v>
      </c>
    </row>
    <row r="804" spans="1:3" x14ac:dyDescent="0.25">
      <c r="A804" s="640">
        <v>953831</v>
      </c>
      <c r="B804" s="640" t="s">
        <v>1040</v>
      </c>
    </row>
    <row r="805" spans="1:3" x14ac:dyDescent="0.25">
      <c r="A805" s="640">
        <v>1095097</v>
      </c>
      <c r="B805" s="640" t="s">
        <v>1045</v>
      </c>
    </row>
    <row r="806" spans="1:3" x14ac:dyDescent="0.25">
      <c r="A806" s="640">
        <v>1162540</v>
      </c>
      <c r="B806" s="640" t="s">
        <v>994</v>
      </c>
    </row>
    <row r="807" spans="1:3" x14ac:dyDescent="0.25">
      <c r="A807" s="640">
        <v>1172287</v>
      </c>
      <c r="B807" s="640" t="s">
        <v>984</v>
      </c>
    </row>
    <row r="808" spans="1:3" x14ac:dyDescent="0.25">
      <c r="A808" s="640">
        <v>1128973</v>
      </c>
      <c r="B808" s="640" t="s">
        <v>1036</v>
      </c>
    </row>
    <row r="809" spans="1:3" x14ac:dyDescent="0.25">
      <c r="A809" s="640">
        <v>1094520</v>
      </c>
      <c r="B809" s="640" t="s">
        <v>984</v>
      </c>
    </row>
    <row r="810" spans="1:3" x14ac:dyDescent="0.25">
      <c r="A810" s="640">
        <v>1145301</v>
      </c>
      <c r="B810" s="640" t="s">
        <v>116</v>
      </c>
    </row>
    <row r="811" spans="1:3" x14ac:dyDescent="0.25">
      <c r="A811" s="640">
        <v>1151723</v>
      </c>
      <c r="B811" s="640" t="s">
        <v>990</v>
      </c>
    </row>
    <row r="812" spans="1:3" x14ac:dyDescent="0.25">
      <c r="A812" s="640">
        <v>1088962</v>
      </c>
      <c r="B812" s="640" t="s">
        <v>1002</v>
      </c>
    </row>
    <row r="813" spans="1:3" x14ac:dyDescent="0.25">
      <c r="A813" s="640">
        <v>1151450</v>
      </c>
      <c r="B813" s="640" t="s">
        <v>990</v>
      </c>
    </row>
    <row r="814" spans="1:3" x14ac:dyDescent="0.25">
      <c r="A814" s="640">
        <v>1116460</v>
      </c>
      <c r="B814" s="640" t="s">
        <v>1011</v>
      </c>
      <c r="C814" t="s">
        <v>1059</v>
      </c>
    </row>
    <row r="815" spans="1:3" x14ac:dyDescent="0.25">
      <c r="A815" s="640">
        <v>1064202</v>
      </c>
      <c r="B815" s="640" t="s">
        <v>984</v>
      </c>
    </row>
    <row r="816" spans="1:3" x14ac:dyDescent="0.25">
      <c r="A816" s="640">
        <v>1150484</v>
      </c>
      <c r="B816" s="640" t="s">
        <v>984</v>
      </c>
    </row>
    <row r="817" spans="1:2" x14ac:dyDescent="0.25">
      <c r="A817" s="640">
        <v>1173518</v>
      </c>
      <c r="B817" s="640" t="s">
        <v>997</v>
      </c>
    </row>
    <row r="818" spans="1:2" x14ac:dyDescent="0.25">
      <c r="A818" s="640">
        <v>1146956</v>
      </c>
      <c r="B818" s="640" t="s">
        <v>986</v>
      </c>
    </row>
    <row r="819" spans="1:2" x14ac:dyDescent="0.25">
      <c r="A819" s="640">
        <v>1100405</v>
      </c>
      <c r="B819" s="640" t="s">
        <v>1024</v>
      </c>
    </row>
    <row r="820" spans="1:2" x14ac:dyDescent="0.25">
      <c r="A820" s="640">
        <v>964437</v>
      </c>
      <c r="B820" s="640" t="s">
        <v>363</v>
      </c>
    </row>
    <row r="821" spans="1:2" x14ac:dyDescent="0.25">
      <c r="A821" s="640">
        <v>1171752</v>
      </c>
      <c r="B821" s="640" t="s">
        <v>1004</v>
      </c>
    </row>
    <row r="822" spans="1:2" x14ac:dyDescent="0.25">
      <c r="A822" s="640">
        <v>1144751</v>
      </c>
      <c r="B822" s="640" t="s">
        <v>1023</v>
      </c>
    </row>
    <row r="823" spans="1:2" x14ac:dyDescent="0.25">
      <c r="A823" s="640">
        <v>1144553</v>
      </c>
      <c r="B823" s="640" t="s">
        <v>989</v>
      </c>
    </row>
    <row r="824" spans="1:2" x14ac:dyDescent="0.25">
      <c r="A824" s="640">
        <v>1053935</v>
      </c>
      <c r="B824" s="640" t="s">
        <v>984</v>
      </c>
    </row>
    <row r="825" spans="1:2" x14ac:dyDescent="0.25">
      <c r="A825" s="640">
        <v>942507</v>
      </c>
      <c r="B825" s="640" t="s">
        <v>370</v>
      </c>
    </row>
    <row r="826" spans="1:2" x14ac:dyDescent="0.25">
      <c r="A826" s="640">
        <v>1113791</v>
      </c>
      <c r="B826" s="640" t="s">
        <v>987</v>
      </c>
    </row>
    <row r="827" spans="1:2" x14ac:dyDescent="0.25">
      <c r="A827" s="640">
        <v>1175735</v>
      </c>
      <c r="B827" s="640" t="s">
        <v>363</v>
      </c>
    </row>
    <row r="828" spans="1:2" x14ac:dyDescent="0.25">
      <c r="A828" s="640">
        <v>1092899</v>
      </c>
      <c r="B828" s="640" t="s">
        <v>984</v>
      </c>
    </row>
    <row r="829" spans="1:2" x14ac:dyDescent="0.25">
      <c r="A829" s="640">
        <v>1066222</v>
      </c>
      <c r="B829" s="640" t="s">
        <v>984</v>
      </c>
    </row>
    <row r="830" spans="1:2" x14ac:dyDescent="0.25">
      <c r="A830" s="640">
        <v>1100151</v>
      </c>
      <c r="B830" s="640" t="s">
        <v>1025</v>
      </c>
    </row>
    <row r="831" spans="1:2" x14ac:dyDescent="0.25">
      <c r="A831" s="640">
        <v>1145454</v>
      </c>
      <c r="B831" s="640" t="s">
        <v>985</v>
      </c>
    </row>
    <row r="832" spans="1:2" x14ac:dyDescent="0.25">
      <c r="A832" s="640">
        <v>1023444</v>
      </c>
      <c r="B832" s="640" t="s">
        <v>996</v>
      </c>
    </row>
    <row r="833" spans="1:3" x14ac:dyDescent="0.25">
      <c r="A833" s="640">
        <v>1128718</v>
      </c>
      <c r="B833" s="640" t="s">
        <v>996</v>
      </c>
    </row>
    <row r="834" spans="1:3" x14ac:dyDescent="0.25">
      <c r="A834" s="640">
        <v>1093390</v>
      </c>
      <c r="B834" s="640" t="s">
        <v>990</v>
      </c>
    </row>
    <row r="835" spans="1:3" x14ac:dyDescent="0.25">
      <c r="A835" s="640">
        <v>1100083</v>
      </c>
      <c r="B835" s="640" t="s">
        <v>984</v>
      </c>
    </row>
    <row r="836" spans="1:3" x14ac:dyDescent="0.25">
      <c r="A836" s="640">
        <v>1114094</v>
      </c>
      <c r="B836" s="640" t="s">
        <v>984</v>
      </c>
    </row>
    <row r="837" spans="1:3" x14ac:dyDescent="0.25">
      <c r="A837" s="640">
        <v>1115679</v>
      </c>
      <c r="B837" s="640" t="s">
        <v>1023</v>
      </c>
    </row>
    <row r="838" spans="1:3" x14ac:dyDescent="0.25">
      <c r="A838" s="640">
        <v>1127101</v>
      </c>
      <c r="B838" s="640" t="s">
        <v>984</v>
      </c>
    </row>
    <row r="839" spans="1:3" x14ac:dyDescent="0.25">
      <c r="A839" s="640">
        <v>1145614</v>
      </c>
      <c r="B839" s="640" t="s">
        <v>1028</v>
      </c>
    </row>
    <row r="840" spans="1:3" x14ac:dyDescent="0.25">
      <c r="A840" s="640">
        <v>1065619</v>
      </c>
      <c r="B840" s="640" t="s">
        <v>988</v>
      </c>
    </row>
    <row r="841" spans="1:3" x14ac:dyDescent="0.25">
      <c r="A841" s="640">
        <v>1087910</v>
      </c>
      <c r="B841" s="640" t="s">
        <v>984</v>
      </c>
    </row>
    <row r="842" spans="1:3" x14ac:dyDescent="0.25">
      <c r="A842" s="640">
        <v>1079308</v>
      </c>
      <c r="B842" s="640" t="s">
        <v>992</v>
      </c>
      <c r="C842" t="s">
        <v>1052</v>
      </c>
    </row>
    <row r="843" spans="1:3" x14ac:dyDescent="0.25">
      <c r="A843" s="640">
        <v>1129413</v>
      </c>
      <c r="B843" s="640" t="s">
        <v>992</v>
      </c>
    </row>
    <row r="844" spans="1:3" x14ac:dyDescent="0.25">
      <c r="A844" s="640">
        <v>1115291</v>
      </c>
      <c r="B844" s="640" t="s">
        <v>987</v>
      </c>
    </row>
    <row r="845" spans="1:3" x14ac:dyDescent="0.25">
      <c r="A845" s="640">
        <v>1173153</v>
      </c>
      <c r="B845" s="640" t="s">
        <v>363</v>
      </c>
    </row>
    <row r="846" spans="1:3" x14ac:dyDescent="0.25">
      <c r="A846" s="640">
        <v>961258</v>
      </c>
      <c r="B846" s="640" t="s">
        <v>990</v>
      </c>
    </row>
    <row r="847" spans="1:3" x14ac:dyDescent="0.25">
      <c r="A847" s="640">
        <v>1125863</v>
      </c>
      <c r="B847" s="640" t="s">
        <v>985</v>
      </c>
    </row>
    <row r="848" spans="1:3" x14ac:dyDescent="0.25">
      <c r="A848" s="640">
        <v>1115960</v>
      </c>
      <c r="B848" s="640" t="s">
        <v>999</v>
      </c>
    </row>
    <row r="849" spans="1:2" x14ac:dyDescent="0.25">
      <c r="A849" s="640">
        <v>1127183</v>
      </c>
      <c r="B849" s="640" t="s">
        <v>990</v>
      </c>
    </row>
    <row r="850" spans="1:2" x14ac:dyDescent="0.25">
      <c r="A850" s="640">
        <v>803911</v>
      </c>
      <c r="B850" s="640" t="s">
        <v>386</v>
      </c>
    </row>
    <row r="851" spans="1:2" x14ac:dyDescent="0.25">
      <c r="A851" s="640">
        <v>970826</v>
      </c>
      <c r="B851" s="640" t="s">
        <v>1021</v>
      </c>
    </row>
    <row r="852" spans="1:2" x14ac:dyDescent="0.25">
      <c r="A852" s="640">
        <v>1108513</v>
      </c>
      <c r="B852" s="640" t="s">
        <v>1028</v>
      </c>
    </row>
    <row r="853" spans="1:2" x14ac:dyDescent="0.25">
      <c r="A853" s="640">
        <v>1166460</v>
      </c>
      <c r="B853" s="640" t="s">
        <v>984</v>
      </c>
    </row>
    <row r="854" spans="1:2" x14ac:dyDescent="0.25">
      <c r="A854" s="640">
        <v>1117645</v>
      </c>
      <c r="B854" s="640" t="s">
        <v>986</v>
      </c>
    </row>
    <row r="855" spans="1:2" x14ac:dyDescent="0.25">
      <c r="A855" s="640">
        <v>1166519</v>
      </c>
      <c r="B855" s="640" t="s">
        <v>1029</v>
      </c>
    </row>
    <row r="856" spans="1:2" x14ac:dyDescent="0.25">
      <c r="A856" s="640">
        <v>1013612</v>
      </c>
      <c r="B856" s="640" t="s">
        <v>1003</v>
      </c>
    </row>
    <row r="857" spans="1:2" x14ac:dyDescent="0.25">
      <c r="A857" s="640">
        <v>1145466</v>
      </c>
      <c r="B857" s="640" t="s">
        <v>990</v>
      </c>
    </row>
    <row r="858" spans="1:2" x14ac:dyDescent="0.25">
      <c r="A858" s="640">
        <v>1103363</v>
      </c>
      <c r="B858" s="640" t="s">
        <v>1003</v>
      </c>
    </row>
    <row r="859" spans="1:2" x14ac:dyDescent="0.25">
      <c r="A859" s="640">
        <v>1093633</v>
      </c>
      <c r="B859" s="640" t="s">
        <v>1023</v>
      </c>
    </row>
    <row r="860" spans="1:2" x14ac:dyDescent="0.25">
      <c r="A860" s="640">
        <v>1110738</v>
      </c>
      <c r="B860" s="640" t="s">
        <v>984</v>
      </c>
    </row>
    <row r="861" spans="1:2" x14ac:dyDescent="0.25">
      <c r="A861" s="640">
        <v>1115256</v>
      </c>
      <c r="B861" s="640" t="s">
        <v>1000</v>
      </c>
    </row>
    <row r="862" spans="1:2" x14ac:dyDescent="0.25">
      <c r="A862" s="640">
        <v>1115981</v>
      </c>
      <c r="B862" s="640" t="s">
        <v>984</v>
      </c>
    </row>
    <row r="863" spans="1:2" x14ac:dyDescent="0.25">
      <c r="A863" s="640">
        <v>1166337</v>
      </c>
      <c r="B863" s="640" t="s">
        <v>992</v>
      </c>
    </row>
    <row r="864" spans="1:2" x14ac:dyDescent="0.25">
      <c r="A864" s="640">
        <v>1083744</v>
      </c>
      <c r="B864" s="640" t="s">
        <v>987</v>
      </c>
    </row>
    <row r="865" spans="1:3" x14ac:dyDescent="0.25">
      <c r="A865" s="640">
        <v>1155983</v>
      </c>
      <c r="B865" s="640" t="s">
        <v>1025</v>
      </c>
    </row>
    <row r="866" spans="1:3" x14ac:dyDescent="0.25">
      <c r="A866" s="640">
        <v>1166358</v>
      </c>
      <c r="B866" s="640" t="s">
        <v>994</v>
      </c>
    </row>
    <row r="867" spans="1:3" x14ac:dyDescent="0.25">
      <c r="A867" s="640">
        <v>1129415</v>
      </c>
      <c r="B867" s="640" t="s">
        <v>1023</v>
      </c>
    </row>
    <row r="868" spans="1:3" x14ac:dyDescent="0.25">
      <c r="A868" s="640">
        <v>1166297</v>
      </c>
      <c r="B868" s="640" t="s">
        <v>984</v>
      </c>
    </row>
    <row r="869" spans="1:3" x14ac:dyDescent="0.25">
      <c r="A869" s="640">
        <v>793326</v>
      </c>
      <c r="B869" s="640" t="s">
        <v>363</v>
      </c>
    </row>
    <row r="870" spans="1:3" x14ac:dyDescent="0.25">
      <c r="A870" s="640">
        <v>1099770</v>
      </c>
      <c r="B870" s="640" t="s">
        <v>1025</v>
      </c>
    </row>
    <row r="871" spans="1:3" x14ac:dyDescent="0.25">
      <c r="A871" s="640">
        <v>1172877</v>
      </c>
      <c r="B871" s="640" t="s">
        <v>990</v>
      </c>
    </row>
    <row r="872" spans="1:3" x14ac:dyDescent="0.25">
      <c r="A872" s="640">
        <v>1050156</v>
      </c>
      <c r="B872" s="640" t="s">
        <v>1029</v>
      </c>
    </row>
    <row r="873" spans="1:3" x14ac:dyDescent="0.25">
      <c r="A873" s="640">
        <v>894216</v>
      </c>
      <c r="B873" s="640" t="s">
        <v>363</v>
      </c>
    </row>
    <row r="874" spans="1:3" x14ac:dyDescent="0.25">
      <c r="A874" s="640">
        <v>1157250</v>
      </c>
      <c r="B874" s="640" t="s">
        <v>992</v>
      </c>
    </row>
    <row r="875" spans="1:3" x14ac:dyDescent="0.25">
      <c r="A875" s="640">
        <v>1103631</v>
      </c>
      <c r="B875" s="640" t="s">
        <v>984</v>
      </c>
      <c r="C875" t="s">
        <v>1064</v>
      </c>
    </row>
    <row r="876" spans="1:3" x14ac:dyDescent="0.25">
      <c r="A876" s="640">
        <v>1155894</v>
      </c>
      <c r="B876" s="640" t="s">
        <v>984</v>
      </c>
    </row>
    <row r="877" spans="1:3" x14ac:dyDescent="0.25">
      <c r="A877" s="640">
        <v>1051206</v>
      </c>
      <c r="B877" s="640" t="s">
        <v>991</v>
      </c>
    </row>
    <row r="878" spans="1:3" x14ac:dyDescent="0.25">
      <c r="A878" s="640">
        <v>1112568</v>
      </c>
      <c r="B878" s="640" t="s">
        <v>983</v>
      </c>
    </row>
    <row r="879" spans="1:3" x14ac:dyDescent="0.25">
      <c r="A879" s="640">
        <v>1145412</v>
      </c>
      <c r="B879" s="640" t="s">
        <v>983</v>
      </c>
    </row>
    <row r="880" spans="1:3" x14ac:dyDescent="0.25">
      <c r="A880" s="640">
        <v>1146864</v>
      </c>
      <c r="B880" s="640" t="s">
        <v>1044</v>
      </c>
    </row>
    <row r="881" spans="1:2" x14ac:dyDescent="0.25">
      <c r="A881" s="640">
        <v>1145706</v>
      </c>
      <c r="B881" s="640" t="s">
        <v>986</v>
      </c>
    </row>
    <row r="882" spans="1:2" x14ac:dyDescent="0.25">
      <c r="A882" s="640">
        <v>1151934</v>
      </c>
      <c r="B882" s="640" t="s">
        <v>984</v>
      </c>
    </row>
    <row r="883" spans="1:2" x14ac:dyDescent="0.25">
      <c r="A883" s="640">
        <v>1169721</v>
      </c>
      <c r="B883" s="640" t="s">
        <v>1039</v>
      </c>
    </row>
    <row r="884" spans="1:2" x14ac:dyDescent="0.25">
      <c r="A884" s="640">
        <v>1155995</v>
      </c>
      <c r="B884" s="640" t="s">
        <v>990</v>
      </c>
    </row>
    <row r="885" spans="1:2" x14ac:dyDescent="0.25">
      <c r="A885" s="640">
        <v>1064164</v>
      </c>
      <c r="B885" s="640" t="s">
        <v>985</v>
      </c>
    </row>
    <row r="886" spans="1:2" x14ac:dyDescent="0.25">
      <c r="A886" s="640">
        <v>1100542</v>
      </c>
      <c r="B886" s="640" t="s">
        <v>984</v>
      </c>
    </row>
    <row r="887" spans="1:2" x14ac:dyDescent="0.25">
      <c r="A887" s="640">
        <v>1094754</v>
      </c>
      <c r="B887" s="640" t="s">
        <v>1006</v>
      </c>
    </row>
    <row r="888" spans="1:2" x14ac:dyDescent="0.25">
      <c r="A888" s="640">
        <v>1129253</v>
      </c>
      <c r="B888" s="640" t="s">
        <v>994</v>
      </c>
    </row>
    <row r="889" spans="1:2" x14ac:dyDescent="0.25">
      <c r="A889" s="640">
        <v>1116043</v>
      </c>
      <c r="B889" s="640" t="s">
        <v>983</v>
      </c>
    </row>
    <row r="890" spans="1:2" x14ac:dyDescent="0.25">
      <c r="A890" s="640">
        <v>1127315</v>
      </c>
      <c r="B890" s="640" t="s">
        <v>984</v>
      </c>
    </row>
    <row r="891" spans="1:2" x14ac:dyDescent="0.25">
      <c r="A891" s="640">
        <v>948678</v>
      </c>
      <c r="B891" s="640" t="s">
        <v>992</v>
      </c>
    </row>
    <row r="892" spans="1:2" x14ac:dyDescent="0.25">
      <c r="A892" s="640">
        <v>960533</v>
      </c>
      <c r="B892" s="640" t="s">
        <v>994</v>
      </c>
    </row>
    <row r="893" spans="1:2" x14ac:dyDescent="0.25">
      <c r="A893" s="640">
        <v>1145760</v>
      </c>
      <c r="B893" s="640" t="s">
        <v>988</v>
      </c>
    </row>
    <row r="894" spans="1:2" x14ac:dyDescent="0.25">
      <c r="A894" s="640">
        <v>964837</v>
      </c>
      <c r="B894" s="640" t="s">
        <v>990</v>
      </c>
    </row>
    <row r="895" spans="1:2" x14ac:dyDescent="0.25">
      <c r="A895" s="640">
        <v>967534</v>
      </c>
      <c r="B895" s="640" t="s">
        <v>363</v>
      </c>
    </row>
    <row r="896" spans="1:2" x14ac:dyDescent="0.25">
      <c r="A896" s="640">
        <v>1064353</v>
      </c>
      <c r="B896" s="640" t="s">
        <v>1024</v>
      </c>
    </row>
    <row r="897" spans="1:2" x14ac:dyDescent="0.25">
      <c r="A897" s="640">
        <v>1069369</v>
      </c>
      <c r="B897" s="640" t="s">
        <v>1028</v>
      </c>
    </row>
    <row r="898" spans="1:2" x14ac:dyDescent="0.25">
      <c r="A898" s="640">
        <v>1083651</v>
      </c>
      <c r="B898" s="640" t="s">
        <v>994</v>
      </c>
    </row>
    <row r="899" spans="1:2" x14ac:dyDescent="0.25">
      <c r="A899" s="640">
        <v>1092999</v>
      </c>
      <c r="B899" s="642" t="s">
        <v>987</v>
      </c>
    </row>
    <row r="900" spans="1:2" x14ac:dyDescent="0.25">
      <c r="A900" s="640">
        <v>1098669</v>
      </c>
      <c r="B900" s="640" t="s">
        <v>984</v>
      </c>
    </row>
    <row r="901" spans="1:2" x14ac:dyDescent="0.25">
      <c r="A901" s="640">
        <v>1111365</v>
      </c>
      <c r="B901" s="640" t="s">
        <v>1003</v>
      </c>
    </row>
    <row r="902" spans="1:2" x14ac:dyDescent="0.25">
      <c r="A902" s="640">
        <v>1117330</v>
      </c>
      <c r="B902" s="640" t="s">
        <v>1012</v>
      </c>
    </row>
    <row r="903" spans="1:2" x14ac:dyDescent="0.25">
      <c r="A903" s="640">
        <v>1144789</v>
      </c>
      <c r="B903" s="640" t="s">
        <v>1024</v>
      </c>
    </row>
    <row r="904" spans="1:2" x14ac:dyDescent="0.25">
      <c r="A904" s="640">
        <v>1146624</v>
      </c>
      <c r="B904" s="640" t="s">
        <v>1025</v>
      </c>
    </row>
    <row r="905" spans="1:2" x14ac:dyDescent="0.25">
      <c r="A905" s="640">
        <v>1151851</v>
      </c>
      <c r="B905" s="640" t="s">
        <v>987</v>
      </c>
    </row>
    <row r="906" spans="1:2" x14ac:dyDescent="0.25">
      <c r="A906" s="640">
        <v>1152044</v>
      </c>
      <c r="B906" s="640" t="s">
        <v>116</v>
      </c>
    </row>
    <row r="907" spans="1:2" x14ac:dyDescent="0.25">
      <c r="A907" s="640">
        <v>1153013</v>
      </c>
      <c r="B907" s="640" t="s">
        <v>984</v>
      </c>
    </row>
    <row r="908" spans="1:2" x14ac:dyDescent="0.25">
      <c r="A908" s="640">
        <v>1159822</v>
      </c>
      <c r="B908" s="640" t="s">
        <v>1025</v>
      </c>
    </row>
    <row r="909" spans="1:2" x14ac:dyDescent="0.25">
      <c r="A909" s="640">
        <v>1087716</v>
      </c>
      <c r="B909" s="640" t="s">
        <v>990</v>
      </c>
    </row>
    <row r="910" spans="1:2" x14ac:dyDescent="0.25">
      <c r="A910" s="640">
        <v>1104501</v>
      </c>
      <c r="B910" s="640" t="s">
        <v>1011</v>
      </c>
    </row>
    <row r="911" spans="1:2" x14ac:dyDescent="0.25">
      <c r="A911" s="640">
        <v>1117397</v>
      </c>
      <c r="B911" s="640" t="s">
        <v>983</v>
      </c>
    </row>
    <row r="912" spans="1:2" x14ac:dyDescent="0.25">
      <c r="A912" s="640">
        <v>1099381</v>
      </c>
      <c r="B912" s="640" t="s">
        <v>985</v>
      </c>
    </row>
    <row r="913" spans="1:2" x14ac:dyDescent="0.25">
      <c r="A913" s="640">
        <v>1125868</v>
      </c>
      <c r="B913" s="640" t="s">
        <v>1029</v>
      </c>
    </row>
    <row r="914" spans="1:2" x14ac:dyDescent="0.25">
      <c r="A914" s="640">
        <v>1145379</v>
      </c>
      <c r="B914" s="640" t="s">
        <v>984</v>
      </c>
    </row>
    <row r="915" spans="1:2" x14ac:dyDescent="0.25">
      <c r="A915" s="640">
        <v>974711</v>
      </c>
      <c r="B915" s="640" t="s">
        <v>363</v>
      </c>
    </row>
    <row r="916" spans="1:2" x14ac:dyDescent="0.25">
      <c r="A916" s="640">
        <v>1069709</v>
      </c>
      <c r="B916" s="640" t="s">
        <v>1003</v>
      </c>
    </row>
    <row r="917" spans="1:2" x14ac:dyDescent="0.25">
      <c r="A917" s="640">
        <v>1145558</v>
      </c>
      <c r="B917" s="640" t="s">
        <v>116</v>
      </c>
    </row>
    <row r="918" spans="1:2" x14ac:dyDescent="0.25">
      <c r="A918" s="640">
        <v>1149467</v>
      </c>
      <c r="B918" s="640" t="s">
        <v>363</v>
      </c>
    </row>
    <row r="919" spans="1:2" x14ac:dyDescent="0.25">
      <c r="A919" s="640">
        <v>1152006</v>
      </c>
      <c r="B919" s="640" t="s">
        <v>1043</v>
      </c>
    </row>
    <row r="920" spans="1:2" x14ac:dyDescent="0.25">
      <c r="A920" s="640">
        <v>1113349</v>
      </c>
      <c r="B920" s="640" t="s">
        <v>984</v>
      </c>
    </row>
    <row r="921" spans="1:2" x14ac:dyDescent="0.25">
      <c r="A921" s="640">
        <v>1144586</v>
      </c>
      <c r="B921" s="640" t="s">
        <v>984</v>
      </c>
    </row>
    <row r="922" spans="1:2" x14ac:dyDescent="0.25">
      <c r="A922" s="640">
        <v>1145504</v>
      </c>
      <c r="B922" s="640" t="s">
        <v>986</v>
      </c>
    </row>
    <row r="923" spans="1:2" x14ac:dyDescent="0.25">
      <c r="A923" s="640">
        <v>1159791</v>
      </c>
      <c r="B923" s="640" t="s">
        <v>989</v>
      </c>
    </row>
    <row r="924" spans="1:2" x14ac:dyDescent="0.25">
      <c r="A924" s="640">
        <v>1151653</v>
      </c>
      <c r="B924" s="640" t="s">
        <v>1004</v>
      </c>
    </row>
    <row r="925" spans="1:2" x14ac:dyDescent="0.25">
      <c r="A925" s="640">
        <v>1151902</v>
      </c>
      <c r="B925" s="640" t="s">
        <v>984</v>
      </c>
    </row>
    <row r="926" spans="1:2" x14ac:dyDescent="0.25">
      <c r="A926" s="640">
        <v>1172368</v>
      </c>
      <c r="B926" s="640" t="s">
        <v>1017</v>
      </c>
    </row>
    <row r="927" spans="1:2" x14ac:dyDescent="0.25">
      <c r="A927" s="640">
        <v>1175773</v>
      </c>
      <c r="B927" s="640" t="s">
        <v>363</v>
      </c>
    </row>
    <row r="928" spans="1:2" x14ac:dyDescent="0.25">
      <c r="A928" s="640">
        <v>1166202</v>
      </c>
      <c r="B928" s="640" t="s">
        <v>986</v>
      </c>
    </row>
    <row r="929" spans="1:2" x14ac:dyDescent="0.25">
      <c r="A929" s="640">
        <v>1107675</v>
      </c>
      <c r="B929" s="640" t="s">
        <v>989</v>
      </c>
    </row>
    <row r="930" spans="1:2" x14ac:dyDescent="0.25">
      <c r="A930" s="640">
        <v>1146611</v>
      </c>
      <c r="B930" s="640" t="s">
        <v>1004</v>
      </c>
    </row>
    <row r="931" spans="1:2" x14ac:dyDescent="0.25">
      <c r="A931" s="640">
        <v>1155966</v>
      </c>
      <c r="B931" s="640" t="s">
        <v>997</v>
      </c>
    </row>
    <row r="932" spans="1:2" x14ac:dyDescent="0.25">
      <c r="A932" s="640">
        <v>1081574</v>
      </c>
      <c r="B932" s="640" t="s">
        <v>984</v>
      </c>
    </row>
    <row r="933" spans="1:2" x14ac:dyDescent="0.25">
      <c r="A933" s="640">
        <v>1076937</v>
      </c>
      <c r="B933" s="640" t="s">
        <v>1000</v>
      </c>
    </row>
    <row r="934" spans="1:2" x14ac:dyDescent="0.25">
      <c r="A934" s="640">
        <v>1077235</v>
      </c>
      <c r="B934" s="640" t="s">
        <v>1005</v>
      </c>
    </row>
    <row r="935" spans="1:2" x14ac:dyDescent="0.25">
      <c r="A935" s="640">
        <v>1145364</v>
      </c>
      <c r="B935" s="640" t="s">
        <v>987</v>
      </c>
    </row>
    <row r="936" spans="1:2" x14ac:dyDescent="0.25">
      <c r="A936" s="640">
        <v>1144812</v>
      </c>
      <c r="B936" s="640" t="s">
        <v>984</v>
      </c>
    </row>
    <row r="937" spans="1:2" x14ac:dyDescent="0.25">
      <c r="A937" s="640">
        <v>1127793</v>
      </c>
      <c r="B937" s="640" t="s">
        <v>1016</v>
      </c>
    </row>
    <row r="938" spans="1:2" x14ac:dyDescent="0.25">
      <c r="A938" s="640">
        <v>1151818</v>
      </c>
      <c r="B938" s="640" t="s">
        <v>990</v>
      </c>
    </row>
    <row r="939" spans="1:2" x14ac:dyDescent="0.25">
      <c r="A939" s="640">
        <v>1151553</v>
      </c>
      <c r="B939" s="640" t="s">
        <v>984</v>
      </c>
    </row>
    <row r="940" spans="1:2" x14ac:dyDescent="0.25">
      <c r="A940" s="640">
        <v>1115330</v>
      </c>
      <c r="B940" s="640" t="s">
        <v>983</v>
      </c>
    </row>
    <row r="941" spans="1:2" x14ac:dyDescent="0.25">
      <c r="A941" s="640">
        <v>1083091</v>
      </c>
      <c r="B941" s="640" t="s">
        <v>1006</v>
      </c>
    </row>
    <row r="942" spans="1:2" x14ac:dyDescent="0.25">
      <c r="A942" s="640">
        <v>1088094</v>
      </c>
      <c r="B942" s="640" t="s">
        <v>984</v>
      </c>
    </row>
    <row r="943" spans="1:2" x14ac:dyDescent="0.25">
      <c r="A943" s="640">
        <v>1151669</v>
      </c>
      <c r="B943" s="640" t="s">
        <v>1045</v>
      </c>
    </row>
    <row r="944" spans="1:2" x14ac:dyDescent="0.25">
      <c r="A944" s="640">
        <v>1151536</v>
      </c>
      <c r="B944" s="640" t="s">
        <v>990</v>
      </c>
    </row>
    <row r="945" spans="1:2" x14ac:dyDescent="0.25">
      <c r="A945" s="640">
        <v>1145274</v>
      </c>
      <c r="B945" s="640" t="s">
        <v>986</v>
      </c>
    </row>
    <row r="946" spans="1:2" x14ac:dyDescent="0.25">
      <c r="A946" s="640">
        <v>1173799</v>
      </c>
      <c r="B946" s="640" t="s">
        <v>363</v>
      </c>
    </row>
    <row r="947" spans="1:2" x14ac:dyDescent="0.25">
      <c r="A947" s="640">
        <v>1100507</v>
      </c>
      <c r="B947" s="640" t="s">
        <v>984</v>
      </c>
    </row>
    <row r="948" spans="1:2" x14ac:dyDescent="0.25">
      <c r="A948" s="640">
        <v>1051008</v>
      </c>
      <c r="B948" s="640" t="s">
        <v>990</v>
      </c>
    </row>
    <row r="949" spans="1:2" x14ac:dyDescent="0.25">
      <c r="A949" s="640">
        <v>1166319</v>
      </c>
      <c r="B949" s="640" t="s">
        <v>1023</v>
      </c>
    </row>
    <row r="950" spans="1:2" x14ac:dyDescent="0.25">
      <c r="A950" s="640">
        <v>1045289</v>
      </c>
      <c r="B950" s="640" t="s">
        <v>1023</v>
      </c>
    </row>
    <row r="951" spans="1:2" x14ac:dyDescent="0.25">
      <c r="A951" s="640">
        <v>1129223</v>
      </c>
      <c r="B951" s="640" t="s">
        <v>1031</v>
      </c>
    </row>
    <row r="952" spans="1:2" x14ac:dyDescent="0.25">
      <c r="A952" s="640">
        <v>1144742</v>
      </c>
      <c r="B952" s="640" t="s">
        <v>1028</v>
      </c>
    </row>
    <row r="953" spans="1:2" x14ac:dyDescent="0.25">
      <c r="A953" s="640">
        <v>1159792</v>
      </c>
      <c r="B953" s="640" t="s">
        <v>987</v>
      </c>
    </row>
    <row r="954" spans="1:2" x14ac:dyDescent="0.25">
      <c r="A954" s="640">
        <v>1110600</v>
      </c>
      <c r="B954" s="640" t="s">
        <v>1029</v>
      </c>
    </row>
    <row r="955" spans="1:2" x14ac:dyDescent="0.25">
      <c r="A955" s="640">
        <v>1095663</v>
      </c>
      <c r="B955" s="640" t="s">
        <v>1020</v>
      </c>
    </row>
    <row r="956" spans="1:2" x14ac:dyDescent="0.25">
      <c r="A956" s="640">
        <v>1144903</v>
      </c>
      <c r="B956" s="640" t="s">
        <v>984</v>
      </c>
    </row>
    <row r="957" spans="1:2" x14ac:dyDescent="0.25">
      <c r="A957" s="640">
        <v>1140288</v>
      </c>
      <c r="B957" s="640" t="s">
        <v>363</v>
      </c>
    </row>
    <row r="958" spans="1:2" x14ac:dyDescent="0.25">
      <c r="A958" s="640">
        <v>1129430</v>
      </c>
      <c r="B958" s="640" t="s">
        <v>994</v>
      </c>
    </row>
    <row r="959" spans="1:2" x14ac:dyDescent="0.25">
      <c r="A959" s="640">
        <v>1109554</v>
      </c>
      <c r="B959" s="640" t="s">
        <v>996</v>
      </c>
    </row>
    <row r="960" spans="1:2" x14ac:dyDescent="0.25">
      <c r="A960" s="640">
        <v>1088918</v>
      </c>
      <c r="B960" s="640" t="s">
        <v>985</v>
      </c>
    </row>
    <row r="961" spans="1:3" x14ac:dyDescent="0.25">
      <c r="A961" s="640">
        <v>1087598</v>
      </c>
      <c r="B961" s="640" t="s">
        <v>1026</v>
      </c>
    </row>
    <row r="962" spans="1:3" x14ac:dyDescent="0.25">
      <c r="A962" s="640">
        <v>1100721</v>
      </c>
      <c r="B962" s="640" t="s">
        <v>1006</v>
      </c>
    </row>
    <row r="963" spans="1:3" x14ac:dyDescent="0.25">
      <c r="A963" s="640">
        <v>1114637</v>
      </c>
      <c r="B963" s="640" t="s">
        <v>994</v>
      </c>
    </row>
    <row r="964" spans="1:3" x14ac:dyDescent="0.25">
      <c r="A964" s="640">
        <v>1113399</v>
      </c>
      <c r="B964" s="640" t="s">
        <v>984</v>
      </c>
    </row>
    <row r="965" spans="1:3" x14ac:dyDescent="0.25">
      <c r="A965" s="640">
        <v>1128835</v>
      </c>
      <c r="B965" s="640" t="s">
        <v>1007</v>
      </c>
    </row>
    <row r="966" spans="1:3" x14ac:dyDescent="0.25">
      <c r="A966" s="640">
        <v>1162558</v>
      </c>
      <c r="B966" s="640" t="s">
        <v>984</v>
      </c>
    </row>
    <row r="967" spans="1:3" x14ac:dyDescent="0.25">
      <c r="A967" s="640">
        <v>1151729</v>
      </c>
      <c r="B967" s="640" t="s">
        <v>1031</v>
      </c>
    </row>
    <row r="968" spans="1:3" x14ac:dyDescent="0.25">
      <c r="A968" s="640">
        <v>1166333</v>
      </c>
      <c r="B968" s="640" t="s">
        <v>984</v>
      </c>
    </row>
    <row r="969" spans="1:3" x14ac:dyDescent="0.25">
      <c r="A969" s="640">
        <v>1101226</v>
      </c>
      <c r="B969" s="640" t="s">
        <v>989</v>
      </c>
    </row>
    <row r="970" spans="1:3" x14ac:dyDescent="0.25">
      <c r="A970" s="640">
        <v>1099006</v>
      </c>
      <c r="B970" s="640" t="s">
        <v>998</v>
      </c>
      <c r="C970" t="s">
        <v>1054</v>
      </c>
    </row>
    <row r="971" spans="1:3" x14ac:dyDescent="0.25">
      <c r="A971" s="640">
        <v>1099487</v>
      </c>
      <c r="B971" s="640" t="s">
        <v>995</v>
      </c>
    </row>
    <row r="972" spans="1:3" x14ac:dyDescent="0.25">
      <c r="A972" s="640">
        <v>1146744</v>
      </c>
      <c r="B972" s="640" t="s">
        <v>994</v>
      </c>
    </row>
    <row r="973" spans="1:3" x14ac:dyDescent="0.25">
      <c r="A973" s="640">
        <v>1172747</v>
      </c>
      <c r="B973" s="640" t="s">
        <v>1005</v>
      </c>
    </row>
    <row r="974" spans="1:3" x14ac:dyDescent="0.25">
      <c r="A974" s="640">
        <v>1081084</v>
      </c>
      <c r="B974" s="640" t="s">
        <v>1031</v>
      </c>
    </row>
    <row r="975" spans="1:3" x14ac:dyDescent="0.25">
      <c r="A975" s="640">
        <v>1115964</v>
      </c>
      <c r="B975" s="640" t="s">
        <v>984</v>
      </c>
    </row>
    <row r="976" spans="1:3" x14ac:dyDescent="0.25">
      <c r="A976" s="640">
        <v>1118756</v>
      </c>
      <c r="B976" s="640" t="s">
        <v>984</v>
      </c>
    </row>
    <row r="977" spans="1:2" x14ac:dyDescent="0.25">
      <c r="A977" s="640">
        <v>1171744</v>
      </c>
      <c r="B977" s="640" t="s">
        <v>1004</v>
      </c>
    </row>
    <row r="978" spans="1:2" x14ac:dyDescent="0.25">
      <c r="A978" s="640">
        <v>948622</v>
      </c>
      <c r="B978" s="640" t="s">
        <v>116</v>
      </c>
    </row>
    <row r="979" spans="1:2" x14ac:dyDescent="0.25">
      <c r="A979" s="640">
        <v>1115110</v>
      </c>
      <c r="B979" s="640" t="s">
        <v>993</v>
      </c>
    </row>
    <row r="980" spans="1:2" x14ac:dyDescent="0.25">
      <c r="A980" s="640">
        <v>1144984</v>
      </c>
      <c r="B980" s="640" t="s">
        <v>992</v>
      </c>
    </row>
    <row r="981" spans="1:2" x14ac:dyDescent="0.25">
      <c r="A981" s="640">
        <v>1106971</v>
      </c>
      <c r="B981" s="640" t="s">
        <v>984</v>
      </c>
    </row>
    <row r="982" spans="1:2" x14ac:dyDescent="0.25">
      <c r="A982" s="640">
        <v>1110762</v>
      </c>
      <c r="B982" s="640" t="s">
        <v>1020</v>
      </c>
    </row>
    <row r="983" spans="1:2" x14ac:dyDescent="0.25">
      <c r="A983" s="640">
        <v>1091745</v>
      </c>
      <c r="B983" s="640" t="s">
        <v>1017</v>
      </c>
    </row>
    <row r="984" spans="1:2" x14ac:dyDescent="0.25">
      <c r="A984" s="640">
        <v>1152046</v>
      </c>
      <c r="B984" s="640" t="s">
        <v>116</v>
      </c>
    </row>
    <row r="985" spans="1:2" x14ac:dyDescent="0.25">
      <c r="A985" s="640">
        <v>1100707</v>
      </c>
      <c r="B985" s="640" t="s">
        <v>1017</v>
      </c>
    </row>
    <row r="986" spans="1:2" x14ac:dyDescent="0.25">
      <c r="A986" s="640">
        <v>1094649</v>
      </c>
      <c r="B986" s="640" t="s">
        <v>984</v>
      </c>
    </row>
    <row r="987" spans="1:2" x14ac:dyDescent="0.25">
      <c r="A987" s="640">
        <v>1129432</v>
      </c>
      <c r="B987" s="640" t="s">
        <v>1015</v>
      </c>
    </row>
    <row r="988" spans="1:2" x14ac:dyDescent="0.25">
      <c r="A988" s="640">
        <v>1127195</v>
      </c>
      <c r="B988" s="640" t="s">
        <v>986</v>
      </c>
    </row>
    <row r="989" spans="1:2" x14ac:dyDescent="0.25">
      <c r="A989" s="640">
        <v>1108091</v>
      </c>
      <c r="B989" s="640" t="s">
        <v>983</v>
      </c>
    </row>
    <row r="990" spans="1:2" x14ac:dyDescent="0.25">
      <c r="A990" s="640">
        <v>1151709</v>
      </c>
      <c r="B990" s="640" t="s">
        <v>997</v>
      </c>
    </row>
    <row r="991" spans="1:2" x14ac:dyDescent="0.25">
      <c r="A991" s="640">
        <v>1147208</v>
      </c>
      <c r="B991" s="640" t="s">
        <v>990</v>
      </c>
    </row>
    <row r="992" spans="1:2" x14ac:dyDescent="0.25">
      <c r="A992" s="640">
        <v>1129433</v>
      </c>
      <c r="B992" s="640" t="s">
        <v>986</v>
      </c>
    </row>
    <row r="993" spans="1:2" x14ac:dyDescent="0.25">
      <c r="A993" s="640">
        <v>993939</v>
      </c>
      <c r="B993" s="640" t="s">
        <v>1031</v>
      </c>
    </row>
    <row r="994" spans="1:2" x14ac:dyDescent="0.25">
      <c r="A994" s="640">
        <v>993940</v>
      </c>
      <c r="B994" s="640" t="s">
        <v>1025</v>
      </c>
    </row>
    <row r="995" spans="1:2" x14ac:dyDescent="0.25">
      <c r="A995" s="640">
        <v>1064824</v>
      </c>
      <c r="B995" s="640" t="s">
        <v>1040</v>
      </c>
    </row>
    <row r="996" spans="1:2" x14ac:dyDescent="0.25">
      <c r="A996" s="640">
        <v>1152955</v>
      </c>
      <c r="B996" s="640" t="s">
        <v>116</v>
      </c>
    </row>
    <row r="997" spans="1:2" x14ac:dyDescent="0.25">
      <c r="A997" s="640">
        <v>1068346</v>
      </c>
      <c r="B997" s="640" t="s">
        <v>1032</v>
      </c>
    </row>
    <row r="998" spans="1:2" x14ac:dyDescent="0.25">
      <c r="A998" s="640">
        <v>1172960</v>
      </c>
      <c r="B998" s="640" t="s">
        <v>116</v>
      </c>
    </row>
    <row r="999" spans="1:2" x14ac:dyDescent="0.25">
      <c r="A999" s="640">
        <v>1086335</v>
      </c>
      <c r="B999" s="640" t="s">
        <v>1026</v>
      </c>
    </row>
    <row r="1000" spans="1:2" x14ac:dyDescent="0.25">
      <c r="A1000" s="640">
        <v>1128215</v>
      </c>
      <c r="B1000" s="640" t="s">
        <v>992</v>
      </c>
    </row>
    <row r="1001" spans="1:2" x14ac:dyDescent="0.25">
      <c r="A1001" s="640">
        <v>961161</v>
      </c>
      <c r="B1001" s="640" t="s">
        <v>1000</v>
      </c>
    </row>
    <row r="1002" spans="1:2" x14ac:dyDescent="0.25">
      <c r="A1002" s="640">
        <v>1144409</v>
      </c>
      <c r="B1002" s="640" t="s">
        <v>994</v>
      </c>
    </row>
    <row r="1003" spans="1:2" x14ac:dyDescent="0.25">
      <c r="A1003" s="640">
        <v>1129434</v>
      </c>
      <c r="B1003" s="640" t="s">
        <v>1010</v>
      </c>
    </row>
    <row r="1004" spans="1:2" x14ac:dyDescent="0.25">
      <c r="A1004" s="640">
        <v>1110241</v>
      </c>
      <c r="B1004" s="640" t="s">
        <v>1045</v>
      </c>
    </row>
    <row r="1005" spans="1:2" x14ac:dyDescent="0.25">
      <c r="A1005" s="640">
        <v>1106732</v>
      </c>
      <c r="B1005" s="640" t="s">
        <v>990</v>
      </c>
    </row>
    <row r="1006" spans="1:2" x14ac:dyDescent="0.25">
      <c r="A1006" s="640">
        <v>1038655</v>
      </c>
      <c r="B1006" s="640" t="s">
        <v>370</v>
      </c>
    </row>
    <row r="1007" spans="1:2" x14ac:dyDescent="0.25">
      <c r="A1007" s="640">
        <v>1162559</v>
      </c>
      <c r="B1007" s="640" t="s">
        <v>1007</v>
      </c>
    </row>
    <row r="1008" spans="1:2" x14ac:dyDescent="0.25">
      <c r="A1008" s="640">
        <v>1119761</v>
      </c>
      <c r="B1008" s="640" t="s">
        <v>983</v>
      </c>
    </row>
    <row r="1009" spans="1:3" x14ac:dyDescent="0.25">
      <c r="A1009" s="640">
        <v>1114722</v>
      </c>
      <c r="B1009" s="640" t="s">
        <v>994</v>
      </c>
    </row>
    <row r="1010" spans="1:3" x14ac:dyDescent="0.25">
      <c r="A1010" s="640">
        <v>1145192</v>
      </c>
      <c r="B1010" s="640" t="s">
        <v>998</v>
      </c>
    </row>
    <row r="1011" spans="1:3" x14ac:dyDescent="0.25">
      <c r="A1011" s="640">
        <v>1094151</v>
      </c>
      <c r="B1011" s="640" t="s">
        <v>1025</v>
      </c>
    </row>
    <row r="1012" spans="1:3" x14ac:dyDescent="0.25">
      <c r="A1012" s="640">
        <v>1044793</v>
      </c>
      <c r="B1012" s="640" t="s">
        <v>998</v>
      </c>
    </row>
    <row r="1013" spans="1:3" x14ac:dyDescent="0.25">
      <c r="A1013" s="640">
        <v>1151407</v>
      </c>
      <c r="B1013" s="640" t="s">
        <v>1002</v>
      </c>
    </row>
    <row r="1014" spans="1:3" x14ac:dyDescent="0.25">
      <c r="A1014" s="640">
        <v>1145782</v>
      </c>
      <c r="B1014" s="640" t="s">
        <v>1002</v>
      </c>
    </row>
    <row r="1015" spans="1:3" x14ac:dyDescent="0.25">
      <c r="A1015" s="640">
        <v>1146949</v>
      </c>
      <c r="B1015" s="640" t="s">
        <v>1023</v>
      </c>
    </row>
    <row r="1016" spans="1:3" x14ac:dyDescent="0.25">
      <c r="A1016" s="640">
        <v>1144888</v>
      </c>
      <c r="B1016" s="640" t="s">
        <v>1015</v>
      </c>
    </row>
    <row r="1017" spans="1:3" x14ac:dyDescent="0.25">
      <c r="A1017" s="640">
        <v>1081187</v>
      </c>
      <c r="B1017" s="640" t="s">
        <v>1041</v>
      </c>
      <c r="C1017" t="s">
        <v>1053</v>
      </c>
    </row>
    <row r="1018" spans="1:3" x14ac:dyDescent="0.25">
      <c r="A1018" s="640">
        <v>1127666</v>
      </c>
      <c r="B1018" s="640" t="s">
        <v>984</v>
      </c>
    </row>
    <row r="1019" spans="1:3" x14ac:dyDescent="0.25">
      <c r="A1019" s="640">
        <v>962734</v>
      </c>
      <c r="B1019" s="640" t="s">
        <v>984</v>
      </c>
    </row>
    <row r="1020" spans="1:3" x14ac:dyDescent="0.25">
      <c r="A1020" s="640">
        <v>1094615</v>
      </c>
      <c r="B1020" s="640" t="s">
        <v>1000</v>
      </c>
    </row>
    <row r="1021" spans="1:3" x14ac:dyDescent="0.25">
      <c r="A1021" s="640">
        <v>1094047</v>
      </c>
      <c r="B1021" s="640" t="s">
        <v>1039</v>
      </c>
    </row>
    <row r="1022" spans="1:3" x14ac:dyDescent="0.25">
      <c r="A1022" s="640">
        <v>1117364</v>
      </c>
      <c r="B1022" s="640" t="s">
        <v>1048</v>
      </c>
    </row>
    <row r="1023" spans="1:3" x14ac:dyDescent="0.25">
      <c r="A1023" s="640">
        <v>1175746</v>
      </c>
      <c r="B1023" s="640" t="s">
        <v>363</v>
      </c>
    </row>
    <row r="1024" spans="1:3" x14ac:dyDescent="0.25">
      <c r="A1024" s="640">
        <v>1136800</v>
      </c>
      <c r="B1024" s="640" t="s">
        <v>1023</v>
      </c>
    </row>
    <row r="1025" spans="1:2" x14ac:dyDescent="0.25">
      <c r="A1025" s="640">
        <v>1106914</v>
      </c>
      <c r="B1025" s="640" t="s">
        <v>1005</v>
      </c>
    </row>
    <row r="1026" spans="1:2" x14ac:dyDescent="0.25">
      <c r="A1026" s="640">
        <v>1114859</v>
      </c>
      <c r="B1026" s="640" t="s">
        <v>996</v>
      </c>
    </row>
    <row r="1027" spans="1:2" x14ac:dyDescent="0.25">
      <c r="A1027" s="640">
        <v>957804</v>
      </c>
      <c r="B1027" s="640" t="s">
        <v>363</v>
      </c>
    </row>
    <row r="1028" spans="1:2" x14ac:dyDescent="0.25">
      <c r="A1028" s="640">
        <v>1144414</v>
      </c>
      <c r="B1028" s="640" t="s">
        <v>984</v>
      </c>
    </row>
    <row r="1029" spans="1:2" x14ac:dyDescent="0.25">
      <c r="A1029" s="640">
        <v>967285</v>
      </c>
      <c r="B1029" s="640" t="s">
        <v>994</v>
      </c>
    </row>
    <row r="1030" spans="1:2" x14ac:dyDescent="0.25">
      <c r="A1030" s="640">
        <v>1110648</v>
      </c>
      <c r="B1030" s="640" t="s">
        <v>991</v>
      </c>
    </row>
    <row r="1031" spans="1:2" x14ac:dyDescent="0.25">
      <c r="A1031" s="640">
        <v>1082154</v>
      </c>
      <c r="B1031" s="640" t="s">
        <v>1007</v>
      </c>
    </row>
    <row r="1032" spans="1:2" x14ac:dyDescent="0.25">
      <c r="A1032" s="640">
        <v>1156060</v>
      </c>
      <c r="B1032" s="640" t="s">
        <v>984</v>
      </c>
    </row>
    <row r="1033" spans="1:2" x14ac:dyDescent="0.25">
      <c r="A1033" s="640">
        <v>1100893</v>
      </c>
      <c r="B1033" s="640" t="s">
        <v>1002</v>
      </c>
    </row>
    <row r="1034" spans="1:2" x14ac:dyDescent="0.25">
      <c r="A1034" s="640">
        <v>1110527</v>
      </c>
      <c r="B1034" s="640" t="s">
        <v>987</v>
      </c>
    </row>
    <row r="1035" spans="1:2" x14ac:dyDescent="0.25">
      <c r="A1035" s="640">
        <v>963971</v>
      </c>
      <c r="B1035" s="640" t="s">
        <v>363</v>
      </c>
    </row>
    <row r="1036" spans="1:2" x14ac:dyDescent="0.25">
      <c r="A1036" s="640">
        <v>1162504</v>
      </c>
      <c r="B1036" s="640" t="s">
        <v>986</v>
      </c>
    </row>
    <row r="1037" spans="1:2" x14ac:dyDescent="0.25">
      <c r="A1037" s="640">
        <v>1106910</v>
      </c>
      <c r="B1037" s="640" t="s">
        <v>1011</v>
      </c>
    </row>
    <row r="1038" spans="1:2" x14ac:dyDescent="0.25">
      <c r="A1038" s="640">
        <v>1089034</v>
      </c>
      <c r="B1038" s="640" t="s">
        <v>988</v>
      </c>
    </row>
    <row r="1039" spans="1:2" x14ac:dyDescent="0.25">
      <c r="A1039" s="640">
        <v>1136808</v>
      </c>
      <c r="B1039" s="640" t="s">
        <v>1039</v>
      </c>
    </row>
    <row r="1040" spans="1:2" x14ac:dyDescent="0.25">
      <c r="A1040" s="640">
        <v>1175801</v>
      </c>
      <c r="B1040" s="640" t="s">
        <v>363</v>
      </c>
    </row>
    <row r="1041" spans="1:2" x14ac:dyDescent="0.25">
      <c r="A1041" s="640">
        <v>1106810</v>
      </c>
      <c r="B1041" s="640" t="s">
        <v>989</v>
      </c>
    </row>
    <row r="1042" spans="1:2" x14ac:dyDescent="0.25">
      <c r="A1042" s="640">
        <v>1092291</v>
      </c>
      <c r="B1042" s="640" t="s">
        <v>989</v>
      </c>
    </row>
    <row r="1043" spans="1:2" x14ac:dyDescent="0.25">
      <c r="A1043" s="640">
        <v>1171680</v>
      </c>
      <c r="B1043" s="640" t="s">
        <v>1040</v>
      </c>
    </row>
    <row r="1044" spans="1:2" x14ac:dyDescent="0.25">
      <c r="A1044" s="640">
        <v>1084547</v>
      </c>
      <c r="B1044" s="640" t="s">
        <v>984</v>
      </c>
    </row>
    <row r="1045" spans="1:2" x14ac:dyDescent="0.25">
      <c r="A1045" s="640">
        <v>1065460</v>
      </c>
      <c r="B1045" s="640" t="s">
        <v>997</v>
      </c>
    </row>
    <row r="1046" spans="1:2" x14ac:dyDescent="0.25">
      <c r="A1046" s="640">
        <v>1145594</v>
      </c>
      <c r="B1046" s="640" t="s">
        <v>1025</v>
      </c>
    </row>
    <row r="1047" spans="1:2" x14ac:dyDescent="0.25">
      <c r="A1047" s="640">
        <v>1171733</v>
      </c>
      <c r="B1047" s="640" t="s">
        <v>1016</v>
      </c>
    </row>
    <row r="1048" spans="1:2" x14ac:dyDescent="0.25">
      <c r="A1048" s="640">
        <v>1080513</v>
      </c>
      <c r="B1048" s="640" t="s">
        <v>989</v>
      </c>
    </row>
    <row r="1049" spans="1:2" x14ac:dyDescent="0.25">
      <c r="A1049" s="640">
        <v>1119772</v>
      </c>
      <c r="B1049" s="640" t="s">
        <v>116</v>
      </c>
    </row>
    <row r="1050" spans="1:2" x14ac:dyDescent="0.25">
      <c r="A1050" s="640">
        <v>1129254</v>
      </c>
      <c r="B1050" s="640" t="s">
        <v>984</v>
      </c>
    </row>
    <row r="1051" spans="1:2" x14ac:dyDescent="0.25">
      <c r="A1051" s="640">
        <v>1068076</v>
      </c>
      <c r="B1051" s="640" t="s">
        <v>984</v>
      </c>
    </row>
    <row r="1052" spans="1:2" x14ac:dyDescent="0.25">
      <c r="A1052" s="640">
        <v>1151848</v>
      </c>
      <c r="B1052" s="640" t="s">
        <v>984</v>
      </c>
    </row>
    <row r="1053" spans="1:2" x14ac:dyDescent="0.25">
      <c r="A1053" s="640">
        <v>1151786</v>
      </c>
      <c r="B1053" s="640" t="s">
        <v>984</v>
      </c>
    </row>
    <row r="1054" spans="1:2" x14ac:dyDescent="0.25">
      <c r="A1054" s="640">
        <v>1102146</v>
      </c>
      <c r="B1054" s="640" t="s">
        <v>994</v>
      </c>
    </row>
    <row r="1055" spans="1:2" x14ac:dyDescent="0.25">
      <c r="A1055" s="640">
        <v>1152017</v>
      </c>
      <c r="B1055" s="640" t="s">
        <v>990</v>
      </c>
    </row>
    <row r="1056" spans="1:2" x14ac:dyDescent="0.25">
      <c r="A1056" s="640">
        <v>1145891</v>
      </c>
      <c r="B1056" s="640" t="s">
        <v>992</v>
      </c>
    </row>
    <row r="1057" spans="1:2" x14ac:dyDescent="0.25">
      <c r="A1057" s="640">
        <v>1144620</v>
      </c>
      <c r="B1057" s="640" t="s">
        <v>1011</v>
      </c>
    </row>
    <row r="1058" spans="1:2" x14ac:dyDescent="0.25">
      <c r="A1058" s="640">
        <v>1098429</v>
      </c>
      <c r="B1058" s="640" t="s">
        <v>1011</v>
      </c>
    </row>
    <row r="1059" spans="1:2" x14ac:dyDescent="0.25">
      <c r="A1059" s="640">
        <v>1171717</v>
      </c>
      <c r="B1059" s="640" t="s">
        <v>987</v>
      </c>
    </row>
    <row r="1060" spans="1:2" x14ac:dyDescent="0.25">
      <c r="A1060" s="640">
        <v>1095804</v>
      </c>
      <c r="B1060" s="640" t="s">
        <v>998</v>
      </c>
    </row>
    <row r="1061" spans="1:2" x14ac:dyDescent="0.25">
      <c r="A1061" s="640">
        <v>1156008</v>
      </c>
      <c r="B1061" s="640" t="s">
        <v>988</v>
      </c>
    </row>
    <row r="1062" spans="1:2" x14ac:dyDescent="0.25">
      <c r="A1062" s="640">
        <v>1171675</v>
      </c>
      <c r="B1062" s="640" t="s">
        <v>990</v>
      </c>
    </row>
    <row r="1063" spans="1:2" x14ac:dyDescent="0.25">
      <c r="A1063" s="640">
        <v>1114784</v>
      </c>
      <c r="B1063" s="640" t="s">
        <v>986</v>
      </c>
    </row>
    <row r="1064" spans="1:2" x14ac:dyDescent="0.25">
      <c r="A1064" s="640">
        <v>1176324</v>
      </c>
      <c r="B1064" s="640" t="s">
        <v>116</v>
      </c>
    </row>
    <row r="1065" spans="1:2" x14ac:dyDescent="0.25">
      <c r="A1065" s="640">
        <v>1110104</v>
      </c>
      <c r="B1065" s="640" t="s">
        <v>997</v>
      </c>
    </row>
    <row r="1066" spans="1:2" x14ac:dyDescent="0.25">
      <c r="A1066" s="640">
        <v>1176241</v>
      </c>
      <c r="B1066" s="640" t="s">
        <v>363</v>
      </c>
    </row>
    <row r="1067" spans="1:2" x14ac:dyDescent="0.25">
      <c r="A1067" s="640">
        <v>1145560</v>
      </c>
      <c r="B1067" s="640" t="s">
        <v>984</v>
      </c>
    </row>
    <row r="1068" spans="1:2" x14ac:dyDescent="0.25">
      <c r="A1068" s="640">
        <v>1144417</v>
      </c>
      <c r="B1068" s="640" t="s">
        <v>1025</v>
      </c>
    </row>
    <row r="1069" spans="1:2" x14ac:dyDescent="0.25">
      <c r="A1069" s="640">
        <v>1098043</v>
      </c>
      <c r="B1069" s="640" t="s">
        <v>1003</v>
      </c>
    </row>
    <row r="1070" spans="1:2" x14ac:dyDescent="0.25">
      <c r="A1070" s="640">
        <v>1145724</v>
      </c>
      <c r="B1070" s="640" t="s">
        <v>984</v>
      </c>
    </row>
    <row r="1071" spans="1:2" x14ac:dyDescent="0.25">
      <c r="A1071" s="640">
        <v>1054083</v>
      </c>
      <c r="B1071" s="640" t="s">
        <v>996</v>
      </c>
    </row>
    <row r="1072" spans="1:2" x14ac:dyDescent="0.25">
      <c r="A1072" s="640">
        <v>1116834</v>
      </c>
      <c r="B1072" s="640" t="s">
        <v>984</v>
      </c>
    </row>
    <row r="1073" spans="1:2" x14ac:dyDescent="0.25">
      <c r="A1073" s="640">
        <v>438964</v>
      </c>
      <c r="B1073" s="640" t="s">
        <v>990</v>
      </c>
    </row>
    <row r="1074" spans="1:2" x14ac:dyDescent="0.25">
      <c r="A1074" s="640">
        <v>1093999</v>
      </c>
      <c r="B1074" s="640" t="s">
        <v>991</v>
      </c>
    </row>
    <row r="1075" spans="1:2" x14ac:dyDescent="0.25">
      <c r="A1075" s="640">
        <v>1100474</v>
      </c>
      <c r="B1075" s="640" t="s">
        <v>984</v>
      </c>
    </row>
    <row r="1076" spans="1:2" x14ac:dyDescent="0.25">
      <c r="A1076" s="640">
        <v>1144419</v>
      </c>
      <c r="B1076" s="640" t="s">
        <v>984</v>
      </c>
    </row>
    <row r="1077" spans="1:2" x14ac:dyDescent="0.25">
      <c r="A1077" s="640">
        <v>1145229</v>
      </c>
      <c r="B1077" s="640" t="s">
        <v>997</v>
      </c>
    </row>
    <row r="1078" spans="1:2" x14ac:dyDescent="0.25">
      <c r="A1078" s="640">
        <v>1129435</v>
      </c>
      <c r="B1078" s="640" t="s">
        <v>990</v>
      </c>
    </row>
    <row r="1079" spans="1:2" x14ac:dyDescent="0.25">
      <c r="A1079" s="640">
        <v>818286</v>
      </c>
      <c r="B1079" s="640" t="s">
        <v>363</v>
      </c>
    </row>
    <row r="1080" spans="1:2" x14ac:dyDescent="0.25">
      <c r="A1080" s="640">
        <v>1166599</v>
      </c>
      <c r="B1080" s="640" t="s">
        <v>985</v>
      </c>
    </row>
    <row r="1081" spans="1:2" x14ac:dyDescent="0.25">
      <c r="A1081" s="640">
        <v>1057331</v>
      </c>
      <c r="B1081" s="640" t="s">
        <v>1009</v>
      </c>
    </row>
    <row r="1082" spans="1:2" x14ac:dyDescent="0.25">
      <c r="A1082" s="640">
        <v>1151632</v>
      </c>
      <c r="B1082" s="640" t="s">
        <v>989</v>
      </c>
    </row>
    <row r="1083" spans="1:2" x14ac:dyDescent="0.25">
      <c r="A1083" s="640">
        <v>1142277</v>
      </c>
      <c r="B1083" s="640" t="s">
        <v>1027</v>
      </c>
    </row>
    <row r="1084" spans="1:2" x14ac:dyDescent="0.25">
      <c r="A1084" s="640">
        <v>1166399</v>
      </c>
      <c r="B1084" s="640" t="s">
        <v>984</v>
      </c>
    </row>
    <row r="1085" spans="1:2" x14ac:dyDescent="0.25">
      <c r="A1085" s="640">
        <v>955314</v>
      </c>
      <c r="B1085" s="640" t="s">
        <v>990</v>
      </c>
    </row>
    <row r="1086" spans="1:2" x14ac:dyDescent="0.25">
      <c r="A1086" s="640">
        <v>1151523</v>
      </c>
      <c r="B1086" s="640" t="s">
        <v>1028</v>
      </c>
    </row>
    <row r="1087" spans="1:2" x14ac:dyDescent="0.25">
      <c r="A1087" s="640">
        <v>1147193</v>
      </c>
      <c r="B1087" s="640" t="s">
        <v>1003</v>
      </c>
    </row>
    <row r="1088" spans="1:2" x14ac:dyDescent="0.25">
      <c r="A1088" s="640">
        <v>1117386</v>
      </c>
      <c r="B1088" s="640" t="s">
        <v>984</v>
      </c>
    </row>
    <row r="1089" spans="1:2" x14ac:dyDescent="0.25">
      <c r="A1089" s="640">
        <v>1100535</v>
      </c>
      <c r="B1089" s="640" t="s">
        <v>984</v>
      </c>
    </row>
    <row r="1090" spans="1:2" x14ac:dyDescent="0.25">
      <c r="A1090" s="640">
        <v>1149468</v>
      </c>
      <c r="B1090" s="640" t="s">
        <v>1024</v>
      </c>
    </row>
    <row r="1091" spans="1:2" x14ac:dyDescent="0.25">
      <c r="A1091" s="640">
        <v>1109409</v>
      </c>
      <c r="B1091" s="640" t="s">
        <v>991</v>
      </c>
    </row>
    <row r="1092" spans="1:2" x14ac:dyDescent="0.25">
      <c r="A1092" s="640">
        <v>1173114</v>
      </c>
      <c r="B1092" s="640" t="s">
        <v>363</v>
      </c>
    </row>
    <row r="1093" spans="1:2" x14ac:dyDescent="0.25">
      <c r="A1093" s="640">
        <v>1116127</v>
      </c>
      <c r="B1093" s="640" t="s">
        <v>983</v>
      </c>
    </row>
    <row r="1094" spans="1:2" x14ac:dyDescent="0.25">
      <c r="A1094" s="640">
        <v>1145629</v>
      </c>
      <c r="B1094" s="640" t="s">
        <v>1025</v>
      </c>
    </row>
    <row r="1095" spans="1:2" x14ac:dyDescent="0.25">
      <c r="A1095" s="640">
        <v>1127094</v>
      </c>
      <c r="B1095" s="640" t="s">
        <v>987</v>
      </c>
    </row>
    <row r="1096" spans="1:2" x14ac:dyDescent="0.25">
      <c r="A1096" s="640">
        <v>1113575</v>
      </c>
      <c r="B1096" s="640" t="s">
        <v>984</v>
      </c>
    </row>
    <row r="1097" spans="1:2" x14ac:dyDescent="0.25">
      <c r="A1097" s="640">
        <v>1069710</v>
      </c>
      <c r="B1097" s="640" t="s">
        <v>1012</v>
      </c>
    </row>
    <row r="1098" spans="1:2" x14ac:dyDescent="0.25">
      <c r="A1098" s="640">
        <v>1151887</v>
      </c>
      <c r="B1098" s="640" t="s">
        <v>989</v>
      </c>
    </row>
    <row r="1099" spans="1:2" x14ac:dyDescent="0.25">
      <c r="A1099" s="640">
        <v>1084601</v>
      </c>
      <c r="B1099" s="640" t="s">
        <v>997</v>
      </c>
    </row>
    <row r="1100" spans="1:2" x14ac:dyDescent="0.25">
      <c r="A1100" s="640">
        <v>1129225</v>
      </c>
      <c r="B1100" s="640" t="s">
        <v>1006</v>
      </c>
    </row>
    <row r="1101" spans="1:2" x14ac:dyDescent="0.25">
      <c r="A1101" s="640">
        <v>1159806</v>
      </c>
      <c r="B1101" s="640" t="s">
        <v>987</v>
      </c>
    </row>
    <row r="1102" spans="1:2" x14ac:dyDescent="0.25">
      <c r="A1102" s="640">
        <v>1144796</v>
      </c>
      <c r="B1102" s="640" t="s">
        <v>985</v>
      </c>
    </row>
    <row r="1103" spans="1:2" x14ac:dyDescent="0.25">
      <c r="A1103" s="640">
        <v>1113487</v>
      </c>
      <c r="B1103" s="640" t="s">
        <v>1026</v>
      </c>
    </row>
    <row r="1104" spans="1:2" x14ac:dyDescent="0.25">
      <c r="A1104" s="640">
        <v>1069127</v>
      </c>
      <c r="B1104" s="640" t="s">
        <v>984</v>
      </c>
    </row>
    <row r="1105" spans="1:3" x14ac:dyDescent="0.25">
      <c r="A1105" s="640">
        <v>1149466</v>
      </c>
      <c r="B1105" s="640" t="s">
        <v>363</v>
      </c>
    </row>
    <row r="1106" spans="1:3" x14ac:dyDescent="0.25">
      <c r="A1106" s="640">
        <v>1173411</v>
      </c>
      <c r="B1106" s="640" t="s">
        <v>1031</v>
      </c>
    </row>
    <row r="1107" spans="1:3" x14ac:dyDescent="0.25">
      <c r="A1107" s="640">
        <v>1088265</v>
      </c>
      <c r="B1107" s="640" t="s">
        <v>1007</v>
      </c>
    </row>
    <row r="1108" spans="1:3" x14ac:dyDescent="0.25">
      <c r="A1108" s="640">
        <v>1145712</v>
      </c>
      <c r="B1108" s="640" t="s">
        <v>1040</v>
      </c>
    </row>
    <row r="1109" spans="1:3" x14ac:dyDescent="0.25">
      <c r="A1109" s="640">
        <v>1081091</v>
      </c>
      <c r="B1109" s="640" t="s">
        <v>997</v>
      </c>
    </row>
    <row r="1110" spans="1:3" x14ac:dyDescent="0.25">
      <c r="A1110" s="640">
        <v>1145472</v>
      </c>
      <c r="B1110" s="640" t="s">
        <v>997</v>
      </c>
    </row>
    <row r="1111" spans="1:3" x14ac:dyDescent="0.25">
      <c r="A1111" s="640">
        <v>1092940</v>
      </c>
      <c r="B1111" s="640" t="s">
        <v>116</v>
      </c>
    </row>
    <row r="1112" spans="1:3" x14ac:dyDescent="0.25">
      <c r="A1112" s="640">
        <v>1089576</v>
      </c>
      <c r="B1112" s="640" t="s">
        <v>1007</v>
      </c>
      <c r="C1112" t="s">
        <v>1060</v>
      </c>
    </row>
    <row r="1113" spans="1:3" x14ac:dyDescent="0.25">
      <c r="A1113" s="640">
        <v>1173161</v>
      </c>
      <c r="B1113" s="640" t="s">
        <v>388</v>
      </c>
    </row>
    <row r="1114" spans="1:3" x14ac:dyDescent="0.25">
      <c r="A1114" s="640">
        <v>1146793</v>
      </c>
      <c r="B1114" s="640" t="s">
        <v>1023</v>
      </c>
    </row>
    <row r="1115" spans="1:3" x14ac:dyDescent="0.25">
      <c r="A1115" s="640">
        <v>1151706</v>
      </c>
      <c r="B1115" s="640" t="s">
        <v>1015</v>
      </c>
    </row>
    <row r="1116" spans="1:3" x14ac:dyDescent="0.25">
      <c r="A1116" s="640">
        <v>1098719</v>
      </c>
      <c r="B1116" s="640" t="s">
        <v>999</v>
      </c>
    </row>
    <row r="1117" spans="1:3" x14ac:dyDescent="0.25">
      <c r="A1117" s="640">
        <v>1149469</v>
      </c>
      <c r="B1117" s="640" t="s">
        <v>987</v>
      </c>
    </row>
    <row r="1118" spans="1:3" x14ac:dyDescent="0.25">
      <c r="A1118" s="640">
        <v>1114054</v>
      </c>
      <c r="B1118" s="640" t="s">
        <v>1025</v>
      </c>
    </row>
    <row r="1119" spans="1:3" x14ac:dyDescent="0.25">
      <c r="A1119" s="640">
        <v>1151598</v>
      </c>
      <c r="B1119" s="640" t="s">
        <v>983</v>
      </c>
    </row>
    <row r="1120" spans="1:3" x14ac:dyDescent="0.25">
      <c r="A1120" s="640">
        <v>1098777</v>
      </c>
      <c r="B1120" s="640" t="s">
        <v>989</v>
      </c>
    </row>
    <row r="1121" spans="1:2" x14ac:dyDescent="0.25">
      <c r="A1121" s="640">
        <v>1100567</v>
      </c>
      <c r="B1121" s="640" t="s">
        <v>1006</v>
      </c>
    </row>
    <row r="1122" spans="1:2" x14ac:dyDescent="0.25">
      <c r="A1122" s="640">
        <v>1145687</v>
      </c>
      <c r="B1122" s="640" t="s">
        <v>1023</v>
      </c>
    </row>
    <row r="1123" spans="1:2" x14ac:dyDescent="0.25">
      <c r="A1123" s="640">
        <v>1076639</v>
      </c>
      <c r="B1123" s="640" t="s">
        <v>990</v>
      </c>
    </row>
    <row r="1124" spans="1:2" x14ac:dyDescent="0.25">
      <c r="A1124" s="640">
        <v>1151650</v>
      </c>
      <c r="B1124" s="640" t="s">
        <v>990</v>
      </c>
    </row>
    <row r="1125" spans="1:2" x14ac:dyDescent="0.25">
      <c r="A1125" s="640">
        <v>1079202</v>
      </c>
      <c r="B1125" s="640" t="s">
        <v>1016</v>
      </c>
    </row>
    <row r="1126" spans="1:2" x14ac:dyDescent="0.25">
      <c r="A1126" s="640">
        <v>1091291</v>
      </c>
      <c r="B1126" s="640" t="s">
        <v>1026</v>
      </c>
    </row>
    <row r="1127" spans="1:2" x14ac:dyDescent="0.25">
      <c r="A1127" s="640">
        <v>813594</v>
      </c>
      <c r="B1127" s="640" t="s">
        <v>363</v>
      </c>
    </row>
    <row r="1128" spans="1:2" x14ac:dyDescent="0.25">
      <c r="A1128" s="640">
        <v>1173063</v>
      </c>
      <c r="B1128" s="640" t="s">
        <v>986</v>
      </c>
    </row>
    <row r="1129" spans="1:2" x14ac:dyDescent="0.25">
      <c r="A1129" s="640">
        <v>1106806</v>
      </c>
      <c r="B1129" s="640" t="s">
        <v>1002</v>
      </c>
    </row>
    <row r="1130" spans="1:2" x14ac:dyDescent="0.25">
      <c r="A1130" s="640">
        <v>1045684</v>
      </c>
      <c r="B1130" s="640" t="s">
        <v>984</v>
      </c>
    </row>
    <row r="1131" spans="1:2" x14ac:dyDescent="0.25">
      <c r="A1131" s="640">
        <v>1083539</v>
      </c>
      <c r="B1131" s="640" t="s">
        <v>984</v>
      </c>
    </row>
    <row r="1132" spans="1:2" x14ac:dyDescent="0.25">
      <c r="A1132" s="640">
        <v>1175748</v>
      </c>
      <c r="B1132" s="640" t="s">
        <v>363</v>
      </c>
    </row>
    <row r="1133" spans="1:2" x14ac:dyDescent="0.25">
      <c r="A1133" s="640">
        <v>1138058</v>
      </c>
      <c r="B1133" s="640" t="s">
        <v>363</v>
      </c>
    </row>
    <row r="1134" spans="1:2" x14ac:dyDescent="0.25">
      <c r="A1134" s="640">
        <v>1065995</v>
      </c>
      <c r="B1134" s="640" t="s">
        <v>984</v>
      </c>
    </row>
    <row r="1135" spans="1:2" x14ac:dyDescent="0.25">
      <c r="A1135" s="640">
        <v>1099007</v>
      </c>
      <c r="B1135" s="640" t="s">
        <v>1027</v>
      </c>
    </row>
    <row r="1136" spans="1:2" x14ac:dyDescent="0.25">
      <c r="A1136" s="640">
        <v>1157315</v>
      </c>
      <c r="B1136" s="640" t="s">
        <v>984</v>
      </c>
    </row>
    <row r="1137" spans="1:2" x14ac:dyDescent="0.25">
      <c r="A1137" s="640">
        <v>1173150</v>
      </c>
      <c r="B1137" s="640" t="s">
        <v>363</v>
      </c>
    </row>
    <row r="1138" spans="1:2" x14ac:dyDescent="0.25">
      <c r="A1138" s="640">
        <v>1151899</v>
      </c>
      <c r="B1138" s="640" t="s">
        <v>1049</v>
      </c>
    </row>
    <row r="1139" spans="1:2" x14ac:dyDescent="0.25">
      <c r="A1139" s="640">
        <v>1144645</v>
      </c>
      <c r="B1139" s="640" t="s">
        <v>1029</v>
      </c>
    </row>
    <row r="1140" spans="1:2" x14ac:dyDescent="0.25">
      <c r="A1140" s="640">
        <v>1127098</v>
      </c>
      <c r="B1140" s="640" t="s">
        <v>997</v>
      </c>
    </row>
    <row r="1141" spans="1:2" x14ac:dyDescent="0.25">
      <c r="A1141" s="640">
        <v>969304</v>
      </c>
      <c r="B1141" s="640" t="s">
        <v>116</v>
      </c>
    </row>
    <row r="1142" spans="1:2" x14ac:dyDescent="0.25">
      <c r="A1142" s="640">
        <v>1145038</v>
      </c>
      <c r="B1142" s="640" t="s">
        <v>1026</v>
      </c>
    </row>
    <row r="1143" spans="1:2" x14ac:dyDescent="0.25">
      <c r="A1143" s="640">
        <v>1144569</v>
      </c>
      <c r="B1143" s="640" t="s">
        <v>990</v>
      </c>
    </row>
    <row r="1144" spans="1:2" x14ac:dyDescent="0.25">
      <c r="A1144" s="640">
        <v>1145180</v>
      </c>
      <c r="B1144" s="640" t="s">
        <v>991</v>
      </c>
    </row>
    <row r="1145" spans="1:2" x14ac:dyDescent="0.25">
      <c r="A1145" s="640">
        <v>1093394</v>
      </c>
      <c r="B1145" s="640" t="s">
        <v>1009</v>
      </c>
    </row>
    <row r="1146" spans="1:2" x14ac:dyDescent="0.25">
      <c r="A1146" s="640">
        <v>1103365</v>
      </c>
      <c r="B1146" s="640" t="s">
        <v>992</v>
      </c>
    </row>
    <row r="1147" spans="1:2" x14ac:dyDescent="0.25">
      <c r="A1147" s="640">
        <v>1151426</v>
      </c>
      <c r="B1147" s="640" t="s">
        <v>984</v>
      </c>
    </row>
    <row r="1148" spans="1:2" x14ac:dyDescent="0.25">
      <c r="A1148" s="640">
        <v>1094365</v>
      </c>
      <c r="B1148" s="640" t="s">
        <v>984</v>
      </c>
    </row>
    <row r="1149" spans="1:2" x14ac:dyDescent="0.25">
      <c r="A1149" s="640">
        <v>1053149</v>
      </c>
      <c r="B1149" s="640" t="s">
        <v>992</v>
      </c>
    </row>
    <row r="1150" spans="1:2" x14ac:dyDescent="0.25">
      <c r="A1150" s="640">
        <v>1144601</v>
      </c>
      <c r="B1150" s="640" t="s">
        <v>984</v>
      </c>
    </row>
    <row r="1151" spans="1:2" x14ac:dyDescent="0.25">
      <c r="A1151" s="640">
        <v>1094997</v>
      </c>
      <c r="B1151" s="640" t="s">
        <v>983</v>
      </c>
    </row>
    <row r="1152" spans="1:2" x14ac:dyDescent="0.25">
      <c r="A1152" s="640">
        <v>1145579</v>
      </c>
      <c r="B1152" s="640" t="s">
        <v>1040</v>
      </c>
    </row>
    <row r="1153" spans="1:2" x14ac:dyDescent="0.25">
      <c r="A1153" s="640">
        <v>1166253</v>
      </c>
      <c r="B1153" s="640" t="s">
        <v>992</v>
      </c>
    </row>
    <row r="1154" spans="1:2" x14ac:dyDescent="0.25">
      <c r="A1154" s="640">
        <v>1113808</v>
      </c>
      <c r="B1154" s="640" t="s">
        <v>1000</v>
      </c>
    </row>
    <row r="1155" spans="1:2" x14ac:dyDescent="0.25">
      <c r="A1155" s="640">
        <v>1082383</v>
      </c>
      <c r="B1155" s="640" t="s">
        <v>984</v>
      </c>
    </row>
    <row r="1156" spans="1:2" x14ac:dyDescent="0.25">
      <c r="A1156" s="640">
        <v>1144802</v>
      </c>
      <c r="B1156" s="640" t="s">
        <v>984</v>
      </c>
    </row>
    <row r="1157" spans="1:2" x14ac:dyDescent="0.25">
      <c r="A1157" s="640">
        <v>416318</v>
      </c>
      <c r="B1157" s="640" t="s">
        <v>1004</v>
      </c>
    </row>
    <row r="1158" spans="1:2" x14ac:dyDescent="0.25">
      <c r="A1158" s="640">
        <v>524627</v>
      </c>
      <c r="B1158" s="640" t="s">
        <v>363</v>
      </c>
    </row>
    <row r="1159" spans="1:2" x14ac:dyDescent="0.25">
      <c r="A1159" s="640">
        <v>1151435</v>
      </c>
      <c r="B1159" s="640" t="s">
        <v>984</v>
      </c>
    </row>
    <row r="1160" spans="1:2" x14ac:dyDescent="0.25">
      <c r="A1160" s="640">
        <v>1166207</v>
      </c>
      <c r="B1160" s="640" t="s">
        <v>1022</v>
      </c>
    </row>
    <row r="1161" spans="1:2" x14ac:dyDescent="0.25">
      <c r="A1161" s="640">
        <v>1169658</v>
      </c>
      <c r="B1161" s="640" t="s">
        <v>116</v>
      </c>
    </row>
    <row r="1162" spans="1:2" x14ac:dyDescent="0.25">
      <c r="A1162" s="640">
        <v>1042803</v>
      </c>
      <c r="B1162" s="640" t="s">
        <v>1015</v>
      </c>
    </row>
    <row r="1163" spans="1:2" x14ac:dyDescent="0.25">
      <c r="A1163" s="640">
        <v>1173170</v>
      </c>
      <c r="B1163" s="640" t="s">
        <v>363</v>
      </c>
    </row>
    <row r="1164" spans="1:2" x14ac:dyDescent="0.25">
      <c r="A1164" s="640">
        <v>1078208</v>
      </c>
      <c r="B1164" s="640" t="s">
        <v>984</v>
      </c>
    </row>
    <row r="1165" spans="1:2" x14ac:dyDescent="0.25">
      <c r="A1165" s="640">
        <v>1144980</v>
      </c>
      <c r="B1165" s="640" t="s">
        <v>990</v>
      </c>
    </row>
    <row r="1166" spans="1:2" x14ac:dyDescent="0.25">
      <c r="A1166" s="640">
        <v>1088096</v>
      </c>
      <c r="B1166" s="640" t="s">
        <v>1000</v>
      </c>
    </row>
    <row r="1167" spans="1:2" x14ac:dyDescent="0.25">
      <c r="A1167" s="640">
        <v>1116148</v>
      </c>
      <c r="B1167" s="640" t="s">
        <v>1025</v>
      </c>
    </row>
    <row r="1168" spans="1:2" x14ac:dyDescent="0.25">
      <c r="A1168" s="640">
        <v>1145812</v>
      </c>
      <c r="B1168" s="640" t="s">
        <v>987</v>
      </c>
    </row>
    <row r="1169" spans="1:2" x14ac:dyDescent="0.25">
      <c r="A1169" s="640">
        <v>1166203</v>
      </c>
      <c r="B1169" s="640" t="s">
        <v>983</v>
      </c>
    </row>
    <row r="1170" spans="1:2" x14ac:dyDescent="0.25">
      <c r="A1170" s="640">
        <v>1109258</v>
      </c>
      <c r="B1170" s="640" t="s">
        <v>1005</v>
      </c>
    </row>
    <row r="1171" spans="1:2" x14ac:dyDescent="0.25">
      <c r="A1171" s="640">
        <v>1089159</v>
      </c>
      <c r="B1171" s="640" t="s">
        <v>984</v>
      </c>
    </row>
    <row r="1172" spans="1:2" x14ac:dyDescent="0.25">
      <c r="A1172" s="640">
        <v>970762</v>
      </c>
      <c r="B1172" s="640" t="s">
        <v>1029</v>
      </c>
    </row>
    <row r="1173" spans="1:2" x14ac:dyDescent="0.25">
      <c r="A1173" s="640">
        <v>1145335</v>
      </c>
      <c r="B1173" s="640" t="s">
        <v>116</v>
      </c>
    </row>
    <row r="1174" spans="1:2" x14ac:dyDescent="0.25">
      <c r="A1174" s="640">
        <v>1171730</v>
      </c>
      <c r="B1174" s="640" t="s">
        <v>1023</v>
      </c>
    </row>
    <row r="1175" spans="1:2" x14ac:dyDescent="0.25">
      <c r="A1175" s="640">
        <v>1101678</v>
      </c>
      <c r="B1175" s="640" t="s">
        <v>1025</v>
      </c>
    </row>
    <row r="1176" spans="1:2" x14ac:dyDescent="0.25">
      <c r="A1176" s="640">
        <v>1145059</v>
      </c>
      <c r="B1176" s="640" t="s">
        <v>998</v>
      </c>
    </row>
    <row r="1177" spans="1:2" x14ac:dyDescent="0.25">
      <c r="A1177" s="640">
        <v>1091946</v>
      </c>
      <c r="B1177" s="640" t="s">
        <v>983</v>
      </c>
    </row>
    <row r="1178" spans="1:2" x14ac:dyDescent="0.25">
      <c r="A1178" s="640">
        <v>1105438</v>
      </c>
      <c r="B1178" s="640" t="s">
        <v>984</v>
      </c>
    </row>
    <row r="1179" spans="1:2" x14ac:dyDescent="0.25">
      <c r="A1179" s="640">
        <v>1110776</v>
      </c>
      <c r="B1179" s="640" t="s">
        <v>984</v>
      </c>
    </row>
    <row r="1180" spans="1:2" x14ac:dyDescent="0.25">
      <c r="A1180" s="640">
        <v>1077725</v>
      </c>
      <c r="B1180" s="640" t="s">
        <v>990</v>
      </c>
    </row>
    <row r="1181" spans="1:2" x14ac:dyDescent="0.25">
      <c r="A1181" s="640">
        <v>1085380</v>
      </c>
      <c r="B1181" s="640" t="s">
        <v>1004</v>
      </c>
    </row>
    <row r="1182" spans="1:2" x14ac:dyDescent="0.25">
      <c r="A1182" s="640">
        <v>1097195</v>
      </c>
      <c r="B1182" s="640" t="s">
        <v>987</v>
      </c>
    </row>
    <row r="1183" spans="1:2" x14ac:dyDescent="0.25">
      <c r="A1183" s="640">
        <v>1108591</v>
      </c>
      <c r="B1183" s="640" t="s">
        <v>1025</v>
      </c>
    </row>
    <row r="1184" spans="1:2" x14ac:dyDescent="0.25">
      <c r="A1184" s="640">
        <v>1093835</v>
      </c>
      <c r="B1184" s="640" t="s">
        <v>984</v>
      </c>
    </row>
    <row r="1185" spans="1:3" x14ac:dyDescent="0.25">
      <c r="A1185" s="640">
        <v>1092970</v>
      </c>
      <c r="B1185" s="640" t="s">
        <v>986</v>
      </c>
    </row>
    <row r="1186" spans="1:3" x14ac:dyDescent="0.25">
      <c r="A1186" s="640">
        <v>1102452</v>
      </c>
      <c r="B1186" s="640" t="s">
        <v>1000</v>
      </c>
    </row>
    <row r="1187" spans="1:3" x14ac:dyDescent="0.25">
      <c r="A1187" s="640">
        <v>1172721</v>
      </c>
      <c r="B1187" s="640" t="s">
        <v>116</v>
      </c>
    </row>
    <row r="1188" spans="1:3" x14ac:dyDescent="0.25">
      <c r="A1188" s="640">
        <v>1080684</v>
      </c>
      <c r="B1188" s="640" t="s">
        <v>983</v>
      </c>
    </row>
    <row r="1189" spans="1:3" x14ac:dyDescent="0.25">
      <c r="A1189" s="640">
        <v>1108984</v>
      </c>
      <c r="B1189" s="640" t="s">
        <v>1000</v>
      </c>
    </row>
    <row r="1190" spans="1:3" x14ac:dyDescent="0.25">
      <c r="A1190" s="640">
        <v>955829</v>
      </c>
      <c r="B1190" s="640" t="s">
        <v>989</v>
      </c>
    </row>
    <row r="1191" spans="1:3" x14ac:dyDescent="0.25">
      <c r="A1191" s="640">
        <v>1114357</v>
      </c>
      <c r="B1191" s="640" t="s">
        <v>990</v>
      </c>
    </row>
    <row r="1192" spans="1:3" x14ac:dyDescent="0.25">
      <c r="A1192" s="640">
        <v>1145810</v>
      </c>
      <c r="B1192" s="640" t="s">
        <v>1037</v>
      </c>
    </row>
    <row r="1193" spans="1:3" x14ac:dyDescent="0.25">
      <c r="A1193" s="640">
        <v>956876</v>
      </c>
      <c r="B1193" s="640" t="s">
        <v>994</v>
      </c>
    </row>
    <row r="1194" spans="1:3" x14ac:dyDescent="0.25">
      <c r="A1194" s="640">
        <v>1151917</v>
      </c>
      <c r="B1194" s="640" t="s">
        <v>986</v>
      </c>
    </row>
    <row r="1195" spans="1:3" x14ac:dyDescent="0.25">
      <c r="A1195" s="640">
        <v>1069582</v>
      </c>
      <c r="B1195" s="640" t="s">
        <v>984</v>
      </c>
    </row>
    <row r="1196" spans="1:3" x14ac:dyDescent="0.25">
      <c r="A1196" s="640">
        <v>1144626</v>
      </c>
      <c r="B1196" s="640" t="s">
        <v>1050</v>
      </c>
    </row>
    <row r="1197" spans="1:3" x14ac:dyDescent="0.25">
      <c r="A1197" s="640">
        <v>1087469</v>
      </c>
      <c r="B1197" s="640" t="s">
        <v>1042</v>
      </c>
      <c r="C1197" t="s">
        <v>1065</v>
      </c>
    </row>
    <row r="1198" spans="1:3" x14ac:dyDescent="0.25">
      <c r="A1198" s="640">
        <v>1068369</v>
      </c>
      <c r="B1198" s="640" t="s">
        <v>1010</v>
      </c>
    </row>
    <row r="1199" spans="1:3" x14ac:dyDescent="0.25">
      <c r="A1199" s="640">
        <v>1146875</v>
      </c>
      <c r="B1199" s="640" t="s">
        <v>1029</v>
      </c>
    </row>
    <row r="1200" spans="1:3" x14ac:dyDescent="0.25">
      <c r="A1200" s="640">
        <v>1162549</v>
      </c>
      <c r="B1200" s="640" t="s">
        <v>994</v>
      </c>
    </row>
    <row r="1201" spans="1:2" x14ac:dyDescent="0.25">
      <c r="A1201" s="640">
        <v>1145086</v>
      </c>
      <c r="B1201" s="640" t="s">
        <v>990</v>
      </c>
    </row>
    <row r="1202" spans="1:2" x14ac:dyDescent="0.25">
      <c r="A1202" s="640">
        <v>1151675</v>
      </c>
      <c r="B1202" s="640" t="s">
        <v>983</v>
      </c>
    </row>
    <row r="1203" spans="1:2" x14ac:dyDescent="0.25">
      <c r="A1203" s="640">
        <v>1111268</v>
      </c>
      <c r="B1203" s="640" t="s">
        <v>994</v>
      </c>
    </row>
    <row r="1204" spans="1:2" x14ac:dyDescent="0.25">
      <c r="A1204" s="640">
        <v>1144779</v>
      </c>
      <c r="B1204" s="640" t="s">
        <v>1002</v>
      </c>
    </row>
    <row r="1205" spans="1:2" x14ac:dyDescent="0.25">
      <c r="A1205" s="640">
        <v>1149351</v>
      </c>
      <c r="B1205" s="640" t="s">
        <v>116</v>
      </c>
    </row>
    <row r="1206" spans="1:2" x14ac:dyDescent="0.25">
      <c r="A1206" s="640">
        <v>1129258</v>
      </c>
      <c r="B1206" s="640" t="s">
        <v>1009</v>
      </c>
    </row>
    <row r="1207" spans="1:2" x14ac:dyDescent="0.25">
      <c r="A1207" s="640">
        <v>1144349</v>
      </c>
      <c r="B1207" s="640" t="s">
        <v>984</v>
      </c>
    </row>
    <row r="1208" spans="1:2" x14ac:dyDescent="0.25">
      <c r="A1208" s="640">
        <v>1107366</v>
      </c>
      <c r="B1208" s="640" t="s">
        <v>1040</v>
      </c>
    </row>
    <row r="1209" spans="1:2" x14ac:dyDescent="0.25">
      <c r="A1209" s="640">
        <v>1144653</v>
      </c>
      <c r="B1209" s="640" t="s">
        <v>994</v>
      </c>
    </row>
    <row r="1210" spans="1:2" x14ac:dyDescent="0.25">
      <c r="A1210" s="640">
        <v>1144444</v>
      </c>
      <c r="B1210" s="640" t="s">
        <v>991</v>
      </c>
    </row>
    <row r="1211" spans="1:2" x14ac:dyDescent="0.25">
      <c r="A1211" s="640">
        <v>1151874</v>
      </c>
      <c r="B1211" s="640" t="s">
        <v>987</v>
      </c>
    </row>
    <row r="1212" spans="1:2" x14ac:dyDescent="0.25">
      <c r="A1212" s="640">
        <v>1145334</v>
      </c>
      <c r="B1212" s="640" t="s">
        <v>986</v>
      </c>
    </row>
    <row r="1213" spans="1:2" x14ac:dyDescent="0.25">
      <c r="A1213" s="640">
        <v>1113484</v>
      </c>
      <c r="B1213" s="640" t="s">
        <v>1023</v>
      </c>
    </row>
    <row r="1214" spans="1:2" x14ac:dyDescent="0.25">
      <c r="A1214" s="640">
        <v>1110783</v>
      </c>
      <c r="B1214" s="640" t="s">
        <v>986</v>
      </c>
    </row>
    <row r="1215" spans="1:2" x14ac:dyDescent="0.25">
      <c r="A1215" s="640">
        <v>1115303</v>
      </c>
      <c r="B1215" s="640" t="s">
        <v>993</v>
      </c>
    </row>
    <row r="1216" spans="1:2" x14ac:dyDescent="0.25">
      <c r="A1216" s="640">
        <v>1136949</v>
      </c>
      <c r="B1216" s="640" t="s">
        <v>1027</v>
      </c>
    </row>
    <row r="1217" spans="1:2" x14ac:dyDescent="0.25">
      <c r="A1217" s="640">
        <v>1147360</v>
      </c>
      <c r="B1217" s="640" t="s">
        <v>1010</v>
      </c>
    </row>
    <row r="1218" spans="1:2" x14ac:dyDescent="0.25">
      <c r="A1218" s="640">
        <v>1079838</v>
      </c>
      <c r="B1218" s="640" t="s">
        <v>999</v>
      </c>
    </row>
    <row r="1219" spans="1:2" x14ac:dyDescent="0.25">
      <c r="A1219" s="640">
        <v>1172874</v>
      </c>
      <c r="B1219" s="640" t="s">
        <v>986</v>
      </c>
    </row>
    <row r="1220" spans="1:2" x14ac:dyDescent="0.25">
      <c r="A1220" s="640">
        <v>1109923</v>
      </c>
      <c r="B1220" s="640" t="s">
        <v>994</v>
      </c>
    </row>
    <row r="1221" spans="1:2" x14ac:dyDescent="0.25">
      <c r="A1221" s="640">
        <v>1149465</v>
      </c>
      <c r="B1221" s="640" t="s">
        <v>363</v>
      </c>
    </row>
    <row r="1222" spans="1:2" x14ac:dyDescent="0.25">
      <c r="A1222" s="640">
        <v>1146906</v>
      </c>
      <c r="B1222" s="640" t="s">
        <v>997</v>
      </c>
    </row>
    <row r="1223" spans="1:2" x14ac:dyDescent="0.25">
      <c r="A1223" s="640">
        <v>1151614</v>
      </c>
      <c r="B1223" s="640" t="s">
        <v>984</v>
      </c>
    </row>
    <row r="1224" spans="1:2" x14ac:dyDescent="0.25">
      <c r="A1224" s="640">
        <v>1155920</v>
      </c>
      <c r="B1224" s="640" t="s">
        <v>985</v>
      </c>
    </row>
    <row r="1225" spans="1:2" x14ac:dyDescent="0.25">
      <c r="A1225" s="640">
        <v>1096711</v>
      </c>
      <c r="B1225" s="640" t="s">
        <v>991</v>
      </c>
    </row>
    <row r="1226" spans="1:2" x14ac:dyDescent="0.25">
      <c r="A1226" s="640">
        <v>1084431</v>
      </c>
      <c r="B1226" s="640" t="s">
        <v>983</v>
      </c>
    </row>
    <row r="1227" spans="1:2" x14ac:dyDescent="0.25">
      <c r="A1227" s="640">
        <v>1100472</v>
      </c>
      <c r="B1227" s="640" t="s">
        <v>984</v>
      </c>
    </row>
    <row r="1228" spans="1:2" x14ac:dyDescent="0.25">
      <c r="A1228" s="640">
        <v>1087841</v>
      </c>
      <c r="B1228" s="640" t="s">
        <v>984</v>
      </c>
    </row>
    <row r="1229" spans="1:2" x14ac:dyDescent="0.25">
      <c r="A1229" s="640">
        <v>1144583</v>
      </c>
      <c r="B1229" s="640" t="s">
        <v>1026</v>
      </c>
    </row>
    <row r="1230" spans="1:2" x14ac:dyDescent="0.25">
      <c r="A1230" s="640">
        <v>1145065</v>
      </c>
      <c r="B1230" s="640" t="s">
        <v>1010</v>
      </c>
    </row>
    <row r="1231" spans="1:2" x14ac:dyDescent="0.25">
      <c r="A1231" s="640">
        <v>1156021</v>
      </c>
      <c r="B1231" s="640" t="s">
        <v>994</v>
      </c>
    </row>
    <row r="1232" spans="1:2" x14ac:dyDescent="0.25">
      <c r="A1232" s="640">
        <v>1151440</v>
      </c>
      <c r="B1232" s="640" t="s">
        <v>990</v>
      </c>
    </row>
    <row r="1233" spans="1:2" x14ac:dyDescent="0.25">
      <c r="A1233" s="640">
        <v>1099136</v>
      </c>
      <c r="B1233" s="640" t="s">
        <v>1004</v>
      </c>
    </row>
    <row r="1234" spans="1:2" x14ac:dyDescent="0.25">
      <c r="A1234" s="640">
        <v>1166269</v>
      </c>
      <c r="B1234" s="640" t="s">
        <v>984</v>
      </c>
    </row>
    <row r="1235" spans="1:2" x14ac:dyDescent="0.25">
      <c r="A1235" s="640">
        <v>1151468</v>
      </c>
      <c r="B1235" s="640" t="s">
        <v>984</v>
      </c>
    </row>
    <row r="1236" spans="1:2" x14ac:dyDescent="0.25">
      <c r="A1236" s="640">
        <v>1155915</v>
      </c>
      <c r="B1236" s="640" t="s">
        <v>985</v>
      </c>
    </row>
    <row r="1237" spans="1:2" x14ac:dyDescent="0.25">
      <c r="A1237" s="640">
        <v>1172299</v>
      </c>
      <c r="B1237" s="640" t="s">
        <v>999</v>
      </c>
    </row>
    <row r="1238" spans="1:2" x14ac:dyDescent="0.25">
      <c r="A1238" s="640">
        <v>1151542</v>
      </c>
      <c r="B1238" s="640" t="s">
        <v>994</v>
      </c>
    </row>
    <row r="1239" spans="1:2" x14ac:dyDescent="0.25">
      <c r="A1239" s="640">
        <v>1151574</v>
      </c>
      <c r="B1239" s="640" t="s">
        <v>1011</v>
      </c>
    </row>
    <row r="1240" spans="1:2" x14ac:dyDescent="0.25">
      <c r="A1240" s="640">
        <v>1166569</v>
      </c>
      <c r="B1240" s="640" t="s">
        <v>1051</v>
      </c>
    </row>
    <row r="1241" spans="1:2" x14ac:dyDescent="0.25">
      <c r="A1241" s="640">
        <v>965648</v>
      </c>
      <c r="B1241" s="640" t="s">
        <v>1027</v>
      </c>
    </row>
    <row r="1242" spans="1:2" x14ac:dyDescent="0.25">
      <c r="A1242" s="640">
        <v>1151758</v>
      </c>
      <c r="B1242" s="640" t="s">
        <v>983</v>
      </c>
    </row>
    <row r="1243" spans="1:2" x14ac:dyDescent="0.25">
      <c r="A1243" s="640">
        <v>1149446</v>
      </c>
      <c r="B1243" s="640" t="s">
        <v>363</v>
      </c>
    </row>
    <row r="1244" spans="1:2" x14ac:dyDescent="0.25">
      <c r="A1244" s="640">
        <v>1114043</v>
      </c>
      <c r="B1244" s="640" t="s">
        <v>1038</v>
      </c>
    </row>
    <row r="1245" spans="1:2" x14ac:dyDescent="0.25">
      <c r="A1245" s="640">
        <v>1144826</v>
      </c>
      <c r="B1245" s="640" t="s">
        <v>984</v>
      </c>
    </row>
    <row r="1246" spans="1:2" x14ac:dyDescent="0.25">
      <c r="A1246" s="640">
        <v>961748</v>
      </c>
      <c r="B1246" s="640" t="s">
        <v>992</v>
      </c>
    </row>
    <row r="1247" spans="1:2" x14ac:dyDescent="0.25">
      <c r="A1247" s="640">
        <v>1065918</v>
      </c>
      <c r="B1247" s="640" t="s">
        <v>1029</v>
      </c>
    </row>
    <row r="1248" spans="1:2" x14ac:dyDescent="0.25">
      <c r="A1248" s="640">
        <v>1092948</v>
      </c>
      <c r="B1248" s="640" t="s">
        <v>984</v>
      </c>
    </row>
    <row r="1249" spans="1:2" x14ac:dyDescent="0.25">
      <c r="A1249" s="640">
        <v>1099425</v>
      </c>
      <c r="B1249" s="640" t="s">
        <v>1005</v>
      </c>
    </row>
    <row r="1250" spans="1:2" x14ac:dyDescent="0.25">
      <c r="A1250" s="640">
        <v>1151327</v>
      </c>
      <c r="B1250" s="640" t="s">
        <v>985</v>
      </c>
    </row>
    <row r="1251" spans="1:2" x14ac:dyDescent="0.25">
      <c r="A1251" s="640">
        <v>1151504</v>
      </c>
      <c r="B1251" s="640" t="s">
        <v>984</v>
      </c>
    </row>
    <row r="1252" spans="1:2" x14ac:dyDescent="0.25">
      <c r="A1252" s="640">
        <v>1151685</v>
      </c>
      <c r="B1252" s="640" t="s">
        <v>1031</v>
      </c>
    </row>
    <row r="1253" spans="1:2" x14ac:dyDescent="0.25">
      <c r="A1253" s="640">
        <v>1152966</v>
      </c>
      <c r="B1253" s="640" t="s">
        <v>984</v>
      </c>
    </row>
    <row r="1254" spans="1:2" x14ac:dyDescent="0.25">
      <c r="A1254" s="640">
        <v>1175803</v>
      </c>
      <c r="B1254" s="640" t="s">
        <v>363</v>
      </c>
    </row>
    <row r="1255" spans="1:2" x14ac:dyDescent="0.25">
      <c r="A1255" s="640">
        <v>1087879</v>
      </c>
      <c r="B1255" s="640" t="s">
        <v>1005</v>
      </c>
    </row>
    <row r="1256" spans="1:2" x14ac:dyDescent="0.25">
      <c r="A1256" s="640">
        <v>1083483</v>
      </c>
      <c r="B1256" s="640" t="s">
        <v>1000</v>
      </c>
    </row>
    <row r="1257" spans="1:2" x14ac:dyDescent="0.25">
      <c r="A1257" s="640">
        <v>1128836</v>
      </c>
      <c r="B1257" s="640" t="s">
        <v>997</v>
      </c>
    </row>
    <row r="1258" spans="1:2" x14ac:dyDescent="0.25">
      <c r="A1258" s="640">
        <v>1145211</v>
      </c>
      <c r="B1258" s="640" t="s">
        <v>996</v>
      </c>
    </row>
    <row r="1259" spans="1:2" x14ac:dyDescent="0.25">
      <c r="A1259" s="640">
        <v>1159811</v>
      </c>
      <c r="B1259" s="640" t="s">
        <v>1043</v>
      </c>
    </row>
    <row r="1260" spans="1:2" x14ac:dyDescent="0.25">
      <c r="A1260" s="640">
        <v>1145750</v>
      </c>
      <c r="B1260" s="640" t="s">
        <v>994</v>
      </c>
    </row>
    <row r="1261" spans="1:2" x14ac:dyDescent="0.25">
      <c r="A1261" s="640">
        <v>1107359</v>
      </c>
      <c r="B1261" s="640" t="s">
        <v>986</v>
      </c>
    </row>
    <row r="1262" spans="1:2" x14ac:dyDescent="0.25">
      <c r="A1262" s="640">
        <v>1173804</v>
      </c>
      <c r="B1262" s="640" t="s">
        <v>363</v>
      </c>
    </row>
    <row r="1263" spans="1:2" x14ac:dyDescent="0.25">
      <c r="A1263" s="640">
        <v>1099858</v>
      </c>
      <c r="B1263" s="640" t="s">
        <v>997</v>
      </c>
    </row>
    <row r="1264" spans="1:2" x14ac:dyDescent="0.25">
      <c r="A1264" s="640">
        <v>1159795</v>
      </c>
      <c r="B1264" s="640" t="s">
        <v>983</v>
      </c>
    </row>
    <row r="1265" spans="1:2" x14ac:dyDescent="0.25">
      <c r="A1265" s="640">
        <v>1144522</v>
      </c>
      <c r="B1265" s="640" t="s">
        <v>989</v>
      </c>
    </row>
    <row r="1266" spans="1:2" x14ac:dyDescent="0.25">
      <c r="A1266" s="640">
        <v>1083398</v>
      </c>
      <c r="B1266" s="640" t="s">
        <v>997</v>
      </c>
    </row>
    <row r="1267" spans="1:2" x14ac:dyDescent="0.25">
      <c r="A1267" s="640">
        <v>1081369</v>
      </c>
      <c r="B1267" s="640" t="s">
        <v>991</v>
      </c>
    </row>
    <row r="1268" spans="1:2" x14ac:dyDescent="0.25">
      <c r="A1268" s="640">
        <v>1114057</v>
      </c>
      <c r="B1268" s="640" t="s">
        <v>1031</v>
      </c>
    </row>
    <row r="1269" spans="1:2" x14ac:dyDescent="0.25">
      <c r="A1269" s="640">
        <v>1151739</v>
      </c>
      <c r="B1269" s="640" t="s">
        <v>984</v>
      </c>
    </row>
    <row r="1270" spans="1:2" x14ac:dyDescent="0.25">
      <c r="A1270" s="640">
        <v>951827</v>
      </c>
      <c r="B1270" s="640" t="s">
        <v>984</v>
      </c>
    </row>
    <row r="1271" spans="1:2" x14ac:dyDescent="0.25">
      <c r="A1271" s="640">
        <v>1145261</v>
      </c>
      <c r="B1271" s="640" t="s">
        <v>984</v>
      </c>
    </row>
    <row r="1272" spans="1:2" x14ac:dyDescent="0.25">
      <c r="A1272" s="640">
        <v>1145280</v>
      </c>
      <c r="B1272" s="640" t="s">
        <v>989</v>
      </c>
    </row>
    <row r="1273" spans="1:2" x14ac:dyDescent="0.25">
      <c r="A1273" s="640">
        <v>1101566</v>
      </c>
      <c r="B1273" s="640" t="s">
        <v>997</v>
      </c>
    </row>
    <row r="1274" spans="1:2" x14ac:dyDescent="0.25">
      <c r="A1274" s="640">
        <v>1065524</v>
      </c>
      <c r="B1274" s="640" t="s">
        <v>984</v>
      </c>
    </row>
    <row r="1275" spans="1:2" x14ac:dyDescent="0.25">
      <c r="A1275" s="640">
        <v>1151522</v>
      </c>
      <c r="B1275" s="640" t="s">
        <v>984</v>
      </c>
    </row>
    <row r="1276" spans="1:2" x14ac:dyDescent="0.25">
      <c r="A1276" s="640">
        <v>1162570</v>
      </c>
      <c r="B1276" s="640" t="s">
        <v>1007</v>
      </c>
    </row>
    <row r="1277" spans="1:2" x14ac:dyDescent="0.25">
      <c r="A1277" s="640">
        <v>1155935</v>
      </c>
      <c r="B1277" s="640" t="s">
        <v>989</v>
      </c>
    </row>
    <row r="1278" spans="1:2" x14ac:dyDescent="0.25">
      <c r="A1278" s="640">
        <v>1089171</v>
      </c>
      <c r="B1278" s="640" t="s">
        <v>990</v>
      </c>
    </row>
    <row r="1279" spans="1:2" x14ac:dyDescent="0.25">
      <c r="A1279" s="640">
        <v>1088703</v>
      </c>
      <c r="B1279" s="640" t="s">
        <v>1040</v>
      </c>
    </row>
    <row r="1280" spans="1:2" x14ac:dyDescent="0.25">
      <c r="A1280" s="640">
        <v>1145503</v>
      </c>
      <c r="B1280" s="640" t="s">
        <v>984</v>
      </c>
    </row>
    <row r="1281" spans="1:2" x14ac:dyDescent="0.25">
      <c r="A1281" s="640">
        <v>1145299</v>
      </c>
      <c r="B1281" s="640" t="s">
        <v>1015</v>
      </c>
    </row>
    <row r="1282" spans="1:2" x14ac:dyDescent="0.25">
      <c r="A1282" s="640">
        <v>1173159</v>
      </c>
      <c r="B1282" s="640" t="s">
        <v>363</v>
      </c>
    </row>
    <row r="1283" spans="1:2" x14ac:dyDescent="0.25">
      <c r="A1283" s="640">
        <v>958792</v>
      </c>
      <c r="B1283" s="640" t="s">
        <v>1029</v>
      </c>
    </row>
    <row r="1284" spans="1:2" x14ac:dyDescent="0.25">
      <c r="A1284" s="640">
        <v>1084576</v>
      </c>
      <c r="B1284" s="640" t="s">
        <v>1045</v>
      </c>
    </row>
    <row r="1285" spans="1:2" x14ac:dyDescent="0.25">
      <c r="A1285" s="640">
        <v>1166247</v>
      </c>
      <c r="B1285" s="640" t="s">
        <v>984</v>
      </c>
    </row>
    <row r="1286" spans="1:2" x14ac:dyDescent="0.25">
      <c r="A1286" s="640">
        <v>1063894</v>
      </c>
      <c r="B1286" s="640" t="s">
        <v>1026</v>
      </c>
    </row>
    <row r="1287" spans="1:2" x14ac:dyDescent="0.25">
      <c r="A1287" s="640">
        <v>1107360</v>
      </c>
      <c r="B1287" s="640" t="s">
        <v>984</v>
      </c>
    </row>
    <row r="1288" spans="1:2" x14ac:dyDescent="0.25">
      <c r="A1288" s="640">
        <v>1155933</v>
      </c>
      <c r="B1288" s="640" t="s">
        <v>1008</v>
      </c>
    </row>
    <row r="1289" spans="1:2" x14ac:dyDescent="0.25">
      <c r="A1289" s="640">
        <v>1173118</v>
      </c>
      <c r="B1289" s="640" t="s">
        <v>363</v>
      </c>
    </row>
    <row r="1290" spans="1:2" x14ac:dyDescent="0.25">
      <c r="A1290" s="640">
        <v>1113793</v>
      </c>
      <c r="B1290" s="640" t="s">
        <v>984</v>
      </c>
    </row>
    <row r="1291" spans="1:2" x14ac:dyDescent="0.25">
      <c r="A1291" s="640">
        <v>1162520</v>
      </c>
      <c r="B1291" s="640" t="s">
        <v>1003</v>
      </c>
    </row>
    <row r="1292" spans="1:2" x14ac:dyDescent="0.25">
      <c r="A1292" s="640">
        <v>1145839</v>
      </c>
      <c r="B1292" s="640" t="s">
        <v>990</v>
      </c>
    </row>
    <row r="1293" spans="1:2" x14ac:dyDescent="0.25">
      <c r="A1293" s="640">
        <v>1151714</v>
      </c>
      <c r="B1293" s="640" t="s">
        <v>116</v>
      </c>
    </row>
    <row r="1294" spans="1:2" x14ac:dyDescent="0.25">
      <c r="A1294" s="640">
        <v>1172286</v>
      </c>
      <c r="B1294" s="640" t="s">
        <v>1047</v>
      </c>
    </row>
    <row r="1295" spans="1:2" x14ac:dyDescent="0.25">
      <c r="A1295" s="640">
        <v>1145626</v>
      </c>
      <c r="B1295" s="640" t="s">
        <v>1009</v>
      </c>
    </row>
    <row r="1296" spans="1:2" x14ac:dyDescent="0.25">
      <c r="A1296" s="640">
        <v>1151904</v>
      </c>
      <c r="B1296" s="640" t="s">
        <v>1031</v>
      </c>
    </row>
    <row r="1297" spans="1:2" x14ac:dyDescent="0.25">
      <c r="A1297" s="640">
        <v>1147194</v>
      </c>
      <c r="B1297" s="640" t="s">
        <v>984</v>
      </c>
    </row>
    <row r="1298" spans="1:2" x14ac:dyDescent="0.25">
      <c r="A1298" s="640">
        <v>1145598</v>
      </c>
      <c r="B1298" s="640" t="s">
        <v>1025</v>
      </c>
    </row>
    <row r="1299" spans="1:2" x14ac:dyDescent="0.25">
      <c r="A1299" s="640">
        <v>1151547</v>
      </c>
      <c r="B1299" s="640" t="s">
        <v>988</v>
      </c>
    </row>
    <row r="1300" spans="1:2" x14ac:dyDescent="0.25">
      <c r="A1300" s="640">
        <v>1173545</v>
      </c>
      <c r="B1300" s="640" t="s">
        <v>388</v>
      </c>
    </row>
    <row r="1301" spans="1:2" x14ac:dyDescent="0.25">
      <c r="A1301" s="640">
        <v>1068017</v>
      </c>
      <c r="B1301" s="640" t="s">
        <v>1034</v>
      </c>
    </row>
    <row r="1302" spans="1:2" x14ac:dyDescent="0.25">
      <c r="A1302" s="640">
        <v>1127886</v>
      </c>
      <c r="B1302" s="640" t="s">
        <v>1022</v>
      </c>
    </row>
    <row r="1303" spans="1:2" x14ac:dyDescent="0.25">
      <c r="A1303" s="640">
        <v>1173139</v>
      </c>
      <c r="B1303" s="640" t="s">
        <v>363</v>
      </c>
    </row>
    <row r="1304" spans="1:2" x14ac:dyDescent="0.25">
      <c r="A1304" s="640">
        <v>964391</v>
      </c>
      <c r="B1304" s="640" t="s">
        <v>997</v>
      </c>
    </row>
    <row r="1305" spans="1:2" x14ac:dyDescent="0.25">
      <c r="A1305" s="640">
        <v>1084280</v>
      </c>
      <c r="B1305" s="640" t="s">
        <v>983</v>
      </c>
    </row>
    <row r="1306" spans="1:2" x14ac:dyDescent="0.25">
      <c r="A1306" s="640">
        <v>1172720</v>
      </c>
      <c r="B1306" s="640" t="s">
        <v>983</v>
      </c>
    </row>
    <row r="1307" spans="1:2" x14ac:dyDescent="0.25">
      <c r="A1307" s="640">
        <v>1127208</v>
      </c>
      <c r="B1307" s="640" t="s">
        <v>1031</v>
      </c>
    </row>
    <row r="1308" spans="1:2" x14ac:dyDescent="0.25">
      <c r="A1308" s="640">
        <v>1088988</v>
      </c>
      <c r="B1308" s="640" t="s">
        <v>994</v>
      </c>
    </row>
    <row r="1309" spans="1:2" x14ac:dyDescent="0.25">
      <c r="A1309" s="640">
        <v>1081472</v>
      </c>
      <c r="B1309" s="640" t="s">
        <v>1010</v>
      </c>
    </row>
    <row r="1310" spans="1:2" x14ac:dyDescent="0.25">
      <c r="A1310" s="640">
        <v>1144741</v>
      </c>
      <c r="B1310" s="640" t="s">
        <v>1009</v>
      </c>
    </row>
    <row r="1311" spans="1:2" x14ac:dyDescent="0.25">
      <c r="A1311" s="640">
        <v>1129437</v>
      </c>
      <c r="B1311" s="640" t="s">
        <v>1011</v>
      </c>
    </row>
    <row r="1312" spans="1:2" x14ac:dyDescent="0.25">
      <c r="A1312" s="640">
        <v>1172359</v>
      </c>
      <c r="B1312" s="640" t="s">
        <v>994</v>
      </c>
    </row>
    <row r="1313" spans="1:2" x14ac:dyDescent="0.25">
      <c r="A1313" s="640">
        <v>1108515</v>
      </c>
      <c r="B1313" s="640" t="s">
        <v>989</v>
      </c>
    </row>
    <row r="1314" spans="1:2" x14ac:dyDescent="0.25">
      <c r="A1314" s="640">
        <v>1146907</v>
      </c>
      <c r="B1314" s="640" t="s">
        <v>1031</v>
      </c>
    </row>
    <row r="1315" spans="1:2" x14ac:dyDescent="0.25">
      <c r="A1315" s="640">
        <v>1150285</v>
      </c>
      <c r="B1315" s="640" t="s">
        <v>363</v>
      </c>
    </row>
    <row r="1316" spans="1:2" x14ac:dyDescent="0.25">
      <c r="A1316" s="640">
        <v>1142119</v>
      </c>
      <c r="B1316" s="640" t="s">
        <v>997</v>
      </c>
    </row>
    <row r="1317" spans="1:2" x14ac:dyDescent="0.25">
      <c r="A1317" s="640">
        <v>1173522</v>
      </c>
      <c r="B1317" s="640" t="s">
        <v>990</v>
      </c>
    </row>
    <row r="1318" spans="1:2" x14ac:dyDescent="0.25">
      <c r="A1318" s="640">
        <v>1162618</v>
      </c>
      <c r="B1318" s="640" t="s">
        <v>990</v>
      </c>
    </row>
    <row r="1319" spans="1:2" x14ac:dyDescent="0.25">
      <c r="A1319" s="640">
        <v>1093771</v>
      </c>
      <c r="B1319" s="640" t="s">
        <v>987</v>
      </c>
    </row>
    <row r="1320" spans="1:2" x14ac:dyDescent="0.25">
      <c r="A1320" s="640">
        <v>1129552</v>
      </c>
      <c r="B1320" s="640" t="s">
        <v>983</v>
      </c>
    </row>
    <row r="1321" spans="1:2" x14ac:dyDescent="0.25">
      <c r="A1321" s="640">
        <v>1144471</v>
      </c>
      <c r="B1321" s="640" t="s">
        <v>1031</v>
      </c>
    </row>
    <row r="1322" spans="1:2" x14ac:dyDescent="0.25">
      <c r="A1322" s="640">
        <v>1172319</v>
      </c>
      <c r="B1322" s="640" t="s">
        <v>994</v>
      </c>
    </row>
    <row r="1323" spans="1:2" x14ac:dyDescent="0.25">
      <c r="A1323" s="640">
        <v>1107615</v>
      </c>
      <c r="B1323" s="640" t="s">
        <v>988</v>
      </c>
    </row>
    <row r="1324" spans="1:2" x14ac:dyDescent="0.25">
      <c r="A1324" s="640">
        <v>1146806</v>
      </c>
      <c r="B1324" s="640" t="s">
        <v>1026</v>
      </c>
    </row>
    <row r="1325" spans="1:2" x14ac:dyDescent="0.25">
      <c r="A1325" s="640">
        <v>1115225</v>
      </c>
      <c r="B1325" s="640" t="s">
        <v>994</v>
      </c>
    </row>
    <row r="1326" spans="1:2" x14ac:dyDescent="0.25">
      <c r="A1326" s="640">
        <v>1151360</v>
      </c>
      <c r="B1326" s="640" t="s">
        <v>989</v>
      </c>
    </row>
    <row r="1327" spans="1:2" x14ac:dyDescent="0.25">
      <c r="A1327" s="640">
        <v>1128758</v>
      </c>
      <c r="B1327" s="640" t="s">
        <v>1025</v>
      </c>
    </row>
    <row r="1328" spans="1:2" x14ac:dyDescent="0.25">
      <c r="A1328" s="640">
        <v>1144334</v>
      </c>
      <c r="B1328" s="640" t="s">
        <v>1000</v>
      </c>
    </row>
    <row r="1329" spans="1:3" x14ac:dyDescent="0.25">
      <c r="A1329" s="640">
        <v>416337</v>
      </c>
      <c r="B1329" s="640" t="s">
        <v>992</v>
      </c>
    </row>
    <row r="1330" spans="1:3" x14ac:dyDescent="0.25">
      <c r="A1330" s="640">
        <v>1105478</v>
      </c>
      <c r="B1330" s="640" t="s">
        <v>992</v>
      </c>
      <c r="C1330" t="s">
        <v>1054</v>
      </c>
    </row>
    <row r="1331" spans="1:3" x14ac:dyDescent="0.25">
      <c r="A1331" s="640">
        <v>1115573</v>
      </c>
      <c r="B1331" s="640" t="s">
        <v>992</v>
      </c>
    </row>
    <row r="1332" spans="1:3" x14ac:dyDescent="0.25">
      <c r="A1332" s="640">
        <v>1144590</v>
      </c>
      <c r="B1332" s="640" t="s">
        <v>990</v>
      </c>
    </row>
    <row r="1333" spans="1:3" x14ac:dyDescent="0.25">
      <c r="A1333" s="640">
        <v>1129226</v>
      </c>
      <c r="B1333" s="640" t="s">
        <v>984</v>
      </c>
    </row>
    <row r="1334" spans="1:3" x14ac:dyDescent="0.25">
      <c r="A1334" s="640">
        <v>1061967</v>
      </c>
      <c r="B1334" s="640" t="s">
        <v>997</v>
      </c>
    </row>
    <row r="1335" spans="1:3" x14ac:dyDescent="0.25">
      <c r="A1335" s="640">
        <v>1173162</v>
      </c>
      <c r="B1335" s="640" t="s">
        <v>363</v>
      </c>
    </row>
    <row r="1336" spans="1:3" x14ac:dyDescent="0.25">
      <c r="A1336" s="640">
        <v>954095</v>
      </c>
      <c r="B1336" s="640" t="s">
        <v>1027</v>
      </c>
    </row>
    <row r="1337" spans="1:3" x14ac:dyDescent="0.25">
      <c r="A1337" s="640">
        <v>958115</v>
      </c>
      <c r="B1337" s="640" t="s">
        <v>985</v>
      </c>
    </row>
    <row r="1338" spans="1:3" x14ac:dyDescent="0.25">
      <c r="A1338" s="640">
        <v>1151619</v>
      </c>
      <c r="B1338" s="640" t="s">
        <v>984</v>
      </c>
    </row>
    <row r="1339" spans="1:3" x14ac:dyDescent="0.25">
      <c r="A1339" s="640">
        <v>1142180</v>
      </c>
      <c r="B1339" s="640" t="s">
        <v>987</v>
      </c>
    </row>
    <row r="1340" spans="1:3" x14ac:dyDescent="0.25">
      <c r="A1340" s="640">
        <v>1089367</v>
      </c>
      <c r="B1340" s="640" t="s">
        <v>1010</v>
      </c>
      <c r="C1340" t="s">
        <v>1066</v>
      </c>
    </row>
    <row r="1341" spans="1:3" x14ac:dyDescent="0.25">
      <c r="A1341" s="640">
        <v>1152036</v>
      </c>
      <c r="B1341" s="640" t="s">
        <v>985</v>
      </c>
    </row>
    <row r="1342" spans="1:3" x14ac:dyDescent="0.25">
      <c r="A1342" s="640">
        <v>1155903</v>
      </c>
      <c r="B1342" s="640" t="s">
        <v>1036</v>
      </c>
    </row>
    <row r="1343" spans="1:3" x14ac:dyDescent="0.25">
      <c r="A1343" s="640">
        <v>1095981</v>
      </c>
      <c r="B1343" s="640" t="s">
        <v>1005</v>
      </c>
    </row>
    <row r="1344" spans="1:3" x14ac:dyDescent="0.25">
      <c r="A1344" s="640">
        <v>1129439</v>
      </c>
      <c r="B1344" s="640" t="s">
        <v>1000</v>
      </c>
    </row>
    <row r="1345" spans="1:2" x14ac:dyDescent="0.25">
      <c r="A1345" s="640">
        <v>1069312</v>
      </c>
      <c r="B1345" s="640" t="s">
        <v>1003</v>
      </c>
    </row>
    <row r="1346" spans="1:2" x14ac:dyDescent="0.25">
      <c r="A1346" s="640">
        <v>1101825</v>
      </c>
      <c r="B1346" s="640" t="s">
        <v>1005</v>
      </c>
    </row>
    <row r="1347" spans="1:2" x14ac:dyDescent="0.25">
      <c r="A1347" s="640">
        <v>1083535</v>
      </c>
      <c r="B1347" s="640" t="s">
        <v>1011</v>
      </c>
    </row>
    <row r="1348" spans="1:2" x14ac:dyDescent="0.25">
      <c r="A1348" s="640">
        <v>1175775</v>
      </c>
      <c r="B1348" s="640" t="s">
        <v>363</v>
      </c>
    </row>
    <row r="1349" spans="1:2" x14ac:dyDescent="0.25">
      <c r="A1349" s="640">
        <v>1095584</v>
      </c>
      <c r="B1349" s="640" t="s">
        <v>987</v>
      </c>
    </row>
    <row r="1350" spans="1:2" x14ac:dyDescent="0.25">
      <c r="A1350" s="640">
        <v>471933</v>
      </c>
      <c r="B1350" s="640" t="s">
        <v>363</v>
      </c>
    </row>
    <row r="1351" spans="1:2" x14ac:dyDescent="0.25">
      <c r="A1351" s="640">
        <v>1043717</v>
      </c>
      <c r="B1351" s="640" t="s">
        <v>1039</v>
      </c>
    </row>
    <row r="1352" spans="1:2" x14ac:dyDescent="0.25">
      <c r="A1352" s="640">
        <v>1045568</v>
      </c>
      <c r="B1352" s="640" t="s">
        <v>1015</v>
      </c>
    </row>
    <row r="1353" spans="1:2" x14ac:dyDescent="0.25">
      <c r="A1353" s="640">
        <v>1145085</v>
      </c>
      <c r="B1353" s="640" t="s">
        <v>997</v>
      </c>
    </row>
    <row r="1354" spans="1:2" x14ac:dyDescent="0.25">
      <c r="A1354" s="640">
        <v>1145470</v>
      </c>
      <c r="B1354" s="640" t="s">
        <v>1004</v>
      </c>
    </row>
    <row r="1355" spans="1:2" x14ac:dyDescent="0.25">
      <c r="A1355" s="640">
        <v>1145608</v>
      </c>
      <c r="B1355" s="640" t="s">
        <v>988</v>
      </c>
    </row>
    <row r="1356" spans="1:2" x14ac:dyDescent="0.25">
      <c r="A1356" s="640">
        <v>1127166</v>
      </c>
      <c r="B1356" s="640" t="s">
        <v>1028</v>
      </c>
    </row>
    <row r="1357" spans="1:2" x14ac:dyDescent="0.25">
      <c r="A1357" s="640">
        <v>1129593</v>
      </c>
      <c r="B1357" s="640" t="s">
        <v>1039</v>
      </c>
    </row>
    <row r="1358" spans="1:2" x14ac:dyDescent="0.25">
      <c r="A1358" s="640">
        <v>1068910</v>
      </c>
      <c r="B1358" s="640" t="s">
        <v>1010</v>
      </c>
    </row>
    <row r="1359" spans="1:2" x14ac:dyDescent="0.25">
      <c r="A1359" s="640">
        <v>1145045</v>
      </c>
      <c r="B1359" s="640" t="s">
        <v>984</v>
      </c>
    </row>
    <row r="1360" spans="1:2" x14ac:dyDescent="0.25">
      <c r="A1360" s="640">
        <v>1173147</v>
      </c>
      <c r="B1360" s="640" t="s">
        <v>363</v>
      </c>
    </row>
    <row r="1361" spans="1:2" x14ac:dyDescent="0.25">
      <c r="A1361" s="640">
        <v>1166185</v>
      </c>
      <c r="B1361" s="640" t="s">
        <v>990</v>
      </c>
    </row>
    <row r="1362" spans="1:2" x14ac:dyDescent="0.25">
      <c r="A1362" s="640">
        <v>1151420</v>
      </c>
      <c r="B1362" s="640" t="s">
        <v>989</v>
      </c>
    </row>
    <row r="1363" spans="1:2" x14ac:dyDescent="0.25">
      <c r="A1363" s="640">
        <v>1127446</v>
      </c>
      <c r="B1363" s="640" t="s">
        <v>986</v>
      </c>
    </row>
    <row r="1364" spans="1:2" x14ac:dyDescent="0.25">
      <c r="A1364" s="640">
        <v>1151559</v>
      </c>
      <c r="B1364" s="640" t="s">
        <v>987</v>
      </c>
    </row>
    <row r="1365" spans="1:2" x14ac:dyDescent="0.25">
      <c r="A1365" s="640">
        <v>1152028</v>
      </c>
      <c r="B1365" s="640" t="s">
        <v>985</v>
      </c>
    </row>
    <row r="1366" spans="1:2" x14ac:dyDescent="0.25">
      <c r="A1366" s="640">
        <v>1146657</v>
      </c>
      <c r="B1366" s="640" t="s">
        <v>1026</v>
      </c>
    </row>
    <row r="1367" spans="1:2" x14ac:dyDescent="0.25">
      <c r="A1367" s="640">
        <v>1091653</v>
      </c>
      <c r="B1367" s="640" t="s">
        <v>988</v>
      </c>
    </row>
    <row r="1368" spans="1:2" x14ac:dyDescent="0.25">
      <c r="A1368" s="640">
        <v>1145872</v>
      </c>
      <c r="B1368" s="640" t="s">
        <v>987</v>
      </c>
    </row>
    <row r="1369" spans="1:2" x14ac:dyDescent="0.25">
      <c r="A1369" s="640">
        <v>1175938</v>
      </c>
      <c r="B1369" s="640" t="s">
        <v>1017</v>
      </c>
    </row>
    <row r="1370" spans="1:2" x14ac:dyDescent="0.25">
      <c r="A1370" s="640">
        <v>1142534</v>
      </c>
      <c r="B1370" s="640" t="s">
        <v>1040</v>
      </c>
    </row>
    <row r="1371" spans="1:2" x14ac:dyDescent="0.25">
      <c r="A1371" s="640">
        <v>1089002</v>
      </c>
      <c r="B1371" s="640" t="s">
        <v>1023</v>
      </c>
    </row>
    <row r="1372" spans="1:2" x14ac:dyDescent="0.25">
      <c r="A1372" s="640">
        <v>1085954</v>
      </c>
      <c r="B1372" s="640" t="s">
        <v>999</v>
      </c>
    </row>
    <row r="1373" spans="1:2" x14ac:dyDescent="0.25">
      <c r="A1373" s="640">
        <v>964543</v>
      </c>
      <c r="B1373" s="640" t="s">
        <v>984</v>
      </c>
    </row>
    <row r="1374" spans="1:2" x14ac:dyDescent="0.25">
      <c r="A1374" s="640">
        <v>1145095</v>
      </c>
      <c r="B1374" s="640" t="s">
        <v>1027</v>
      </c>
    </row>
    <row r="1375" spans="1:2" x14ac:dyDescent="0.25">
      <c r="A1375" s="640">
        <v>1152071</v>
      </c>
      <c r="B1375" s="640" t="s">
        <v>984</v>
      </c>
    </row>
    <row r="1376" spans="1:2" x14ac:dyDescent="0.25">
      <c r="A1376" s="640">
        <v>1145318</v>
      </c>
      <c r="B1376" s="640" t="s">
        <v>984</v>
      </c>
    </row>
    <row r="1377" spans="1:2" x14ac:dyDescent="0.25">
      <c r="A1377" s="640">
        <v>1151923</v>
      </c>
      <c r="B1377" s="640" t="s">
        <v>1017</v>
      </c>
    </row>
    <row r="1378" spans="1:2" x14ac:dyDescent="0.25">
      <c r="A1378" s="640">
        <v>1087981</v>
      </c>
      <c r="B1378" s="640" t="s">
        <v>986</v>
      </c>
    </row>
    <row r="1379" spans="1:2" x14ac:dyDescent="0.25">
      <c r="A1379" s="640">
        <v>1109359</v>
      </c>
      <c r="B1379" s="640" t="s">
        <v>994</v>
      </c>
    </row>
    <row r="1380" spans="1:2" x14ac:dyDescent="0.25">
      <c r="A1380" s="640">
        <v>1145020</v>
      </c>
      <c r="B1380" s="640" t="s">
        <v>984</v>
      </c>
    </row>
    <row r="1381" spans="1:2" x14ac:dyDescent="0.25">
      <c r="A1381" s="640">
        <v>1145715</v>
      </c>
      <c r="B1381" s="640" t="s">
        <v>992</v>
      </c>
    </row>
    <row r="1382" spans="1:2" x14ac:dyDescent="0.25">
      <c r="A1382" s="640">
        <v>1114004</v>
      </c>
      <c r="B1382" s="640" t="s">
        <v>984</v>
      </c>
    </row>
    <row r="1383" spans="1:2" x14ac:dyDescent="0.25">
      <c r="A1383" s="640">
        <v>1115419</v>
      </c>
      <c r="B1383" s="640" t="s">
        <v>1024</v>
      </c>
    </row>
    <row r="1384" spans="1:2" x14ac:dyDescent="0.25">
      <c r="A1384" s="640">
        <v>1151597</v>
      </c>
      <c r="B1384" s="640" t="s">
        <v>990</v>
      </c>
    </row>
    <row r="1385" spans="1:2" x14ac:dyDescent="0.25">
      <c r="A1385" s="640">
        <v>1151831</v>
      </c>
      <c r="B1385" s="640" t="s">
        <v>989</v>
      </c>
    </row>
    <row r="1386" spans="1:2" x14ac:dyDescent="0.25">
      <c r="A1386" s="640">
        <v>1145903</v>
      </c>
      <c r="B1386" s="640" t="s">
        <v>1028</v>
      </c>
    </row>
    <row r="1387" spans="1:2" x14ac:dyDescent="0.25">
      <c r="A1387" s="640">
        <v>1079084</v>
      </c>
      <c r="B1387" s="640" t="s">
        <v>988</v>
      </c>
    </row>
    <row r="1388" spans="1:2" x14ac:dyDescent="0.25">
      <c r="A1388" s="640">
        <v>1149442</v>
      </c>
      <c r="B1388" s="640" t="s">
        <v>984</v>
      </c>
    </row>
    <row r="1389" spans="1:2" x14ac:dyDescent="0.25">
      <c r="A1389" s="640">
        <v>1152030</v>
      </c>
      <c r="B1389" s="640" t="s">
        <v>1025</v>
      </c>
    </row>
    <row r="1390" spans="1:2" x14ac:dyDescent="0.25">
      <c r="A1390" s="640">
        <v>1107877</v>
      </c>
      <c r="B1390" s="640" t="s">
        <v>1019</v>
      </c>
    </row>
    <row r="1391" spans="1:2" x14ac:dyDescent="0.25">
      <c r="A1391" s="640">
        <v>1095115</v>
      </c>
      <c r="B1391" s="640" t="s">
        <v>989</v>
      </c>
    </row>
    <row r="1392" spans="1:2" x14ac:dyDescent="0.25">
      <c r="A1392" s="640">
        <v>1145868</v>
      </c>
      <c r="B1392" s="640" t="s">
        <v>1032</v>
      </c>
    </row>
    <row r="1393" spans="1:2" x14ac:dyDescent="0.25">
      <c r="A1393" s="640">
        <v>1173143</v>
      </c>
      <c r="B1393" s="640" t="s">
        <v>389</v>
      </c>
    </row>
    <row r="1394" spans="1:2" x14ac:dyDescent="0.25">
      <c r="A1394" s="640">
        <v>1102994</v>
      </c>
      <c r="B1394" s="640" t="s">
        <v>1028</v>
      </c>
    </row>
    <row r="1395" spans="1:2" x14ac:dyDescent="0.25">
      <c r="A1395" s="640">
        <v>953433</v>
      </c>
      <c r="B1395" s="640" t="s">
        <v>992</v>
      </c>
    </row>
    <row r="1396" spans="1:2" x14ac:dyDescent="0.25">
      <c r="A1396" s="640">
        <v>1145174</v>
      </c>
      <c r="B1396" s="640" t="s">
        <v>1005</v>
      </c>
    </row>
    <row r="1397" spans="1:2" x14ac:dyDescent="0.25">
      <c r="A1397" s="640">
        <v>1144488</v>
      </c>
      <c r="B1397" s="640" t="s">
        <v>987</v>
      </c>
    </row>
    <row r="1398" spans="1:2" x14ac:dyDescent="0.25">
      <c r="A1398" s="640">
        <v>1142276</v>
      </c>
      <c r="B1398" s="640" t="s">
        <v>1025</v>
      </c>
    </row>
    <row r="1399" spans="1:2" x14ac:dyDescent="0.25">
      <c r="A1399" s="640">
        <v>1114084</v>
      </c>
      <c r="B1399" s="640" t="s">
        <v>985</v>
      </c>
    </row>
    <row r="1400" spans="1:2" x14ac:dyDescent="0.25">
      <c r="A1400" s="640">
        <v>1084703</v>
      </c>
      <c r="B1400" s="640" t="s">
        <v>984</v>
      </c>
    </row>
    <row r="1401" spans="1:2" x14ac:dyDescent="0.25">
      <c r="A1401" s="640">
        <v>1089255</v>
      </c>
      <c r="B1401" s="640" t="s">
        <v>983</v>
      </c>
    </row>
    <row r="1402" spans="1:2" x14ac:dyDescent="0.25">
      <c r="A1402" s="640">
        <v>972050</v>
      </c>
      <c r="B1402" s="640" t="s">
        <v>1024</v>
      </c>
    </row>
    <row r="1403" spans="1:2" x14ac:dyDescent="0.25">
      <c r="A1403" s="640">
        <v>1144578</v>
      </c>
      <c r="B1403" s="640" t="s">
        <v>984</v>
      </c>
    </row>
    <row r="1404" spans="1:2" x14ac:dyDescent="0.25">
      <c r="A1404" s="640">
        <v>1127930</v>
      </c>
      <c r="B1404" s="640" t="s">
        <v>1045</v>
      </c>
    </row>
    <row r="1405" spans="1:2" x14ac:dyDescent="0.25">
      <c r="A1405" s="640">
        <v>1162565</v>
      </c>
      <c r="B1405" s="640" t="s">
        <v>1051</v>
      </c>
    </row>
    <row r="1406" spans="1:2" x14ac:dyDescent="0.25">
      <c r="A1406" s="640">
        <v>1081303</v>
      </c>
      <c r="B1406" s="640" t="s">
        <v>995</v>
      </c>
    </row>
    <row r="1407" spans="1:2" x14ac:dyDescent="0.25">
      <c r="A1407" s="640">
        <v>1145811</v>
      </c>
      <c r="B1407" s="640" t="s">
        <v>997</v>
      </c>
    </row>
    <row r="1408" spans="1:2" x14ac:dyDescent="0.25">
      <c r="A1408" s="640">
        <v>1103968</v>
      </c>
      <c r="B1408" s="640" t="s">
        <v>984</v>
      </c>
    </row>
    <row r="1409" spans="1:2" x14ac:dyDescent="0.25">
      <c r="A1409" s="640">
        <v>1095106</v>
      </c>
      <c r="B1409" s="640" t="s">
        <v>999</v>
      </c>
    </row>
    <row r="1410" spans="1:2" x14ac:dyDescent="0.25">
      <c r="A1410" s="640">
        <v>1099090</v>
      </c>
      <c r="B1410" s="640" t="s">
        <v>1015</v>
      </c>
    </row>
    <row r="1411" spans="1:2" x14ac:dyDescent="0.25">
      <c r="A1411" s="640">
        <v>1173530</v>
      </c>
      <c r="B1411" s="640" t="s">
        <v>363</v>
      </c>
    </row>
    <row r="1412" spans="1:2" x14ac:dyDescent="0.25">
      <c r="A1412" s="640">
        <v>1175804</v>
      </c>
      <c r="B1412" s="640" t="s">
        <v>363</v>
      </c>
    </row>
    <row r="1413" spans="1:2" x14ac:dyDescent="0.25">
      <c r="A1413" s="640">
        <v>1128975</v>
      </c>
      <c r="B1413" s="640" t="s">
        <v>984</v>
      </c>
    </row>
    <row r="1414" spans="1:2" x14ac:dyDescent="0.25">
      <c r="A1414" s="640">
        <v>1112124</v>
      </c>
      <c r="B1414" s="640" t="s">
        <v>987</v>
      </c>
    </row>
    <row r="1415" spans="1:2" x14ac:dyDescent="0.25">
      <c r="A1415" s="640">
        <v>1111305</v>
      </c>
      <c r="B1415" s="640" t="s">
        <v>990</v>
      </c>
    </row>
    <row r="1416" spans="1:2" x14ac:dyDescent="0.25">
      <c r="A1416" s="640">
        <v>1151699</v>
      </c>
      <c r="B1416" s="640" t="s">
        <v>116</v>
      </c>
    </row>
    <row r="1417" spans="1:2" x14ac:dyDescent="0.25">
      <c r="A1417" s="640">
        <v>1145742</v>
      </c>
      <c r="B1417" s="640" t="s">
        <v>994</v>
      </c>
    </row>
    <row r="1418" spans="1:2" x14ac:dyDescent="0.25">
      <c r="A1418" s="640">
        <v>1084679</v>
      </c>
      <c r="B1418" s="640" t="s">
        <v>1008</v>
      </c>
    </row>
    <row r="1419" spans="1:2" x14ac:dyDescent="0.25">
      <c r="A1419" s="640">
        <v>1111592</v>
      </c>
      <c r="B1419" s="640" t="s">
        <v>1036</v>
      </c>
    </row>
    <row r="1420" spans="1:2" x14ac:dyDescent="0.25">
      <c r="A1420" s="640">
        <v>1105616</v>
      </c>
      <c r="B1420" s="640" t="s">
        <v>984</v>
      </c>
    </row>
    <row r="1421" spans="1:2" x14ac:dyDescent="0.25">
      <c r="A1421" s="640">
        <v>1065505</v>
      </c>
      <c r="B1421" s="640" t="s">
        <v>1014</v>
      </c>
    </row>
    <row r="1422" spans="1:2" x14ac:dyDescent="0.25">
      <c r="A1422" s="640">
        <v>1146760</v>
      </c>
      <c r="B1422" s="640" t="s">
        <v>989</v>
      </c>
    </row>
    <row r="1423" spans="1:2" x14ac:dyDescent="0.25">
      <c r="A1423" s="640">
        <v>1144584</v>
      </c>
      <c r="B1423" s="640" t="s">
        <v>116</v>
      </c>
    </row>
    <row r="1424" spans="1:2" x14ac:dyDescent="0.25">
      <c r="A1424" s="640">
        <v>1050155</v>
      </c>
      <c r="B1424" s="640" t="s">
        <v>984</v>
      </c>
    </row>
    <row r="1425" spans="1:2" x14ac:dyDescent="0.25">
      <c r="A1425" s="640">
        <v>1093638</v>
      </c>
      <c r="B1425" s="640" t="s">
        <v>984</v>
      </c>
    </row>
    <row r="1426" spans="1:2" x14ac:dyDescent="0.25">
      <c r="A1426" s="640">
        <v>1137105</v>
      </c>
      <c r="B1426" s="640" t="s">
        <v>984</v>
      </c>
    </row>
    <row r="1427" spans="1:2" x14ac:dyDescent="0.25">
      <c r="A1427" s="640">
        <v>1171760</v>
      </c>
      <c r="B1427" s="640" t="s">
        <v>988</v>
      </c>
    </row>
    <row r="1428" spans="1:2" x14ac:dyDescent="0.25">
      <c r="A1428" s="640">
        <v>1100644</v>
      </c>
      <c r="B1428" s="640" t="s">
        <v>1036</v>
      </c>
    </row>
    <row r="1429" spans="1:2" x14ac:dyDescent="0.25">
      <c r="A1429" s="640">
        <v>1151686</v>
      </c>
      <c r="B1429" s="640" t="s">
        <v>988</v>
      </c>
    </row>
    <row r="1430" spans="1:2" x14ac:dyDescent="0.25">
      <c r="A1430" s="640">
        <v>1151524</v>
      </c>
      <c r="B1430" s="640" t="s">
        <v>984</v>
      </c>
    </row>
    <row r="1431" spans="1:2" x14ac:dyDescent="0.25">
      <c r="A1431" s="640">
        <v>1151365</v>
      </c>
      <c r="B1431" s="640" t="s">
        <v>984</v>
      </c>
    </row>
    <row r="1432" spans="1:2" x14ac:dyDescent="0.25">
      <c r="A1432" s="640">
        <v>442205</v>
      </c>
      <c r="B1432" s="640" t="s">
        <v>363</v>
      </c>
    </row>
    <row r="1433" spans="1:2" x14ac:dyDescent="0.25">
      <c r="A1433" s="640">
        <v>764819</v>
      </c>
      <c r="B1433" s="640" t="s">
        <v>363</v>
      </c>
    </row>
    <row r="1434" spans="1:2" x14ac:dyDescent="0.25">
      <c r="A1434" s="640">
        <v>1092985</v>
      </c>
      <c r="B1434" s="640" t="s">
        <v>1007</v>
      </c>
    </row>
    <row r="1435" spans="1:2" x14ac:dyDescent="0.25">
      <c r="A1435" s="640">
        <v>1115544</v>
      </c>
      <c r="B1435" s="640" t="s">
        <v>989</v>
      </c>
    </row>
    <row r="1436" spans="1:2" x14ac:dyDescent="0.25">
      <c r="A1436" s="640">
        <v>1151830</v>
      </c>
      <c r="B1436" s="640" t="s">
        <v>1027</v>
      </c>
    </row>
    <row r="1437" spans="1:2" x14ac:dyDescent="0.25">
      <c r="A1437" s="640">
        <v>1173151</v>
      </c>
      <c r="B1437" s="640" t="s">
        <v>363</v>
      </c>
    </row>
    <row r="1438" spans="1:2" x14ac:dyDescent="0.25">
      <c r="A1438" s="640">
        <v>1145499</v>
      </c>
      <c r="B1438" s="640" t="s">
        <v>116</v>
      </c>
    </row>
    <row r="1439" spans="1:2" x14ac:dyDescent="0.25">
      <c r="A1439" s="640">
        <v>1093100</v>
      </c>
      <c r="B1439" s="640" t="s">
        <v>984</v>
      </c>
    </row>
    <row r="1440" spans="1:2" x14ac:dyDescent="0.25">
      <c r="A1440" s="640">
        <v>1149449</v>
      </c>
      <c r="B1440" s="640" t="s">
        <v>986</v>
      </c>
    </row>
    <row r="1441" spans="1:3" x14ac:dyDescent="0.25">
      <c r="A1441" s="640">
        <v>1156061</v>
      </c>
      <c r="B1441" s="640" t="s">
        <v>1031</v>
      </c>
    </row>
    <row r="1442" spans="1:3" x14ac:dyDescent="0.25">
      <c r="A1442" s="640">
        <v>1091940</v>
      </c>
      <c r="B1442" s="640" t="s">
        <v>1005</v>
      </c>
    </row>
    <row r="1443" spans="1:3" x14ac:dyDescent="0.25">
      <c r="A1443" s="640">
        <v>1098142</v>
      </c>
      <c r="B1443" s="640" t="s">
        <v>994</v>
      </c>
    </row>
    <row r="1444" spans="1:3" x14ac:dyDescent="0.25">
      <c r="A1444" s="640">
        <v>1145654</v>
      </c>
      <c r="B1444" s="640" t="s">
        <v>116</v>
      </c>
    </row>
    <row r="1445" spans="1:3" x14ac:dyDescent="0.25">
      <c r="A1445" s="640">
        <v>1065386</v>
      </c>
      <c r="B1445" s="640" t="s">
        <v>1067</v>
      </c>
      <c r="C1445" t="s">
        <v>1062</v>
      </c>
    </row>
    <row r="1446" spans="1:3" x14ac:dyDescent="0.25">
      <c r="A1446" s="640">
        <v>1091655</v>
      </c>
      <c r="B1446" s="640" t="s">
        <v>1043</v>
      </c>
    </row>
    <row r="1447" spans="1:3" x14ac:dyDescent="0.25">
      <c r="A1447" s="640">
        <v>1145845</v>
      </c>
      <c r="B1447" s="640" t="s">
        <v>116</v>
      </c>
    </row>
    <row r="1448" spans="1:3" x14ac:dyDescent="0.25">
      <c r="A1448" s="640">
        <v>1145702</v>
      </c>
      <c r="B1448" s="640" t="s">
        <v>988</v>
      </c>
    </row>
    <row r="1449" spans="1:3" x14ac:dyDescent="0.25">
      <c r="A1449" s="640">
        <v>1151533</v>
      </c>
      <c r="B1449" s="640" t="s">
        <v>1045</v>
      </c>
    </row>
    <row r="1450" spans="1:3" x14ac:dyDescent="0.25">
      <c r="A1450" s="640">
        <v>968413</v>
      </c>
      <c r="B1450" s="640" t="s">
        <v>363</v>
      </c>
    </row>
    <row r="1451" spans="1:3" x14ac:dyDescent="0.25">
      <c r="A1451" s="640">
        <v>1151645</v>
      </c>
      <c r="B1451" s="640" t="s">
        <v>984</v>
      </c>
    </row>
    <row r="1452" spans="1:3" x14ac:dyDescent="0.25">
      <c r="A1452" s="640">
        <v>1084482</v>
      </c>
      <c r="B1452" s="640" t="s">
        <v>1013</v>
      </c>
    </row>
    <row r="1453" spans="1:3" x14ac:dyDescent="0.25">
      <c r="A1453" s="640">
        <v>1095588</v>
      </c>
      <c r="B1453" s="640" t="s">
        <v>987</v>
      </c>
    </row>
    <row r="1454" spans="1:3" x14ac:dyDescent="0.25">
      <c r="A1454" s="640">
        <v>1137124</v>
      </c>
      <c r="B1454" s="640" t="s">
        <v>1031</v>
      </c>
    </row>
    <row r="1455" spans="1:3" x14ac:dyDescent="0.25">
      <c r="A1455" s="640">
        <v>1098302</v>
      </c>
      <c r="B1455" s="640" t="s">
        <v>1025</v>
      </c>
    </row>
    <row r="1456" spans="1:3" x14ac:dyDescent="0.25">
      <c r="A1456" s="640">
        <v>1113867</v>
      </c>
      <c r="B1456" s="640" t="s">
        <v>994</v>
      </c>
    </row>
    <row r="1457" spans="1:2" x14ac:dyDescent="0.25">
      <c r="A1457" s="640">
        <v>1100508</v>
      </c>
      <c r="B1457" s="640" t="s">
        <v>984</v>
      </c>
    </row>
    <row r="1458" spans="1:2" x14ac:dyDescent="0.25">
      <c r="A1458" s="640">
        <v>1110261</v>
      </c>
      <c r="B1458" s="640" t="s">
        <v>1000</v>
      </c>
    </row>
    <row r="1459" spans="1:2" x14ac:dyDescent="0.25">
      <c r="A1459" s="640">
        <v>1156044</v>
      </c>
      <c r="B1459" s="640" t="s">
        <v>985</v>
      </c>
    </row>
    <row r="1460" spans="1:2" x14ac:dyDescent="0.25">
      <c r="A1460" s="640">
        <v>1045646</v>
      </c>
      <c r="B1460" s="640" t="s">
        <v>1038</v>
      </c>
    </row>
    <row r="1461" spans="1:2" x14ac:dyDescent="0.25">
      <c r="A1461" s="640">
        <v>1145313</v>
      </c>
      <c r="B1461" s="640" t="s">
        <v>1014</v>
      </c>
    </row>
    <row r="1462" spans="1:2" x14ac:dyDescent="0.25">
      <c r="A1462" s="640">
        <v>1166547</v>
      </c>
      <c r="B1462" s="640" t="s">
        <v>1007</v>
      </c>
    </row>
    <row r="1463" spans="1:2" x14ac:dyDescent="0.25">
      <c r="A1463" s="640">
        <v>1058414</v>
      </c>
      <c r="B1463" s="640" t="s">
        <v>1007</v>
      </c>
    </row>
    <row r="1464" spans="1:2" x14ac:dyDescent="0.25">
      <c r="A1464" s="640">
        <v>1109456</v>
      </c>
      <c r="B1464" s="640" t="s">
        <v>993</v>
      </c>
    </row>
    <row r="1465" spans="1:2" x14ac:dyDescent="0.25">
      <c r="A1465" s="640">
        <v>1128878</v>
      </c>
      <c r="B1465" s="640" t="s">
        <v>1043</v>
      </c>
    </row>
    <row r="1466" spans="1:2" x14ac:dyDescent="0.25">
      <c r="A1466" s="640">
        <v>1172718</v>
      </c>
      <c r="B1466" s="640" t="s">
        <v>1002</v>
      </c>
    </row>
    <row r="1467" spans="1:2" x14ac:dyDescent="0.25">
      <c r="A1467" s="640">
        <v>1039052</v>
      </c>
      <c r="B1467" s="640" t="s">
        <v>983</v>
      </c>
    </row>
    <row r="1468" spans="1:2" x14ac:dyDescent="0.25">
      <c r="A1468" s="640">
        <v>1146659</v>
      </c>
      <c r="B1468" s="640" t="s">
        <v>992</v>
      </c>
    </row>
    <row r="1469" spans="1:2" x14ac:dyDescent="0.25">
      <c r="A1469" s="640">
        <v>1110732</v>
      </c>
      <c r="B1469" s="640" t="s">
        <v>1002</v>
      </c>
    </row>
    <row r="1470" spans="1:2" x14ac:dyDescent="0.25">
      <c r="A1470" s="640">
        <v>1142113</v>
      </c>
      <c r="B1470" s="640" t="s">
        <v>997</v>
      </c>
    </row>
    <row r="1471" spans="1:2" x14ac:dyDescent="0.25">
      <c r="A1471" s="640">
        <v>1081157</v>
      </c>
      <c r="B1471" s="640" t="s">
        <v>984</v>
      </c>
    </row>
    <row r="1472" spans="1:2" x14ac:dyDescent="0.25">
      <c r="A1472" s="640">
        <v>1144707</v>
      </c>
      <c r="B1472" s="640" t="s">
        <v>986</v>
      </c>
    </row>
    <row r="1473" spans="1:3" x14ac:dyDescent="0.25">
      <c r="A1473" s="640">
        <v>1145310</v>
      </c>
      <c r="B1473" s="640" t="s">
        <v>987</v>
      </c>
    </row>
    <row r="1474" spans="1:3" x14ac:dyDescent="0.25">
      <c r="A1474" s="640">
        <v>1166246</v>
      </c>
      <c r="B1474" s="640" t="s">
        <v>994</v>
      </c>
    </row>
    <row r="1475" spans="1:3" x14ac:dyDescent="0.25">
      <c r="A1475" s="640">
        <v>1166213</v>
      </c>
      <c r="B1475" s="640" t="s">
        <v>997</v>
      </c>
    </row>
    <row r="1476" spans="1:3" x14ac:dyDescent="0.25">
      <c r="A1476" s="640">
        <v>1091269</v>
      </c>
      <c r="B1476" s="640" t="s">
        <v>1042</v>
      </c>
      <c r="C1476" t="s">
        <v>1068</v>
      </c>
    </row>
    <row r="1477" spans="1:3" x14ac:dyDescent="0.25">
      <c r="A1477" s="640">
        <v>1115880</v>
      </c>
      <c r="B1477" s="640" t="s">
        <v>994</v>
      </c>
    </row>
    <row r="1478" spans="1:3" x14ac:dyDescent="0.25">
      <c r="A1478" s="640">
        <v>1144619</v>
      </c>
      <c r="B1478" s="640" t="s">
        <v>1002</v>
      </c>
    </row>
    <row r="1479" spans="1:3" x14ac:dyDescent="0.25">
      <c r="A1479" s="640">
        <v>1162564</v>
      </c>
      <c r="B1479" s="640" t="s">
        <v>1024</v>
      </c>
    </row>
    <row r="1480" spans="1:3" x14ac:dyDescent="0.25">
      <c r="A1480" s="640">
        <v>1149730</v>
      </c>
      <c r="B1480" s="640" t="s">
        <v>990</v>
      </c>
    </row>
    <row r="1481" spans="1:3" x14ac:dyDescent="0.25">
      <c r="A1481" s="640">
        <v>1146886</v>
      </c>
      <c r="B1481" s="640" t="s">
        <v>989</v>
      </c>
    </row>
    <row r="1482" spans="1:3" x14ac:dyDescent="0.25">
      <c r="A1482" s="640">
        <v>1085857</v>
      </c>
      <c r="B1482" s="640" t="s">
        <v>986</v>
      </c>
    </row>
    <row r="1483" spans="1:3" x14ac:dyDescent="0.25">
      <c r="A1483" s="640">
        <v>1092317</v>
      </c>
      <c r="B1483" s="640" t="s">
        <v>1027</v>
      </c>
    </row>
    <row r="1484" spans="1:3" x14ac:dyDescent="0.25">
      <c r="A1484" s="640">
        <v>1157249</v>
      </c>
      <c r="B1484" s="640" t="s">
        <v>1027</v>
      </c>
    </row>
    <row r="1485" spans="1:3" x14ac:dyDescent="0.25">
      <c r="A1485" s="640">
        <v>1128881</v>
      </c>
      <c r="B1485" s="640" t="s">
        <v>984</v>
      </c>
    </row>
    <row r="1486" spans="1:3" x14ac:dyDescent="0.25">
      <c r="A1486" s="640">
        <v>1173742</v>
      </c>
      <c r="B1486" s="640" t="s">
        <v>1027</v>
      </c>
    </row>
    <row r="1487" spans="1:3" x14ac:dyDescent="0.25">
      <c r="A1487" s="640">
        <v>1129446</v>
      </c>
      <c r="B1487" s="640" t="s">
        <v>1025</v>
      </c>
    </row>
    <row r="1488" spans="1:3" x14ac:dyDescent="0.25">
      <c r="A1488" s="640">
        <v>1101649</v>
      </c>
      <c r="B1488" s="640" t="s">
        <v>988</v>
      </c>
    </row>
    <row r="1489" spans="1:2" x14ac:dyDescent="0.25">
      <c r="A1489" s="640">
        <v>1112569</v>
      </c>
      <c r="B1489" s="640" t="s">
        <v>1002</v>
      </c>
    </row>
    <row r="1490" spans="1:2" x14ac:dyDescent="0.25">
      <c r="A1490" s="640">
        <v>1129263</v>
      </c>
      <c r="B1490" s="640" t="s">
        <v>989</v>
      </c>
    </row>
    <row r="1491" spans="1:2" x14ac:dyDescent="0.25">
      <c r="A1491" s="640">
        <v>1173667</v>
      </c>
      <c r="B1491" s="640" t="s">
        <v>987</v>
      </c>
    </row>
    <row r="1492" spans="1:2" x14ac:dyDescent="0.25">
      <c r="A1492" s="640">
        <v>1162522</v>
      </c>
      <c r="B1492" s="640" t="s">
        <v>1011</v>
      </c>
    </row>
    <row r="1493" spans="1:2" x14ac:dyDescent="0.25">
      <c r="A1493" s="640">
        <v>1076943</v>
      </c>
      <c r="B1493" s="640" t="s">
        <v>1026</v>
      </c>
    </row>
    <row r="1494" spans="1:2" x14ac:dyDescent="0.25">
      <c r="A1494" s="640">
        <v>1151865</v>
      </c>
      <c r="B1494" s="640" t="s">
        <v>1005</v>
      </c>
    </row>
    <row r="1495" spans="1:2" x14ac:dyDescent="0.25">
      <c r="A1495" s="640">
        <v>1065662</v>
      </c>
      <c r="B1495" s="640" t="s">
        <v>994</v>
      </c>
    </row>
    <row r="1496" spans="1:2" x14ac:dyDescent="0.25">
      <c r="A1496" s="640">
        <v>1173107</v>
      </c>
      <c r="B1496" s="640" t="s">
        <v>363</v>
      </c>
    </row>
  </sheetData>
  <autoFilter ref="A1:C149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
  <sheetViews>
    <sheetView workbookViewId="0">
      <selection activeCell="L18" sqref="L18"/>
    </sheetView>
  </sheetViews>
  <sheetFormatPr defaultRowHeight="15" x14ac:dyDescent="0.25"/>
  <cols>
    <col min="2" max="2" width="20.28515625" bestFit="1" customWidth="1"/>
  </cols>
  <sheetData>
    <row r="1" spans="2:13" x14ac:dyDescent="0.25">
      <c r="B1" s="166"/>
      <c r="C1" s="771" t="s">
        <v>18</v>
      </c>
      <c r="D1" s="764"/>
      <c r="E1" s="771" t="s">
        <v>19</v>
      </c>
      <c r="F1" s="764"/>
      <c r="G1" s="771" t="s">
        <v>20</v>
      </c>
      <c r="H1" s="764"/>
      <c r="I1" s="772" t="s">
        <v>972</v>
      </c>
      <c r="J1" s="773"/>
      <c r="K1" s="772" t="s">
        <v>981</v>
      </c>
      <c r="L1" s="773"/>
    </row>
    <row r="2" spans="2:13" ht="15.75" thickBot="1" x14ac:dyDescent="0.3">
      <c r="B2" s="167" t="s">
        <v>21</v>
      </c>
      <c r="C2" s="172" t="s">
        <v>22</v>
      </c>
      <c r="D2" s="171" t="s">
        <v>23</v>
      </c>
      <c r="E2" s="172" t="s">
        <v>22</v>
      </c>
      <c r="F2" s="171" t="s">
        <v>23</v>
      </c>
      <c r="G2" s="172" t="s">
        <v>22</v>
      </c>
      <c r="H2" s="171" t="s">
        <v>23</v>
      </c>
      <c r="I2" s="747" t="s">
        <v>22</v>
      </c>
      <c r="J2" s="749" t="s">
        <v>23</v>
      </c>
      <c r="K2" s="639" t="s">
        <v>22</v>
      </c>
      <c r="L2" s="724" t="s">
        <v>23</v>
      </c>
      <c r="M2" s="725"/>
    </row>
    <row r="3" spans="2:13" ht="15.75" thickTop="1" x14ac:dyDescent="0.25">
      <c r="B3" s="741" t="s">
        <v>139</v>
      </c>
      <c r="C3" s="742">
        <v>26</v>
      </c>
      <c r="D3" s="743">
        <v>1.5902140672782873E-2</v>
      </c>
      <c r="E3" s="742">
        <v>26</v>
      </c>
      <c r="F3" s="743">
        <v>1.5931372549019607E-2</v>
      </c>
      <c r="G3" s="742">
        <v>29</v>
      </c>
      <c r="H3" s="743">
        <v>1.831964624131396E-2</v>
      </c>
      <c r="I3" s="746">
        <v>22</v>
      </c>
      <c r="J3" s="748">
        <v>1.3986013986013986E-2</v>
      </c>
      <c r="K3" s="744">
        <v>22</v>
      </c>
      <c r="L3" s="745">
        <v>1.4464168310322156E-2</v>
      </c>
    </row>
  </sheetData>
  <mergeCells count="5">
    <mergeCell ref="C1:D1"/>
    <mergeCell ref="E1:F1"/>
    <mergeCell ref="G1:H1"/>
    <mergeCell ref="I1:J1"/>
    <mergeCell ref="K1:L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0"/>
  <sheetViews>
    <sheetView topLeftCell="C1" workbookViewId="0"/>
  </sheetViews>
  <sheetFormatPr defaultColWidth="15.140625" defaultRowHeight="15" customHeight="1" x14ac:dyDescent="0.25"/>
  <cols>
    <col min="1" max="2" width="0" hidden="1" customWidth="1"/>
    <col min="3" max="3" width="24.42578125" customWidth="1"/>
    <col min="4" max="4" width="9.7109375" hidden="1" customWidth="1"/>
    <col min="5" max="5" width="6.7109375" hidden="1" customWidth="1"/>
    <col min="6" max="6" width="8" hidden="1" customWidth="1"/>
    <col min="7" max="7" width="10" hidden="1" customWidth="1"/>
    <col min="8" max="8" width="8.85546875" hidden="1" customWidth="1"/>
    <col min="9" max="9" width="8.42578125" hidden="1" customWidth="1"/>
    <col min="10" max="10" width="11" hidden="1" customWidth="1"/>
    <col min="11" max="11" width="12.85546875" hidden="1" customWidth="1"/>
    <col min="12" max="12" width="9.85546875" hidden="1" customWidth="1"/>
    <col min="13" max="13" width="14.28515625" hidden="1" customWidth="1"/>
    <col min="14" max="14" width="11" hidden="1" customWidth="1"/>
    <col min="15" max="16" width="7.7109375" hidden="1" customWidth="1"/>
    <col min="17" max="17" width="8.42578125" hidden="1" customWidth="1"/>
    <col min="18" max="18" width="7.85546875" hidden="1" customWidth="1"/>
    <col min="19" max="19" width="8.140625" hidden="1" customWidth="1"/>
    <col min="20" max="20" width="7.7109375" hidden="1" customWidth="1"/>
    <col min="21" max="21" width="7.42578125" hidden="1" customWidth="1"/>
    <col min="22" max="22" width="7.28515625" hidden="1" customWidth="1"/>
    <col min="23" max="23" width="7.42578125" hidden="1" customWidth="1"/>
    <col min="24" max="24" width="7.85546875" hidden="1" customWidth="1"/>
    <col min="25" max="25" width="7.7109375" hidden="1" customWidth="1"/>
    <col min="26" max="26" width="5.42578125" hidden="1" customWidth="1"/>
    <col min="27" max="27" width="7.42578125" hidden="1" customWidth="1"/>
    <col min="28" max="28" width="5.42578125" hidden="1" customWidth="1"/>
    <col min="29" max="29" width="7.28515625" hidden="1" customWidth="1"/>
    <col min="30" max="30" width="5.140625" hidden="1" customWidth="1"/>
    <col min="31" max="31" width="7.42578125" hidden="1" customWidth="1"/>
    <col min="32" max="32" width="5.42578125" hidden="1" customWidth="1"/>
    <col min="33" max="33" width="7.42578125" hidden="1" customWidth="1"/>
    <col min="34" max="34" width="7.85546875" hidden="1" customWidth="1"/>
    <col min="35" max="35" width="7.42578125" hidden="1" customWidth="1"/>
    <col min="36" max="36" width="8" customWidth="1"/>
    <col min="37" max="45" width="8.28515625" customWidth="1"/>
    <col min="46" max="48" width="8" customWidth="1"/>
  </cols>
  <sheetData>
    <row r="1" spans="1:48" ht="12.75" customHeight="1" x14ac:dyDescent="0.25">
      <c r="A1" s="222"/>
      <c r="B1" s="222"/>
      <c r="C1" s="223" t="s">
        <v>0</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4"/>
      <c r="AG1" s="223"/>
      <c r="AH1" s="223"/>
      <c r="AI1" s="223"/>
      <c r="AJ1" s="223"/>
      <c r="AK1" s="223"/>
      <c r="AL1" s="223"/>
      <c r="AM1" s="223"/>
      <c r="AN1" s="223"/>
      <c r="AO1" s="223"/>
      <c r="AP1" s="223"/>
      <c r="AQ1" s="223"/>
      <c r="AR1" s="223"/>
      <c r="AS1" s="223"/>
      <c r="AT1" s="223"/>
      <c r="AU1" s="223"/>
      <c r="AV1" s="223"/>
    </row>
    <row r="2" spans="1:48" ht="12.75" customHeight="1" x14ac:dyDescent="0.25">
      <c r="A2" s="222"/>
      <c r="B2" s="222"/>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4"/>
      <c r="AG2" s="223"/>
      <c r="AH2" s="223"/>
      <c r="AI2" s="223"/>
      <c r="AJ2" s="223"/>
      <c r="AK2" s="223"/>
      <c r="AL2" s="223"/>
      <c r="AM2" s="223"/>
      <c r="AN2" s="223"/>
      <c r="AO2" s="223"/>
      <c r="AP2" s="223"/>
      <c r="AQ2" s="223"/>
      <c r="AR2" s="223"/>
      <c r="AS2" s="223"/>
      <c r="AT2" s="223"/>
      <c r="AU2" s="223"/>
      <c r="AV2" s="223"/>
    </row>
    <row r="3" spans="1:48" ht="12.75" customHeight="1" x14ac:dyDescent="0.25">
      <c r="A3" s="222"/>
      <c r="B3" s="222"/>
      <c r="C3" s="786" t="s">
        <v>277</v>
      </c>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225"/>
      <c r="AM3" s="225"/>
      <c r="AN3" s="225"/>
      <c r="AO3" s="225"/>
      <c r="AP3" s="225"/>
      <c r="AQ3" s="225"/>
      <c r="AR3" s="225"/>
      <c r="AS3" s="225"/>
      <c r="AT3" s="223"/>
      <c r="AU3" s="223"/>
      <c r="AV3" s="223"/>
    </row>
    <row r="4" spans="1:48" ht="12.75" customHeight="1" x14ac:dyDescent="0.25">
      <c r="A4" s="222"/>
      <c r="B4" s="22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225"/>
      <c r="AM4" s="225"/>
      <c r="AN4" s="225"/>
      <c r="AO4" s="225"/>
      <c r="AP4" s="225"/>
      <c r="AQ4" s="225"/>
      <c r="AR4" s="225"/>
      <c r="AS4" s="225"/>
      <c r="AT4" s="223"/>
      <c r="AU4" s="223"/>
      <c r="AV4" s="223"/>
    </row>
    <row r="5" spans="1:48" ht="16.5" customHeight="1" x14ac:dyDescent="0.25">
      <c r="A5" s="222"/>
      <c r="B5" s="222"/>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7"/>
      <c r="AF5" s="228"/>
      <c r="AG5" s="227"/>
      <c r="AH5" s="227"/>
      <c r="AI5" s="227"/>
      <c r="AJ5" s="223"/>
      <c r="AK5" s="223"/>
      <c r="AL5" s="223"/>
      <c r="AM5" s="223"/>
      <c r="AN5" s="223"/>
      <c r="AO5" s="223"/>
      <c r="AP5" s="223"/>
      <c r="AQ5" s="223"/>
      <c r="AR5" s="223"/>
      <c r="AS5" s="223"/>
      <c r="AT5" s="229"/>
      <c r="AU5" s="223"/>
      <c r="AV5" s="223"/>
    </row>
    <row r="6" spans="1:48" ht="12.75" customHeight="1" x14ac:dyDescent="0.25">
      <c r="A6" s="230" t="s">
        <v>278</v>
      </c>
      <c r="B6" s="227" t="s">
        <v>279</v>
      </c>
      <c r="C6" s="231"/>
      <c r="D6" s="785">
        <v>1995</v>
      </c>
      <c r="E6" s="767"/>
      <c r="F6" s="783">
        <v>1996</v>
      </c>
      <c r="G6" s="767"/>
      <c r="H6" s="783" t="s">
        <v>280</v>
      </c>
      <c r="I6" s="767"/>
      <c r="J6" s="783">
        <v>1998</v>
      </c>
      <c r="K6" s="767"/>
      <c r="L6" s="783">
        <v>1999</v>
      </c>
      <c r="M6" s="767"/>
      <c r="N6" s="783">
        <v>2000</v>
      </c>
      <c r="O6" s="767"/>
      <c r="P6" s="783">
        <v>2001</v>
      </c>
      <c r="Q6" s="767"/>
      <c r="R6" s="783">
        <v>2002</v>
      </c>
      <c r="S6" s="767"/>
      <c r="T6" s="785">
        <v>2003</v>
      </c>
      <c r="U6" s="770"/>
      <c r="V6" s="783">
        <v>2004</v>
      </c>
      <c r="W6" s="767"/>
      <c r="X6" s="785">
        <v>2005</v>
      </c>
      <c r="Y6" s="770"/>
      <c r="Z6" s="783">
        <v>2006</v>
      </c>
      <c r="AA6" s="779"/>
      <c r="AB6" s="783">
        <v>2007</v>
      </c>
      <c r="AC6" s="779"/>
      <c r="AD6" s="787">
        <v>2008</v>
      </c>
      <c r="AE6" s="779"/>
      <c r="AF6" s="785">
        <v>2009</v>
      </c>
      <c r="AG6" s="779"/>
      <c r="AH6" s="787">
        <v>2010</v>
      </c>
      <c r="AI6" s="779"/>
      <c r="AJ6" s="787">
        <v>2011</v>
      </c>
      <c r="AK6" s="779"/>
      <c r="AL6" s="787">
        <v>2012</v>
      </c>
      <c r="AM6" s="779"/>
      <c r="AN6" s="787">
        <v>2013</v>
      </c>
      <c r="AO6" s="779"/>
      <c r="AP6" s="787">
        <v>2014</v>
      </c>
      <c r="AQ6" s="779"/>
      <c r="AR6" s="787">
        <v>2015</v>
      </c>
      <c r="AS6" s="779"/>
      <c r="AT6" s="788" t="s">
        <v>281</v>
      </c>
      <c r="AU6" s="764"/>
      <c r="AV6" s="229"/>
    </row>
    <row r="7" spans="1:48" ht="13.5" customHeight="1" x14ac:dyDescent="0.25">
      <c r="A7" s="232" t="s">
        <v>282</v>
      </c>
      <c r="B7" s="233" t="s">
        <v>283</v>
      </c>
      <c r="C7" s="234" t="s">
        <v>21</v>
      </c>
      <c r="D7" s="235" t="s">
        <v>22</v>
      </c>
      <c r="E7" s="236" t="s">
        <v>23</v>
      </c>
      <c r="F7" s="235" t="s">
        <v>22</v>
      </c>
      <c r="G7" s="236" t="s">
        <v>23</v>
      </c>
      <c r="H7" s="235" t="s">
        <v>22</v>
      </c>
      <c r="I7" s="236" t="s">
        <v>23</v>
      </c>
      <c r="J7" s="235" t="s">
        <v>22</v>
      </c>
      <c r="K7" s="236" t="s">
        <v>23</v>
      </c>
      <c r="L7" s="235" t="s">
        <v>22</v>
      </c>
      <c r="M7" s="236" t="s">
        <v>23</v>
      </c>
      <c r="N7" s="235" t="s">
        <v>22</v>
      </c>
      <c r="O7" s="236" t="s">
        <v>23</v>
      </c>
      <c r="P7" s="235" t="s">
        <v>22</v>
      </c>
      <c r="Q7" s="236" t="s">
        <v>23</v>
      </c>
      <c r="R7" s="235" t="s">
        <v>22</v>
      </c>
      <c r="S7" s="236" t="s">
        <v>23</v>
      </c>
      <c r="T7" s="235" t="s">
        <v>22</v>
      </c>
      <c r="U7" s="235" t="s">
        <v>23</v>
      </c>
      <c r="V7" s="237" t="s">
        <v>22</v>
      </c>
      <c r="W7" s="236" t="s">
        <v>23</v>
      </c>
      <c r="X7" s="235" t="s">
        <v>22</v>
      </c>
      <c r="Y7" s="235" t="s">
        <v>23</v>
      </c>
      <c r="Z7" s="237" t="s">
        <v>22</v>
      </c>
      <c r="AA7" s="238" t="s">
        <v>23</v>
      </c>
      <c r="AB7" s="237" t="s">
        <v>22</v>
      </c>
      <c r="AC7" s="238" t="s">
        <v>23</v>
      </c>
      <c r="AD7" s="235" t="s">
        <v>22</v>
      </c>
      <c r="AE7" s="238" t="s">
        <v>23</v>
      </c>
      <c r="AF7" s="239" t="s">
        <v>22</v>
      </c>
      <c r="AG7" s="238" t="s">
        <v>23</v>
      </c>
      <c r="AH7" s="239" t="s">
        <v>22</v>
      </c>
      <c r="AI7" s="238" t="s">
        <v>23</v>
      </c>
      <c r="AJ7" s="239" t="s">
        <v>22</v>
      </c>
      <c r="AK7" s="238" t="s">
        <v>23</v>
      </c>
      <c r="AL7" s="239" t="s">
        <v>22</v>
      </c>
      <c r="AM7" s="238" t="s">
        <v>23</v>
      </c>
      <c r="AN7" s="239" t="s">
        <v>22</v>
      </c>
      <c r="AO7" s="238" t="s">
        <v>23</v>
      </c>
      <c r="AP7" s="239" t="s">
        <v>22</v>
      </c>
      <c r="AQ7" s="238" t="s">
        <v>23</v>
      </c>
      <c r="AR7" s="239" t="s">
        <v>22</v>
      </c>
      <c r="AS7" s="238" t="s">
        <v>23</v>
      </c>
      <c r="AT7" s="240" t="s">
        <v>22</v>
      </c>
      <c r="AU7" s="241" t="s">
        <v>23</v>
      </c>
      <c r="AV7" s="242"/>
    </row>
    <row r="8" spans="1:48" ht="13.5" customHeight="1" x14ac:dyDescent="0.25">
      <c r="A8" s="222"/>
      <c r="B8" s="222"/>
      <c r="C8" s="243" t="s">
        <v>284</v>
      </c>
      <c r="D8" s="244"/>
      <c r="E8" s="245"/>
      <c r="F8" s="244"/>
      <c r="G8" s="245"/>
      <c r="H8" s="244"/>
      <c r="I8" s="245"/>
      <c r="J8" s="244"/>
      <c r="K8" s="245"/>
      <c r="L8" s="244"/>
      <c r="M8" s="245"/>
      <c r="N8" s="244"/>
      <c r="O8" s="245"/>
      <c r="P8" s="244"/>
      <c r="Q8" s="245"/>
      <c r="R8" s="244"/>
      <c r="S8" s="245"/>
      <c r="T8" s="244"/>
      <c r="U8" s="229"/>
      <c r="V8" s="246"/>
      <c r="W8" s="245"/>
      <c r="X8" s="244"/>
      <c r="Y8" s="229"/>
      <c r="Z8" s="246"/>
      <c r="AA8" s="247"/>
      <c r="AB8" s="246"/>
      <c r="AC8" s="247"/>
      <c r="AD8" s="229"/>
      <c r="AE8" s="229"/>
      <c r="AF8" s="248"/>
      <c r="AG8" s="249"/>
      <c r="AH8" s="229"/>
      <c r="AI8" s="247"/>
      <c r="AJ8" s="229"/>
      <c r="AK8" s="247"/>
      <c r="AL8" s="229"/>
      <c r="AM8" s="247"/>
      <c r="AN8" s="229"/>
      <c r="AO8" s="249"/>
      <c r="AP8" s="229"/>
      <c r="AQ8" s="249"/>
      <c r="AR8" s="229"/>
      <c r="AS8" s="249"/>
      <c r="AT8" s="250"/>
      <c r="AU8" s="251"/>
      <c r="AV8" s="223"/>
    </row>
    <row r="9" spans="1:48" ht="12.75" customHeight="1" x14ac:dyDescent="0.25">
      <c r="A9" s="222" t="s">
        <v>285</v>
      </c>
      <c r="B9" s="222">
        <v>26</v>
      </c>
      <c r="C9" s="252" t="s">
        <v>286</v>
      </c>
      <c r="D9" s="253">
        <f>D58+D66+D76</f>
        <v>55</v>
      </c>
      <c r="E9" s="254">
        <f t="shared" ref="E9:E16" si="0">D9/D$47</f>
        <v>0.22633744855967078</v>
      </c>
      <c r="F9" s="253">
        <f>F58+F66+F76</f>
        <v>54</v>
      </c>
      <c r="G9" s="254">
        <f>F9/F$47</f>
        <v>0.25352112676056338</v>
      </c>
      <c r="H9" s="253">
        <f>H58+H66+H76</f>
        <v>58</v>
      </c>
      <c r="I9" s="254">
        <f t="shared" ref="I9:I16" si="1">H9/H$47</f>
        <v>0.21481481481481482</v>
      </c>
      <c r="J9" s="253">
        <f>J58+J66+J76</f>
        <v>54</v>
      </c>
      <c r="K9" s="254">
        <f t="shared" ref="K9:K16" si="2">J9/J$47</f>
        <v>0.2134387351778656</v>
      </c>
      <c r="L9" s="253">
        <f>L58+L66+L76</f>
        <v>50</v>
      </c>
      <c r="M9" s="254">
        <f t="shared" ref="M9:M16" si="3">L9/L$47</f>
        <v>0.19607843137254902</v>
      </c>
      <c r="N9" s="253">
        <f>N58+N66+N76</f>
        <v>57</v>
      </c>
      <c r="O9" s="254">
        <f t="shared" ref="O9:O16" si="4">N9/N$47</f>
        <v>0.21189591078066913</v>
      </c>
      <c r="P9" s="253">
        <f>P58+P66+P76</f>
        <v>45</v>
      </c>
      <c r="Q9" s="254">
        <f t="shared" ref="Q9:Q16" si="5">P9/P$47</f>
        <v>0.15100671140939598</v>
      </c>
      <c r="R9" s="253">
        <f>R58+R66+R76</f>
        <v>45</v>
      </c>
      <c r="S9" s="254">
        <f t="shared" ref="S9:S16" si="6">R9/R$47</f>
        <v>0.16014234875444841</v>
      </c>
      <c r="T9" s="253">
        <f>T58+T66+T76</f>
        <v>42</v>
      </c>
      <c r="U9" s="255">
        <f t="shared" ref="U9:U16" si="7">T9/T$47</f>
        <v>0.14893617021276595</v>
      </c>
      <c r="V9" s="256">
        <f>V58+V66+V76</f>
        <v>46</v>
      </c>
      <c r="W9" s="254">
        <f t="shared" ref="W9:W16" si="8">V9/V$47</f>
        <v>0.13855421686746988</v>
      </c>
      <c r="X9" s="253">
        <f>X58+X66+X76</f>
        <v>43</v>
      </c>
      <c r="Y9" s="255">
        <f t="shared" ref="Y9:Y16" si="9">X9/X$47</f>
        <v>0.14527027027027026</v>
      </c>
      <c r="Z9" s="257">
        <v>54</v>
      </c>
      <c r="AA9" s="258">
        <f>Z9/Z$47</f>
        <v>0.17763157894736842</v>
      </c>
      <c r="AB9" s="257">
        <v>52</v>
      </c>
      <c r="AC9" s="258">
        <f>AB9/AB$47</f>
        <v>0.14857142857142858</v>
      </c>
      <c r="AD9" s="259">
        <v>50</v>
      </c>
      <c r="AE9" s="255">
        <f>AD9/AD$47</f>
        <v>0.1557632398753894</v>
      </c>
      <c r="AF9" s="260">
        <v>54</v>
      </c>
      <c r="AG9" s="258">
        <f>AF9/AF$47</f>
        <v>0.15976331360946747</v>
      </c>
      <c r="AH9" s="259">
        <v>48</v>
      </c>
      <c r="AI9" s="258">
        <f t="shared" ref="AI9:AI15" si="10">AH9/AH$47</f>
        <v>0.15686274509803921</v>
      </c>
      <c r="AJ9" s="259">
        <v>40</v>
      </c>
      <c r="AK9" s="258">
        <f t="shared" ref="AK9:AK15" si="11">AJ9/AJ$47</f>
        <v>0.14234875444839859</v>
      </c>
      <c r="AL9" s="261">
        <v>57</v>
      </c>
      <c r="AM9" s="258">
        <f>(AL9/AL47)</f>
        <v>0.14690721649484537</v>
      </c>
      <c r="AN9" s="259">
        <v>44</v>
      </c>
      <c r="AO9" s="258">
        <f>AN9/AN47</f>
        <v>0.13664596273291926</v>
      </c>
      <c r="AP9" s="259"/>
      <c r="AQ9" s="258" t="e">
        <f>AP9/AP47</f>
        <v>#DIV/0!</v>
      </c>
      <c r="AR9" s="259"/>
      <c r="AS9" s="258" t="e">
        <f>AR9/AR47</f>
        <v>#DIV/0!</v>
      </c>
      <c r="AT9" s="262">
        <f t="shared" ref="AT9:AT16" si="12">AVERAGE(V9,X9,Z9,AB9,AD9, AF9, AH9, AJ9, AL9, AN9)</f>
        <v>48.8</v>
      </c>
      <c r="AU9" s="263">
        <f>AT9/AT$47</f>
        <v>0.15071031500926496</v>
      </c>
      <c r="AV9" s="223"/>
    </row>
    <row r="10" spans="1:48" ht="12.75" customHeight="1" x14ac:dyDescent="0.25">
      <c r="A10" s="222">
        <v>40</v>
      </c>
      <c r="B10" s="222">
        <v>40</v>
      </c>
      <c r="C10" s="264" t="s">
        <v>30</v>
      </c>
      <c r="D10" s="265">
        <f>D81</f>
        <v>15</v>
      </c>
      <c r="E10" s="266">
        <f t="shared" si="0"/>
        <v>6.1728395061728392E-2</v>
      </c>
      <c r="F10" s="265">
        <f>F81</f>
        <v>4</v>
      </c>
      <c r="G10" s="266">
        <f>F10/F$47</f>
        <v>1.8779342723004695E-2</v>
      </c>
      <c r="H10" s="265">
        <f>H81</f>
        <v>15</v>
      </c>
      <c r="I10" s="266">
        <f t="shared" si="1"/>
        <v>5.5555555555555552E-2</v>
      </c>
      <c r="J10" s="265">
        <f>J81</f>
        <v>16</v>
      </c>
      <c r="K10" s="266">
        <f t="shared" si="2"/>
        <v>6.3241106719367585E-2</v>
      </c>
      <c r="L10" s="265">
        <f>L81</f>
        <v>10</v>
      </c>
      <c r="M10" s="266">
        <f t="shared" si="3"/>
        <v>3.9215686274509803E-2</v>
      </c>
      <c r="N10" s="265">
        <f>N81</f>
        <v>8</v>
      </c>
      <c r="O10" s="266">
        <f t="shared" si="4"/>
        <v>2.9739776951672861E-2</v>
      </c>
      <c r="P10" s="265">
        <f>P81</f>
        <v>20</v>
      </c>
      <c r="Q10" s="266">
        <f t="shared" si="5"/>
        <v>6.7114093959731544E-2</v>
      </c>
      <c r="R10" s="265">
        <f>R81</f>
        <v>9</v>
      </c>
      <c r="S10" s="266">
        <f t="shared" si="6"/>
        <v>3.2028469750889681E-2</v>
      </c>
      <c r="T10" s="265">
        <f>T81</f>
        <v>13</v>
      </c>
      <c r="U10" s="267">
        <f t="shared" si="7"/>
        <v>4.6099290780141841E-2</v>
      </c>
      <c r="V10" s="268">
        <f>V81</f>
        <v>11</v>
      </c>
      <c r="W10" s="266">
        <f t="shared" si="8"/>
        <v>3.313253012048193E-2</v>
      </c>
      <c r="X10" s="265">
        <f>X81</f>
        <v>11</v>
      </c>
      <c r="Y10" s="267">
        <f t="shared" si="9"/>
        <v>3.7162162162162164E-2</v>
      </c>
      <c r="Z10" s="269">
        <v>13</v>
      </c>
      <c r="AA10" s="258">
        <f>Z10/Z$47</f>
        <v>4.2763157894736843E-2</v>
      </c>
      <c r="AB10" s="269">
        <v>22</v>
      </c>
      <c r="AC10" s="258">
        <f>AB10/AB$47</f>
        <v>6.2857142857142861E-2</v>
      </c>
      <c r="AD10" s="259">
        <v>17</v>
      </c>
      <c r="AE10" s="255">
        <f>AD10/AD$47</f>
        <v>5.2959501557632398E-2</v>
      </c>
      <c r="AF10" s="260">
        <v>15</v>
      </c>
      <c r="AG10" s="258">
        <f>AF10/AF$47</f>
        <v>4.4378698224852069E-2</v>
      </c>
      <c r="AH10" s="259">
        <v>14</v>
      </c>
      <c r="AI10" s="258">
        <f t="shared" si="10"/>
        <v>4.5751633986928102E-2</v>
      </c>
      <c r="AJ10" s="259">
        <v>14</v>
      </c>
      <c r="AK10" s="258">
        <f t="shared" si="11"/>
        <v>4.9822064056939501E-2</v>
      </c>
      <c r="AL10" s="261">
        <v>21</v>
      </c>
      <c r="AM10" s="258">
        <f>(AL10/AL47)</f>
        <v>5.4123711340206188E-2</v>
      </c>
      <c r="AN10" s="259">
        <v>10</v>
      </c>
      <c r="AO10" s="258">
        <f>AN10/AN47</f>
        <v>3.1055900621118012E-2</v>
      </c>
      <c r="AP10" s="259"/>
      <c r="AQ10" s="258" t="e">
        <f>AP10/AP47</f>
        <v>#DIV/0!</v>
      </c>
      <c r="AR10" s="259"/>
      <c r="AS10" s="258" t="e">
        <f>AR10/AR47</f>
        <v>#DIV/0!</v>
      </c>
      <c r="AT10" s="262">
        <f t="shared" si="12"/>
        <v>14.8</v>
      </c>
      <c r="AU10" s="270">
        <f>AT10/AT$47</f>
        <v>4.5707226683137737E-2</v>
      </c>
      <c r="AV10" s="223"/>
    </row>
    <row r="11" spans="1:48" ht="12.75" customHeight="1" x14ac:dyDescent="0.25">
      <c r="A11" s="222">
        <v>3</v>
      </c>
      <c r="B11" s="222">
        <v>3</v>
      </c>
      <c r="C11" s="264" t="s">
        <v>34</v>
      </c>
      <c r="D11" s="271">
        <v>1</v>
      </c>
      <c r="E11" s="266">
        <f t="shared" si="0"/>
        <v>4.11522633744856E-3</v>
      </c>
      <c r="F11" s="271">
        <v>2</v>
      </c>
      <c r="G11" s="266">
        <v>9.3023255813953487E-3</v>
      </c>
      <c r="H11" s="271">
        <v>5</v>
      </c>
      <c r="I11" s="266">
        <f t="shared" si="1"/>
        <v>1.8518518518518517E-2</v>
      </c>
      <c r="J11" s="271">
        <v>8</v>
      </c>
      <c r="K11" s="266">
        <f t="shared" si="2"/>
        <v>3.1620553359683792E-2</v>
      </c>
      <c r="L11" s="271">
        <v>15</v>
      </c>
      <c r="M11" s="266">
        <f t="shared" si="3"/>
        <v>5.8823529411764705E-2</v>
      </c>
      <c r="N11" s="271">
        <v>13</v>
      </c>
      <c r="O11" s="266">
        <f t="shared" si="4"/>
        <v>4.8327137546468404E-2</v>
      </c>
      <c r="P11" s="271">
        <v>15</v>
      </c>
      <c r="Q11" s="266">
        <f t="shared" si="5"/>
        <v>5.0335570469798654E-2</v>
      </c>
      <c r="R11" s="271">
        <v>12</v>
      </c>
      <c r="S11" s="266">
        <f t="shared" si="6"/>
        <v>4.2704626334519574E-2</v>
      </c>
      <c r="T11" s="271">
        <v>6</v>
      </c>
      <c r="U11" s="267">
        <f t="shared" si="7"/>
        <v>2.1276595744680851E-2</v>
      </c>
      <c r="V11" s="269">
        <v>11</v>
      </c>
      <c r="W11" s="266">
        <f t="shared" si="8"/>
        <v>3.313253012048193E-2</v>
      </c>
      <c r="X11" s="271">
        <v>6</v>
      </c>
      <c r="Y11" s="267">
        <f t="shared" si="9"/>
        <v>2.0270270270270271E-2</v>
      </c>
      <c r="Z11" s="269">
        <v>13</v>
      </c>
      <c r="AA11" s="258">
        <v>4.6052631578947366E-2</v>
      </c>
      <c r="AB11" s="269">
        <v>14</v>
      </c>
      <c r="AC11" s="258">
        <v>4.2857142857142858E-2</v>
      </c>
      <c r="AD11" s="259">
        <v>18</v>
      </c>
      <c r="AE11" s="255">
        <v>6.2305295950155763E-2</v>
      </c>
      <c r="AF11" s="260">
        <v>16</v>
      </c>
      <c r="AG11" s="258">
        <v>7.1005917159763315E-2</v>
      </c>
      <c r="AH11" s="259">
        <v>20</v>
      </c>
      <c r="AI11" s="258">
        <f t="shared" si="10"/>
        <v>6.535947712418301E-2</v>
      </c>
      <c r="AJ11" s="259">
        <v>18</v>
      </c>
      <c r="AK11" s="258">
        <f t="shared" si="11"/>
        <v>6.4056939501779361E-2</v>
      </c>
      <c r="AL11" s="261">
        <v>28</v>
      </c>
      <c r="AM11" s="258">
        <f>(AL11/AL47)</f>
        <v>7.2164948453608241E-2</v>
      </c>
      <c r="AN11" s="259">
        <v>17</v>
      </c>
      <c r="AO11" s="258">
        <f>AN11/AN47</f>
        <v>5.2795031055900624E-2</v>
      </c>
      <c r="AP11" s="259"/>
      <c r="AQ11" s="258" t="e">
        <f>AP11/AP47</f>
        <v>#DIV/0!</v>
      </c>
      <c r="AR11" s="259"/>
      <c r="AS11" s="258" t="e">
        <f>AR11/AR47</f>
        <v>#DIV/0!</v>
      </c>
      <c r="AT11" s="262">
        <f t="shared" si="12"/>
        <v>16.100000000000001</v>
      </c>
      <c r="AU11" s="270">
        <v>5.4089279895731521E-2</v>
      </c>
      <c r="AV11" s="223"/>
    </row>
    <row r="12" spans="1:48" ht="12.75" customHeight="1" x14ac:dyDescent="0.25">
      <c r="A12" s="222">
        <v>40</v>
      </c>
      <c r="B12" s="222">
        <v>40</v>
      </c>
      <c r="C12" s="264" t="s">
        <v>36</v>
      </c>
      <c r="D12" s="265">
        <f>D88</f>
        <v>11</v>
      </c>
      <c r="E12" s="266">
        <f t="shared" si="0"/>
        <v>4.5267489711934158E-2</v>
      </c>
      <c r="F12" s="265">
        <f>F88</f>
        <v>7</v>
      </c>
      <c r="G12" s="266">
        <f>F12/F$47</f>
        <v>3.2863849765258218E-2</v>
      </c>
      <c r="H12" s="265">
        <f>H88</f>
        <v>11</v>
      </c>
      <c r="I12" s="266">
        <f t="shared" si="1"/>
        <v>4.0740740740740744E-2</v>
      </c>
      <c r="J12" s="265">
        <f>J88</f>
        <v>12</v>
      </c>
      <c r="K12" s="266">
        <f t="shared" si="2"/>
        <v>4.7430830039525688E-2</v>
      </c>
      <c r="L12" s="265">
        <f>L88</f>
        <v>11</v>
      </c>
      <c r="M12" s="266">
        <f t="shared" si="3"/>
        <v>4.3137254901960784E-2</v>
      </c>
      <c r="N12" s="265">
        <f>N88</f>
        <v>7</v>
      </c>
      <c r="O12" s="266">
        <f t="shared" si="4"/>
        <v>2.6022304832713755E-2</v>
      </c>
      <c r="P12" s="265">
        <f>P88</f>
        <v>8</v>
      </c>
      <c r="Q12" s="266">
        <f t="shared" si="5"/>
        <v>2.6845637583892617E-2</v>
      </c>
      <c r="R12" s="265">
        <f>R88</f>
        <v>4</v>
      </c>
      <c r="S12" s="266">
        <f t="shared" si="6"/>
        <v>1.4234875444839857E-2</v>
      </c>
      <c r="T12" s="265">
        <f>T88</f>
        <v>8</v>
      </c>
      <c r="U12" s="267">
        <f t="shared" si="7"/>
        <v>2.8368794326241134E-2</v>
      </c>
      <c r="V12" s="268">
        <f>V88</f>
        <v>2</v>
      </c>
      <c r="W12" s="266">
        <f t="shared" si="8"/>
        <v>6.024096385542169E-3</v>
      </c>
      <c r="X12" s="265">
        <f>X88</f>
        <v>7</v>
      </c>
      <c r="Y12" s="267">
        <f t="shared" si="9"/>
        <v>2.364864864864865E-2</v>
      </c>
      <c r="Z12" s="269">
        <v>7</v>
      </c>
      <c r="AA12" s="258">
        <f>Z12/Z$47</f>
        <v>2.3026315789473683E-2</v>
      </c>
      <c r="AB12" s="269">
        <v>13</v>
      </c>
      <c r="AC12" s="258">
        <f>AB12/AB$47</f>
        <v>3.7142857142857144E-2</v>
      </c>
      <c r="AD12" s="259">
        <v>9</v>
      </c>
      <c r="AE12" s="255">
        <f>AD12/AD$47</f>
        <v>2.8037383177570093E-2</v>
      </c>
      <c r="AF12" s="260">
        <v>3</v>
      </c>
      <c r="AG12" s="258">
        <f>AF12/AF$47</f>
        <v>8.8757396449704144E-3</v>
      </c>
      <c r="AH12" s="259">
        <v>8</v>
      </c>
      <c r="AI12" s="258">
        <f t="shared" si="10"/>
        <v>2.6143790849673203E-2</v>
      </c>
      <c r="AJ12" s="259">
        <v>4</v>
      </c>
      <c r="AK12" s="258">
        <f t="shared" si="11"/>
        <v>1.4234875444839857E-2</v>
      </c>
      <c r="AL12" s="261">
        <v>9</v>
      </c>
      <c r="AM12" s="258">
        <f>(AL12/AL47)</f>
        <v>2.3195876288659795E-2</v>
      </c>
      <c r="AN12" s="259">
        <v>8</v>
      </c>
      <c r="AO12" s="258">
        <f>AN12/AN47</f>
        <v>2.4844720496894408E-2</v>
      </c>
      <c r="AP12" s="259"/>
      <c r="AQ12" s="258" t="e">
        <f>AP12/AP47</f>
        <v>#DIV/0!</v>
      </c>
      <c r="AR12" s="259"/>
      <c r="AS12" s="258" t="e">
        <f>AR12/AR47</f>
        <v>#DIV/0!</v>
      </c>
      <c r="AT12" s="262">
        <f t="shared" si="12"/>
        <v>7</v>
      </c>
      <c r="AU12" s="270">
        <f>AT12/AT$47</f>
        <v>2.1618282890673253E-2</v>
      </c>
      <c r="AV12" s="223"/>
    </row>
    <row r="13" spans="1:48" ht="12.75" customHeight="1" x14ac:dyDescent="0.25">
      <c r="A13" s="222">
        <v>27</v>
      </c>
      <c r="B13" s="222">
        <v>27</v>
      </c>
      <c r="C13" s="264" t="s">
        <v>38</v>
      </c>
      <c r="D13" s="265">
        <f>D90</f>
        <v>2</v>
      </c>
      <c r="E13" s="266">
        <f t="shared" si="0"/>
        <v>8.23045267489712E-3</v>
      </c>
      <c r="F13" s="265">
        <f>F90</f>
        <v>3</v>
      </c>
      <c r="G13" s="266">
        <f>F13/F$47</f>
        <v>1.4084507042253521E-2</v>
      </c>
      <c r="H13" s="265">
        <f>H90</f>
        <v>2</v>
      </c>
      <c r="I13" s="266">
        <f t="shared" si="1"/>
        <v>7.4074074074074077E-3</v>
      </c>
      <c r="J13" s="265">
        <f>J90</f>
        <v>2</v>
      </c>
      <c r="K13" s="266">
        <f t="shared" si="2"/>
        <v>7.9051383399209481E-3</v>
      </c>
      <c r="L13" s="265">
        <f>L90</f>
        <v>6</v>
      </c>
      <c r="M13" s="266">
        <f t="shared" si="3"/>
        <v>2.3529411764705882E-2</v>
      </c>
      <c r="N13" s="265">
        <f>N90</f>
        <v>3</v>
      </c>
      <c r="O13" s="266">
        <f t="shared" si="4"/>
        <v>1.1152416356877323E-2</v>
      </c>
      <c r="P13" s="265">
        <f>P90</f>
        <v>2</v>
      </c>
      <c r="Q13" s="266">
        <f t="shared" si="5"/>
        <v>6.7114093959731542E-3</v>
      </c>
      <c r="R13" s="265">
        <f>R90</f>
        <v>4</v>
      </c>
      <c r="S13" s="266">
        <f t="shared" si="6"/>
        <v>1.4234875444839857E-2</v>
      </c>
      <c r="T13" s="265">
        <f>T90</f>
        <v>4</v>
      </c>
      <c r="U13" s="267">
        <f t="shared" si="7"/>
        <v>1.4184397163120567E-2</v>
      </c>
      <c r="V13" s="268">
        <f>V90</f>
        <v>4</v>
      </c>
      <c r="W13" s="266">
        <f t="shared" si="8"/>
        <v>1.2048192771084338E-2</v>
      </c>
      <c r="X13" s="265">
        <f>X90</f>
        <v>1</v>
      </c>
      <c r="Y13" s="267">
        <f t="shared" si="9"/>
        <v>3.3783783783783786E-3</v>
      </c>
      <c r="Z13" s="269">
        <v>4</v>
      </c>
      <c r="AA13" s="258">
        <f>Z13/Z$47</f>
        <v>1.3157894736842105E-2</v>
      </c>
      <c r="AB13" s="269">
        <v>3</v>
      </c>
      <c r="AC13" s="258">
        <f>AB13/AB$47</f>
        <v>8.5714285714285719E-3</v>
      </c>
      <c r="AD13" s="259">
        <v>7</v>
      </c>
      <c r="AE13" s="255">
        <f>AD13/AD$47</f>
        <v>2.1806853582554516E-2</v>
      </c>
      <c r="AF13" s="260">
        <v>5</v>
      </c>
      <c r="AG13" s="258">
        <f>AF13/AF$47</f>
        <v>1.4792899408284023E-2</v>
      </c>
      <c r="AH13" s="259">
        <v>6</v>
      </c>
      <c r="AI13" s="258">
        <f t="shared" si="10"/>
        <v>1.9607843137254902E-2</v>
      </c>
      <c r="AJ13" s="259">
        <v>8</v>
      </c>
      <c r="AK13" s="258">
        <f t="shared" si="11"/>
        <v>2.8469750889679714E-2</v>
      </c>
      <c r="AL13" s="261">
        <v>7</v>
      </c>
      <c r="AM13" s="258">
        <f>(AL13/AL47)</f>
        <v>1.804123711340206E-2</v>
      </c>
      <c r="AN13" s="259">
        <v>6</v>
      </c>
      <c r="AO13" s="258">
        <f>AN13/AN47</f>
        <v>1.8633540372670808E-2</v>
      </c>
      <c r="AP13" s="259"/>
      <c r="AQ13" s="258" t="e">
        <f>AP13/AP47</f>
        <v>#DIV/0!</v>
      </c>
      <c r="AR13" s="259"/>
      <c r="AS13" s="258" t="e">
        <f>AR13/AR47</f>
        <v>#DIV/0!</v>
      </c>
      <c r="AT13" s="262">
        <f t="shared" si="12"/>
        <v>5.0999999999999996</v>
      </c>
      <c r="AU13" s="270">
        <f>AT13/AT$47</f>
        <v>1.5750463248919083E-2</v>
      </c>
      <c r="AV13" s="223"/>
    </row>
    <row r="14" spans="1:48" ht="12.75" customHeight="1" x14ac:dyDescent="0.25">
      <c r="A14" s="222" t="s">
        <v>287</v>
      </c>
      <c r="B14" s="222"/>
      <c r="C14" s="272" t="s">
        <v>40</v>
      </c>
      <c r="D14" s="273">
        <f>D93+D94</f>
        <v>5</v>
      </c>
      <c r="E14" s="266">
        <f t="shared" si="0"/>
        <v>2.0576131687242798E-2</v>
      </c>
      <c r="F14" s="273">
        <f>F93+F94</f>
        <v>4</v>
      </c>
      <c r="G14" s="266">
        <f>F14/F$47</f>
        <v>1.8779342723004695E-2</v>
      </c>
      <c r="H14" s="273">
        <f>H93+H94</f>
        <v>3</v>
      </c>
      <c r="I14" s="266">
        <f t="shared" si="1"/>
        <v>1.1111111111111112E-2</v>
      </c>
      <c r="J14" s="273">
        <f>J93+J94</f>
        <v>3</v>
      </c>
      <c r="K14" s="266">
        <f t="shared" si="2"/>
        <v>1.1857707509881422E-2</v>
      </c>
      <c r="L14" s="273">
        <f>L93+L94</f>
        <v>2</v>
      </c>
      <c r="M14" s="266">
        <f t="shared" si="3"/>
        <v>7.8431372549019607E-3</v>
      </c>
      <c r="N14" s="273">
        <f>N93+N94</f>
        <v>4</v>
      </c>
      <c r="O14" s="266">
        <f t="shared" si="4"/>
        <v>1.4869888475836431E-2</v>
      </c>
      <c r="P14" s="273">
        <f>P93+P94</f>
        <v>3</v>
      </c>
      <c r="Q14" s="266">
        <f t="shared" si="5"/>
        <v>1.0067114093959731E-2</v>
      </c>
      <c r="R14" s="273">
        <f>R93+R94</f>
        <v>5</v>
      </c>
      <c r="S14" s="266">
        <f t="shared" si="6"/>
        <v>1.7793594306049824E-2</v>
      </c>
      <c r="T14" s="273">
        <f>T93+T94</f>
        <v>3</v>
      </c>
      <c r="U14" s="267">
        <f t="shared" si="7"/>
        <v>1.0638297872340425E-2</v>
      </c>
      <c r="V14" s="274">
        <f>V93+V94</f>
        <v>8</v>
      </c>
      <c r="W14" s="266">
        <f t="shared" si="8"/>
        <v>2.4096385542168676E-2</v>
      </c>
      <c r="X14" s="273">
        <f>X93+X94</f>
        <v>7</v>
      </c>
      <c r="Y14" s="267">
        <f t="shared" si="9"/>
        <v>2.364864864864865E-2</v>
      </c>
      <c r="Z14" s="275">
        <v>8</v>
      </c>
      <c r="AA14" s="258">
        <f>Z14/Z$47</f>
        <v>2.6315789473684209E-2</v>
      </c>
      <c r="AB14" s="275">
        <v>6</v>
      </c>
      <c r="AC14" s="258">
        <f>AB14/AB$47</f>
        <v>1.7142857142857144E-2</v>
      </c>
      <c r="AD14" s="259">
        <v>5</v>
      </c>
      <c r="AE14" s="255">
        <f>AD14/AD$47</f>
        <v>1.5576323987538941E-2</v>
      </c>
      <c r="AF14" s="260">
        <v>9</v>
      </c>
      <c r="AG14" s="258">
        <f>AF14/AF$47</f>
        <v>2.6627218934911243E-2</v>
      </c>
      <c r="AH14" s="259">
        <v>6</v>
      </c>
      <c r="AI14" s="258">
        <f t="shared" si="10"/>
        <v>1.9607843137254902E-2</v>
      </c>
      <c r="AJ14" s="259">
        <v>6</v>
      </c>
      <c r="AK14" s="258">
        <f t="shared" si="11"/>
        <v>2.1352313167259787E-2</v>
      </c>
      <c r="AL14" s="261">
        <v>7</v>
      </c>
      <c r="AM14" s="258">
        <f>(AL14/AL47)</f>
        <v>1.804123711340206E-2</v>
      </c>
      <c r="AN14" s="259">
        <v>14</v>
      </c>
      <c r="AO14" s="258">
        <f>AN14/AN47</f>
        <v>4.3478260869565216E-2</v>
      </c>
      <c r="AP14" s="259"/>
      <c r="AQ14" s="258" t="e">
        <f>AP14/AP47</f>
        <v>#DIV/0!</v>
      </c>
      <c r="AR14" s="259"/>
      <c r="AS14" s="258" t="e">
        <f>AR14/AR47</f>
        <v>#DIV/0!</v>
      </c>
      <c r="AT14" s="262">
        <f t="shared" si="12"/>
        <v>7.6</v>
      </c>
      <c r="AU14" s="270">
        <f>AT14/AT$47</f>
        <v>2.3471278567016675E-2</v>
      </c>
      <c r="AV14" s="223"/>
    </row>
    <row r="15" spans="1:48" ht="13.5" customHeight="1" x14ac:dyDescent="0.25">
      <c r="A15" s="222">
        <v>30</v>
      </c>
      <c r="B15" s="222">
        <v>30</v>
      </c>
      <c r="C15" s="276" t="s">
        <v>216</v>
      </c>
      <c r="D15" s="277">
        <f>D97</f>
        <v>0</v>
      </c>
      <c r="E15" s="278">
        <f t="shared" si="0"/>
        <v>0</v>
      </c>
      <c r="F15" s="277">
        <f>F97</f>
        <v>0</v>
      </c>
      <c r="G15" s="278">
        <f>F15/F$47</f>
        <v>0</v>
      </c>
      <c r="H15" s="277">
        <f>H97</f>
        <v>1</v>
      </c>
      <c r="I15" s="278">
        <f t="shared" si="1"/>
        <v>3.7037037037037038E-3</v>
      </c>
      <c r="J15" s="277">
        <f>J97</f>
        <v>0</v>
      </c>
      <c r="K15" s="278">
        <f t="shared" si="2"/>
        <v>0</v>
      </c>
      <c r="L15" s="277">
        <f>L97</f>
        <v>1</v>
      </c>
      <c r="M15" s="278">
        <f t="shared" si="3"/>
        <v>3.9215686274509803E-3</v>
      </c>
      <c r="N15" s="277">
        <f>N97</f>
        <v>4</v>
      </c>
      <c r="O15" s="278">
        <f t="shared" si="4"/>
        <v>1.4869888475836431E-2</v>
      </c>
      <c r="P15" s="277">
        <f>P97</f>
        <v>1</v>
      </c>
      <c r="Q15" s="278">
        <f t="shared" si="5"/>
        <v>3.3557046979865771E-3</v>
      </c>
      <c r="R15" s="277">
        <f>R97</f>
        <v>2</v>
      </c>
      <c r="S15" s="278">
        <f t="shared" si="6"/>
        <v>7.1174377224199285E-3</v>
      </c>
      <c r="T15" s="277">
        <f>T97</f>
        <v>3</v>
      </c>
      <c r="U15" s="279">
        <f t="shared" si="7"/>
        <v>1.0638297872340425E-2</v>
      </c>
      <c r="V15" s="280">
        <v>8</v>
      </c>
      <c r="W15" s="278">
        <f t="shared" si="8"/>
        <v>2.4096385542168676E-2</v>
      </c>
      <c r="X15" s="277">
        <f>X97</f>
        <v>5</v>
      </c>
      <c r="Y15" s="279">
        <f t="shared" si="9"/>
        <v>1.6891891891891893E-2</v>
      </c>
      <c r="Z15" s="280">
        <v>8</v>
      </c>
      <c r="AA15" s="258">
        <f>Z15/Z$47</f>
        <v>2.6315789473684209E-2</v>
      </c>
      <c r="AB15" s="280">
        <v>14</v>
      </c>
      <c r="AC15" s="281">
        <f>AB15/AB$47</f>
        <v>0.04</v>
      </c>
      <c r="AD15" s="282">
        <v>4</v>
      </c>
      <c r="AE15" s="281">
        <f>AD15/AD$47</f>
        <v>1.2461059190031152E-2</v>
      </c>
      <c r="AF15" s="283">
        <v>11</v>
      </c>
      <c r="AG15" s="284">
        <f>AF15/AF$47</f>
        <v>3.2544378698224852E-2</v>
      </c>
      <c r="AH15" s="259">
        <v>6</v>
      </c>
      <c r="AI15" s="284">
        <f t="shared" si="10"/>
        <v>1.9607843137254902E-2</v>
      </c>
      <c r="AJ15" s="259">
        <v>6</v>
      </c>
      <c r="AK15" s="284">
        <f t="shared" si="11"/>
        <v>2.1352313167259787E-2</v>
      </c>
      <c r="AL15" s="222">
        <v>8</v>
      </c>
      <c r="AM15" s="285">
        <f>(AL15/AL47)</f>
        <v>2.0618556701030927E-2</v>
      </c>
      <c r="AN15" s="282">
        <v>3</v>
      </c>
      <c r="AO15" s="258">
        <f>AN15/AN47</f>
        <v>9.316770186335404E-3</v>
      </c>
      <c r="AP15" s="282"/>
      <c r="AQ15" s="258" t="e">
        <f>AP15/AP47</f>
        <v>#DIV/0!</v>
      </c>
      <c r="AR15" s="282"/>
      <c r="AS15" s="258" t="e">
        <f>AR15/AR47</f>
        <v>#DIV/0!</v>
      </c>
      <c r="AT15" s="286">
        <f t="shared" si="12"/>
        <v>7.3</v>
      </c>
      <c r="AU15" s="287">
        <f>AT15/AT$47</f>
        <v>2.2544780728844964E-2</v>
      </c>
      <c r="AV15" s="223"/>
    </row>
    <row r="16" spans="1:48" ht="14.25" customHeight="1" x14ac:dyDescent="0.25">
      <c r="A16" s="222"/>
      <c r="B16" s="222"/>
      <c r="C16" s="288" t="s">
        <v>288</v>
      </c>
      <c r="D16" s="289">
        <f>SUM(D9:D15)</f>
        <v>89</v>
      </c>
      <c r="E16" s="290">
        <f t="shared" si="0"/>
        <v>0.36625514403292181</v>
      </c>
      <c r="F16" s="289">
        <f>SUM(F9:F15)</f>
        <v>74</v>
      </c>
      <c r="G16" s="290">
        <f>F16/F$47</f>
        <v>0.34741784037558687</v>
      </c>
      <c r="H16" s="289">
        <f>SUM(H9:H15)</f>
        <v>95</v>
      </c>
      <c r="I16" s="290">
        <f t="shared" si="1"/>
        <v>0.35185185185185186</v>
      </c>
      <c r="J16" s="289">
        <f>SUM(J9:J15)</f>
        <v>95</v>
      </c>
      <c r="K16" s="290">
        <f t="shared" si="2"/>
        <v>0.37549407114624506</v>
      </c>
      <c r="L16" s="289">
        <f>SUM(L9:L15)</f>
        <v>95</v>
      </c>
      <c r="M16" s="290">
        <f t="shared" si="3"/>
        <v>0.37254901960784315</v>
      </c>
      <c r="N16" s="289">
        <f>SUM(N9:N15)</f>
        <v>96</v>
      </c>
      <c r="O16" s="290">
        <f t="shared" si="4"/>
        <v>0.35687732342007433</v>
      </c>
      <c r="P16" s="289">
        <f>SUM(P9:P15)</f>
        <v>94</v>
      </c>
      <c r="Q16" s="290">
        <f t="shared" si="5"/>
        <v>0.31543624161073824</v>
      </c>
      <c r="R16" s="289">
        <f>SUM(R9:R15)</f>
        <v>81</v>
      </c>
      <c r="S16" s="290">
        <f t="shared" si="6"/>
        <v>0.28825622775800713</v>
      </c>
      <c r="T16" s="289">
        <f>SUM(T9:T15)</f>
        <v>79</v>
      </c>
      <c r="U16" s="291">
        <f t="shared" si="7"/>
        <v>0.28014184397163122</v>
      </c>
      <c r="V16" s="292">
        <f>SUM(V9:V15)</f>
        <v>90</v>
      </c>
      <c r="W16" s="290">
        <f t="shared" si="8"/>
        <v>0.27108433734939757</v>
      </c>
      <c r="X16" s="289">
        <f>SUM(X9:X15)</f>
        <v>80</v>
      </c>
      <c r="Y16" s="291">
        <f t="shared" si="9"/>
        <v>0.27027027027027029</v>
      </c>
      <c r="Z16" s="292">
        <f t="shared" ref="Z16:AN16" si="13">SUM(Z9:Z15)</f>
        <v>107</v>
      </c>
      <c r="AA16" s="293">
        <f t="shared" si="13"/>
        <v>0.35526315789473673</v>
      </c>
      <c r="AB16" s="292">
        <f t="shared" si="13"/>
        <v>124</v>
      </c>
      <c r="AC16" s="293">
        <f t="shared" si="13"/>
        <v>0.3571428571428571</v>
      </c>
      <c r="AD16" s="294">
        <f t="shared" si="13"/>
        <v>110</v>
      </c>
      <c r="AE16" s="295">
        <f t="shared" si="13"/>
        <v>0.34890965732087226</v>
      </c>
      <c r="AF16" s="296">
        <f t="shared" si="13"/>
        <v>113</v>
      </c>
      <c r="AG16" s="293">
        <f t="shared" si="13"/>
        <v>0.35798816568047342</v>
      </c>
      <c r="AH16" s="297">
        <f t="shared" si="13"/>
        <v>108</v>
      </c>
      <c r="AI16" s="293">
        <f t="shared" si="13"/>
        <v>0.3529411764705882</v>
      </c>
      <c r="AJ16" s="297">
        <f t="shared" si="13"/>
        <v>96</v>
      </c>
      <c r="AK16" s="293">
        <f t="shared" si="13"/>
        <v>0.34163701067615659</v>
      </c>
      <c r="AL16" s="289">
        <f t="shared" si="13"/>
        <v>137</v>
      </c>
      <c r="AM16" s="293">
        <f t="shared" si="13"/>
        <v>0.35309278350515466</v>
      </c>
      <c r="AN16" s="297">
        <f t="shared" si="13"/>
        <v>102</v>
      </c>
      <c r="AO16" s="293">
        <f>AN16/AN47</f>
        <v>0.31677018633540371</v>
      </c>
      <c r="AP16" s="297">
        <f>SUM(AP9:AP15)</f>
        <v>0</v>
      </c>
      <c r="AQ16" s="293" t="e">
        <f>AP16/AP47</f>
        <v>#DIV/0!</v>
      </c>
      <c r="AR16" s="297">
        <f>SUM(AR9:AR15)</f>
        <v>0</v>
      </c>
      <c r="AS16" s="293" t="e">
        <f>AR16/AR47</f>
        <v>#DIV/0!</v>
      </c>
      <c r="AT16" s="298">
        <f t="shared" si="12"/>
        <v>106.7</v>
      </c>
      <c r="AU16" s="299">
        <f>AT16/AT$47</f>
        <v>0.32952439777640519</v>
      </c>
      <c r="AV16" s="223"/>
    </row>
    <row r="17" spans="1:48" ht="12.75" customHeight="1" x14ac:dyDescent="0.25">
      <c r="A17" s="222"/>
      <c r="B17" s="222"/>
      <c r="C17" s="243" t="s">
        <v>289</v>
      </c>
      <c r="D17" s="229"/>
      <c r="E17" s="245"/>
      <c r="F17" s="229"/>
      <c r="G17" s="245"/>
      <c r="H17" s="229"/>
      <c r="I17" s="245"/>
      <c r="J17" s="229"/>
      <c r="K17" s="245"/>
      <c r="L17" s="229"/>
      <c r="M17" s="245"/>
      <c r="N17" s="229"/>
      <c r="O17" s="245"/>
      <c r="P17" s="229"/>
      <c r="Q17" s="245"/>
      <c r="R17" s="229"/>
      <c r="S17" s="245"/>
      <c r="T17" s="229"/>
      <c r="U17" s="229"/>
      <c r="V17" s="300"/>
      <c r="W17" s="245"/>
      <c r="X17" s="229"/>
      <c r="Y17" s="229"/>
      <c r="Z17" s="300"/>
      <c r="AA17" s="247"/>
      <c r="AB17" s="300"/>
      <c r="AC17" s="247"/>
      <c r="AD17" s="229"/>
      <c r="AE17" s="229"/>
      <c r="AF17" s="301"/>
      <c r="AG17" s="247"/>
      <c r="AH17" s="229"/>
      <c r="AI17" s="247"/>
      <c r="AJ17" s="229"/>
      <c r="AK17" s="247"/>
      <c r="AL17" s="229"/>
      <c r="AM17" s="247"/>
      <c r="AN17" s="229"/>
      <c r="AO17" s="247"/>
      <c r="AP17" s="229"/>
      <c r="AQ17" s="247"/>
      <c r="AR17" s="229"/>
      <c r="AS17" s="247"/>
      <c r="AT17" s="302"/>
      <c r="AU17" s="251"/>
      <c r="AV17" s="223"/>
    </row>
    <row r="18" spans="1:48" ht="12.75" customHeight="1" x14ac:dyDescent="0.25">
      <c r="A18" s="222">
        <v>52</v>
      </c>
      <c r="B18" s="222">
        <v>52</v>
      </c>
      <c r="C18" s="252" t="s">
        <v>290</v>
      </c>
      <c r="D18" s="253">
        <f>D109</f>
        <v>26</v>
      </c>
      <c r="E18" s="254">
        <f t="shared" ref="E18:E26" si="14">D18/D$47</f>
        <v>0.10699588477366255</v>
      </c>
      <c r="F18" s="253">
        <f>F109</f>
        <v>31</v>
      </c>
      <c r="G18" s="254">
        <f t="shared" ref="G18:G26" si="15">F18/F$47</f>
        <v>0.14553990610328638</v>
      </c>
      <c r="H18" s="253">
        <f>H109</f>
        <v>38</v>
      </c>
      <c r="I18" s="254">
        <f t="shared" ref="I18:I26" si="16">H18/H$47</f>
        <v>0.14074074074074075</v>
      </c>
      <c r="J18" s="253">
        <f>J109</f>
        <v>30</v>
      </c>
      <c r="K18" s="254">
        <f t="shared" ref="K18:K26" si="17">J18/J$47</f>
        <v>0.11857707509881422</v>
      </c>
      <c r="L18" s="253">
        <f>L109</f>
        <v>23</v>
      </c>
      <c r="M18" s="254">
        <f t="shared" ref="M18:M26" si="18">L18/L$47</f>
        <v>9.0196078431372548E-2</v>
      </c>
      <c r="N18" s="253">
        <f>N109</f>
        <v>26</v>
      </c>
      <c r="O18" s="254">
        <f t="shared" ref="O18:O26" si="19">N18/N$47</f>
        <v>9.6654275092936809E-2</v>
      </c>
      <c r="P18" s="253">
        <f>P109</f>
        <v>42</v>
      </c>
      <c r="Q18" s="254">
        <f t="shared" ref="Q18:Q26" si="20">P18/P$47</f>
        <v>0.14093959731543623</v>
      </c>
      <c r="R18" s="253">
        <f>R109</f>
        <v>45</v>
      </c>
      <c r="S18" s="254">
        <f t="shared" ref="S18:S26" si="21">R18/R$47</f>
        <v>0.16014234875444841</v>
      </c>
      <c r="T18" s="253">
        <f>T109</f>
        <v>42</v>
      </c>
      <c r="U18" s="255">
        <f t="shared" ref="U18:U26" si="22">T18/T$47</f>
        <v>0.14893617021276595</v>
      </c>
      <c r="V18" s="256">
        <f>V109</f>
        <v>42</v>
      </c>
      <c r="W18" s="254">
        <f t="shared" ref="W18:W26" si="23">V18/V$47</f>
        <v>0.12650602409638553</v>
      </c>
      <c r="X18" s="253">
        <f>X109</f>
        <v>43</v>
      </c>
      <c r="Y18" s="255">
        <f t="shared" ref="Y18:Y26" si="24">X18/X$47</f>
        <v>0.14527027027027026</v>
      </c>
      <c r="Z18" s="257">
        <v>37</v>
      </c>
      <c r="AA18" s="258">
        <f t="shared" ref="AA18:AA25" si="25">Z18/Z$47</f>
        <v>0.12171052631578948</v>
      </c>
      <c r="AB18" s="257">
        <v>45</v>
      </c>
      <c r="AC18" s="258">
        <f t="shared" ref="AC18:AC25" si="26">AB18/AB$47</f>
        <v>0.12857142857142856</v>
      </c>
      <c r="AD18" s="259">
        <v>47</v>
      </c>
      <c r="AE18" s="255">
        <f t="shared" ref="AE18:AE25" si="27">AD18/AD$47</f>
        <v>0.14641744548286603</v>
      </c>
      <c r="AF18" s="260">
        <v>48</v>
      </c>
      <c r="AG18" s="258">
        <f t="shared" ref="AG18:AG25" si="28">AF18/AF$47</f>
        <v>0.14201183431952663</v>
      </c>
      <c r="AH18" s="259">
        <v>48</v>
      </c>
      <c r="AI18" s="258">
        <f t="shared" ref="AI18:AI25" si="29">AH18/AH$47</f>
        <v>0.15686274509803921</v>
      </c>
      <c r="AJ18" s="259">
        <v>57</v>
      </c>
      <c r="AK18" s="258">
        <f t="shared" ref="AK18:AK25" si="30">AJ18/AJ$47</f>
        <v>0.20284697508896798</v>
      </c>
      <c r="AL18" s="261">
        <v>54</v>
      </c>
      <c r="AM18" s="258">
        <f>(AL18/AL47)</f>
        <v>0.13917525773195877</v>
      </c>
      <c r="AN18" s="259">
        <v>35</v>
      </c>
      <c r="AO18" s="258">
        <f>AN18/AN47</f>
        <v>0.10869565217391304</v>
      </c>
      <c r="AP18" s="259"/>
      <c r="AQ18" s="258" t="e">
        <f>AP18/AP47</f>
        <v>#DIV/0!</v>
      </c>
      <c r="AR18" s="259"/>
      <c r="AS18" s="258" t="e">
        <f>AR18/AR47</f>
        <v>#DIV/0!</v>
      </c>
      <c r="AT18" s="303">
        <f t="shared" ref="AT18:AT26" si="31">AVERAGE(V18,X18,Z18,AB18,AD18, AF18, AH18, AJ18, AL18, AN18)</f>
        <v>45.6</v>
      </c>
      <c r="AU18" s="263">
        <f t="shared" ref="AU18:AU26" si="32">AT18/AT$47</f>
        <v>0.14082767140210006</v>
      </c>
      <c r="AV18" s="223"/>
    </row>
    <row r="19" spans="1:48" ht="12.75" customHeight="1" x14ac:dyDescent="0.25">
      <c r="A19" s="222">
        <v>11</v>
      </c>
      <c r="B19" s="222">
        <v>11</v>
      </c>
      <c r="C19" s="264" t="s">
        <v>32</v>
      </c>
      <c r="D19" s="265">
        <f>D81</f>
        <v>15</v>
      </c>
      <c r="E19" s="266">
        <f t="shared" si="14"/>
        <v>6.1728395061728392E-2</v>
      </c>
      <c r="F19" s="265">
        <f>F81</f>
        <v>4</v>
      </c>
      <c r="G19" s="266">
        <f t="shared" si="15"/>
        <v>1.8779342723004695E-2</v>
      </c>
      <c r="H19" s="265">
        <f>H81</f>
        <v>15</v>
      </c>
      <c r="I19" s="266">
        <f t="shared" si="16"/>
        <v>5.5555555555555552E-2</v>
      </c>
      <c r="J19" s="265">
        <f>J81</f>
        <v>16</v>
      </c>
      <c r="K19" s="266">
        <f t="shared" si="17"/>
        <v>6.3241106719367585E-2</v>
      </c>
      <c r="L19" s="265">
        <f>L81</f>
        <v>10</v>
      </c>
      <c r="M19" s="266">
        <f t="shared" si="18"/>
        <v>3.9215686274509803E-2</v>
      </c>
      <c r="N19" s="265">
        <f>N81</f>
        <v>8</v>
      </c>
      <c r="O19" s="266">
        <f t="shared" si="19"/>
        <v>2.9739776951672861E-2</v>
      </c>
      <c r="P19" s="271">
        <v>5</v>
      </c>
      <c r="Q19" s="266">
        <f t="shared" si="20"/>
        <v>1.6778523489932886E-2</v>
      </c>
      <c r="R19" s="271">
        <v>13</v>
      </c>
      <c r="S19" s="266">
        <f t="shared" si="21"/>
        <v>4.6263345195729534E-2</v>
      </c>
      <c r="T19" s="271">
        <v>9</v>
      </c>
      <c r="U19" s="267">
        <f t="shared" si="22"/>
        <v>3.1914893617021274E-2</v>
      </c>
      <c r="V19" s="269">
        <v>12</v>
      </c>
      <c r="W19" s="266">
        <f t="shared" si="23"/>
        <v>3.614457831325301E-2</v>
      </c>
      <c r="X19" s="271">
        <v>7</v>
      </c>
      <c r="Y19" s="267">
        <f t="shared" si="24"/>
        <v>2.364864864864865E-2</v>
      </c>
      <c r="Z19" s="269">
        <v>5</v>
      </c>
      <c r="AA19" s="258">
        <f t="shared" si="25"/>
        <v>1.6447368421052631E-2</v>
      </c>
      <c r="AB19" s="269">
        <v>5</v>
      </c>
      <c r="AC19" s="258">
        <f t="shared" si="26"/>
        <v>1.4285714285714285E-2</v>
      </c>
      <c r="AD19" s="259">
        <v>10</v>
      </c>
      <c r="AE19" s="255">
        <f t="shared" si="27"/>
        <v>3.1152647975077882E-2</v>
      </c>
      <c r="AF19" s="260">
        <v>3</v>
      </c>
      <c r="AG19" s="258">
        <f t="shared" si="28"/>
        <v>8.8757396449704144E-3</v>
      </c>
      <c r="AH19" s="259">
        <v>4</v>
      </c>
      <c r="AI19" s="258">
        <f t="shared" si="29"/>
        <v>1.3071895424836602E-2</v>
      </c>
      <c r="AJ19" s="259">
        <v>2</v>
      </c>
      <c r="AK19" s="258">
        <f t="shared" si="30"/>
        <v>7.1174377224199285E-3</v>
      </c>
      <c r="AL19" s="261">
        <v>1</v>
      </c>
      <c r="AM19" s="258">
        <f>(AL19/AL47)</f>
        <v>2.5773195876288659E-3</v>
      </c>
      <c r="AN19" s="259">
        <v>5</v>
      </c>
      <c r="AO19" s="258">
        <f>AN19/AN47</f>
        <v>1.5527950310559006E-2</v>
      </c>
      <c r="AP19" s="259"/>
      <c r="AQ19" s="258" t="e">
        <f>AP19/AP47</f>
        <v>#DIV/0!</v>
      </c>
      <c r="AR19" s="259"/>
      <c r="AS19" s="258" t="e">
        <f>AR19/AR47</f>
        <v>#DIV/0!</v>
      </c>
      <c r="AT19" s="262">
        <f t="shared" si="31"/>
        <v>5.4</v>
      </c>
      <c r="AU19" s="270">
        <f t="shared" si="32"/>
        <v>1.6676961087090797E-2</v>
      </c>
      <c r="AV19" s="223"/>
    </row>
    <row r="20" spans="1:48" ht="12.75" customHeight="1" x14ac:dyDescent="0.25">
      <c r="A20" s="222">
        <v>13</v>
      </c>
      <c r="B20" s="222">
        <v>13</v>
      </c>
      <c r="C20" s="264" t="s">
        <v>291</v>
      </c>
      <c r="D20" s="265">
        <f>D132</f>
        <v>49</v>
      </c>
      <c r="E20" s="266">
        <f t="shared" si="14"/>
        <v>0.20164609053497942</v>
      </c>
      <c r="F20" s="265">
        <f>F132</f>
        <v>44</v>
      </c>
      <c r="G20" s="266">
        <f t="shared" si="15"/>
        <v>0.20657276995305165</v>
      </c>
      <c r="H20" s="265">
        <f>H132</f>
        <v>52</v>
      </c>
      <c r="I20" s="266">
        <f t="shared" si="16"/>
        <v>0.19259259259259259</v>
      </c>
      <c r="J20" s="265">
        <f>J132</f>
        <v>41</v>
      </c>
      <c r="K20" s="266">
        <f t="shared" si="17"/>
        <v>0.16205533596837945</v>
      </c>
      <c r="L20" s="265">
        <f>L132</f>
        <v>37</v>
      </c>
      <c r="M20" s="266">
        <f t="shared" si="18"/>
        <v>0.14509803921568629</v>
      </c>
      <c r="N20" s="265">
        <f>N132</f>
        <v>48</v>
      </c>
      <c r="O20" s="266">
        <f t="shared" si="19"/>
        <v>0.17843866171003717</v>
      </c>
      <c r="P20" s="265">
        <f>P132</f>
        <v>37</v>
      </c>
      <c r="Q20" s="266">
        <f t="shared" si="20"/>
        <v>0.12416107382550336</v>
      </c>
      <c r="R20" s="265">
        <f>R132</f>
        <v>28</v>
      </c>
      <c r="S20" s="266">
        <f t="shared" si="21"/>
        <v>9.9644128113879002E-2</v>
      </c>
      <c r="T20" s="265">
        <f>T132</f>
        <v>32</v>
      </c>
      <c r="U20" s="267">
        <f t="shared" si="22"/>
        <v>0.11347517730496454</v>
      </c>
      <c r="V20" s="268">
        <f>V132</f>
        <v>40</v>
      </c>
      <c r="W20" s="266">
        <f t="shared" si="23"/>
        <v>0.12048192771084337</v>
      </c>
      <c r="X20" s="265">
        <f>X132</f>
        <v>42</v>
      </c>
      <c r="Y20" s="267">
        <f t="shared" si="24"/>
        <v>0.14189189189189189</v>
      </c>
      <c r="Z20" s="304">
        <v>32</v>
      </c>
      <c r="AA20" s="258">
        <f t="shared" si="25"/>
        <v>0.10526315789473684</v>
      </c>
      <c r="AB20" s="269">
        <v>29</v>
      </c>
      <c r="AC20" s="258">
        <f t="shared" si="26"/>
        <v>8.2857142857142851E-2</v>
      </c>
      <c r="AD20" s="259">
        <v>31</v>
      </c>
      <c r="AE20" s="255">
        <f t="shared" si="27"/>
        <v>9.657320872274143E-2</v>
      </c>
      <c r="AF20" s="260">
        <v>28</v>
      </c>
      <c r="AG20" s="258">
        <f t="shared" si="28"/>
        <v>8.2840236686390539E-2</v>
      </c>
      <c r="AH20" s="259">
        <v>19</v>
      </c>
      <c r="AI20" s="258">
        <f t="shared" si="29"/>
        <v>6.2091503267973858E-2</v>
      </c>
      <c r="AJ20" s="259">
        <v>17</v>
      </c>
      <c r="AK20" s="258">
        <f t="shared" si="30"/>
        <v>6.0498220640569395E-2</v>
      </c>
      <c r="AL20" s="261">
        <v>43</v>
      </c>
      <c r="AM20" s="258">
        <f>(AL20/AL47)</f>
        <v>0.11082474226804123</v>
      </c>
      <c r="AN20" s="259">
        <v>24</v>
      </c>
      <c r="AO20" s="258">
        <f>AN20/AN47</f>
        <v>7.4534161490683232E-2</v>
      </c>
      <c r="AP20" s="259"/>
      <c r="AQ20" s="258" t="e">
        <f>AP20/AP47</f>
        <v>#DIV/0!</v>
      </c>
      <c r="AR20" s="259"/>
      <c r="AS20" s="258" t="e">
        <f>AR20/AR47</f>
        <v>#DIV/0!</v>
      </c>
      <c r="AT20" s="262">
        <f t="shared" si="31"/>
        <v>30.5</v>
      </c>
      <c r="AU20" s="270">
        <f t="shared" si="32"/>
        <v>9.4193946880790608E-2</v>
      </c>
      <c r="AV20" s="223"/>
    </row>
    <row r="21" spans="1:48" ht="12.75" customHeight="1" x14ac:dyDescent="0.25">
      <c r="A21" s="222">
        <v>11</v>
      </c>
      <c r="B21" s="222">
        <v>11</v>
      </c>
      <c r="C21" s="272" t="s">
        <v>53</v>
      </c>
      <c r="D21" s="222">
        <v>0</v>
      </c>
      <c r="E21" s="266">
        <f t="shared" si="14"/>
        <v>0</v>
      </c>
      <c r="F21" s="222">
        <v>0</v>
      </c>
      <c r="G21" s="266">
        <f t="shared" si="15"/>
        <v>0</v>
      </c>
      <c r="H21" s="222">
        <v>0</v>
      </c>
      <c r="I21" s="266">
        <f t="shared" si="16"/>
        <v>0</v>
      </c>
      <c r="J21" s="222">
        <v>0</v>
      </c>
      <c r="K21" s="266">
        <f t="shared" si="17"/>
        <v>0</v>
      </c>
      <c r="L21" s="222">
        <v>0</v>
      </c>
      <c r="M21" s="266">
        <f t="shared" si="18"/>
        <v>0</v>
      </c>
      <c r="N21" s="222">
        <v>0</v>
      </c>
      <c r="O21" s="266">
        <f t="shared" si="19"/>
        <v>0</v>
      </c>
      <c r="P21" s="222">
        <v>0</v>
      </c>
      <c r="Q21" s="266">
        <f t="shared" si="20"/>
        <v>0</v>
      </c>
      <c r="R21" s="305">
        <f>R137</f>
        <v>8</v>
      </c>
      <c r="S21" s="306">
        <f t="shared" si="21"/>
        <v>2.8469750889679714E-2</v>
      </c>
      <c r="T21" s="305">
        <f>T137</f>
        <v>9</v>
      </c>
      <c r="U21" s="307">
        <f t="shared" si="22"/>
        <v>3.1914893617021274E-2</v>
      </c>
      <c r="V21" s="308">
        <f>V137</f>
        <v>18</v>
      </c>
      <c r="W21" s="306">
        <f t="shared" si="23"/>
        <v>5.4216867469879519E-2</v>
      </c>
      <c r="X21" s="305">
        <f>X137</f>
        <v>10</v>
      </c>
      <c r="Y21" s="307">
        <f t="shared" si="24"/>
        <v>3.3783783783783786E-2</v>
      </c>
      <c r="Z21" s="304">
        <v>16</v>
      </c>
      <c r="AA21" s="258">
        <f t="shared" si="25"/>
        <v>5.2631578947368418E-2</v>
      </c>
      <c r="AB21" s="309">
        <v>5</v>
      </c>
      <c r="AC21" s="258">
        <f t="shared" si="26"/>
        <v>1.4285714285714285E-2</v>
      </c>
      <c r="AD21" s="282">
        <v>5</v>
      </c>
      <c r="AE21" s="255">
        <f t="shared" si="27"/>
        <v>1.5576323987538941E-2</v>
      </c>
      <c r="AF21" s="260">
        <v>16</v>
      </c>
      <c r="AG21" s="258">
        <f t="shared" si="28"/>
        <v>4.7337278106508875E-2</v>
      </c>
      <c r="AH21" s="259">
        <v>14</v>
      </c>
      <c r="AI21" s="258">
        <f t="shared" si="29"/>
        <v>4.5751633986928102E-2</v>
      </c>
      <c r="AJ21" s="259">
        <v>8</v>
      </c>
      <c r="AK21" s="258">
        <f t="shared" si="30"/>
        <v>2.8469750889679714E-2</v>
      </c>
      <c r="AL21" s="261">
        <v>13</v>
      </c>
      <c r="AM21" s="258">
        <f>SUM(AL21/AL47)</f>
        <v>3.3505154639175257E-2</v>
      </c>
      <c r="AN21" s="259">
        <v>8</v>
      </c>
      <c r="AO21" s="258">
        <f>AN21/AN47</f>
        <v>2.4844720496894408E-2</v>
      </c>
      <c r="AP21" s="259"/>
      <c r="AQ21" s="258" t="e">
        <f>AP21/AP47</f>
        <v>#DIV/0!</v>
      </c>
      <c r="AR21" s="259"/>
      <c r="AS21" s="258" t="e">
        <f>AR21/AR47</f>
        <v>#DIV/0!</v>
      </c>
      <c r="AT21" s="262">
        <f t="shared" si="31"/>
        <v>11.3</v>
      </c>
      <c r="AU21" s="270">
        <f t="shared" si="32"/>
        <v>3.4898085237801114E-2</v>
      </c>
      <c r="AV21" s="223"/>
    </row>
    <row r="22" spans="1:48" ht="12.75" customHeight="1" x14ac:dyDescent="0.25">
      <c r="A22" s="222" t="s">
        <v>292</v>
      </c>
      <c r="B22" s="222"/>
      <c r="C22" s="264" t="s">
        <v>55</v>
      </c>
      <c r="D22" s="265">
        <f>D144</f>
        <v>14</v>
      </c>
      <c r="E22" s="266">
        <f t="shared" si="14"/>
        <v>5.7613168724279837E-2</v>
      </c>
      <c r="F22" s="265">
        <f>F144</f>
        <v>6</v>
      </c>
      <c r="G22" s="266">
        <f t="shared" si="15"/>
        <v>2.8169014084507043E-2</v>
      </c>
      <c r="H22" s="265">
        <f>H144</f>
        <v>10</v>
      </c>
      <c r="I22" s="266">
        <f t="shared" si="16"/>
        <v>3.7037037037037035E-2</v>
      </c>
      <c r="J22" s="265">
        <f>J144</f>
        <v>8</v>
      </c>
      <c r="K22" s="266">
        <f t="shared" si="17"/>
        <v>3.1620553359683792E-2</v>
      </c>
      <c r="L22" s="265">
        <f>L144</f>
        <v>8</v>
      </c>
      <c r="M22" s="266">
        <f t="shared" si="18"/>
        <v>3.1372549019607843E-2</v>
      </c>
      <c r="N22" s="265">
        <f>N144</f>
        <v>14</v>
      </c>
      <c r="O22" s="266">
        <f t="shared" si="19"/>
        <v>5.204460966542751E-2</v>
      </c>
      <c r="P22" s="265">
        <f>P144</f>
        <v>18</v>
      </c>
      <c r="Q22" s="266">
        <f t="shared" si="20"/>
        <v>6.0402684563758392E-2</v>
      </c>
      <c r="R22" s="265">
        <f>R144</f>
        <v>14</v>
      </c>
      <c r="S22" s="266">
        <f t="shared" si="21"/>
        <v>4.9822064056939501E-2</v>
      </c>
      <c r="T22" s="265">
        <f>T144</f>
        <v>10</v>
      </c>
      <c r="U22" s="267">
        <f t="shared" si="22"/>
        <v>3.5460992907801421E-2</v>
      </c>
      <c r="V22" s="268">
        <f>V144</f>
        <v>12</v>
      </c>
      <c r="W22" s="266">
        <f t="shared" si="23"/>
        <v>3.614457831325301E-2</v>
      </c>
      <c r="X22" s="265">
        <f>X144</f>
        <v>7</v>
      </c>
      <c r="Y22" s="267">
        <f t="shared" si="24"/>
        <v>2.364864864864865E-2</v>
      </c>
      <c r="Z22" s="304">
        <v>11</v>
      </c>
      <c r="AA22" s="258">
        <f t="shared" si="25"/>
        <v>3.6184210526315791E-2</v>
      </c>
      <c r="AB22" s="269">
        <v>16</v>
      </c>
      <c r="AC22" s="258">
        <f t="shared" si="26"/>
        <v>4.5714285714285714E-2</v>
      </c>
      <c r="AD22" s="259">
        <v>11</v>
      </c>
      <c r="AE22" s="255">
        <f t="shared" si="27"/>
        <v>3.4267912772585667E-2</v>
      </c>
      <c r="AF22" s="260">
        <v>18</v>
      </c>
      <c r="AG22" s="258">
        <f t="shared" si="28"/>
        <v>5.3254437869822487E-2</v>
      </c>
      <c r="AH22" s="259">
        <v>15</v>
      </c>
      <c r="AI22" s="258">
        <f t="shared" si="29"/>
        <v>4.9019607843137254E-2</v>
      </c>
      <c r="AJ22" s="259">
        <v>12</v>
      </c>
      <c r="AK22" s="258">
        <f t="shared" si="30"/>
        <v>4.2704626334519574E-2</v>
      </c>
      <c r="AL22" s="261">
        <v>10</v>
      </c>
      <c r="AM22" s="258">
        <f>(AL22/AL47)</f>
        <v>2.5773195876288658E-2</v>
      </c>
      <c r="AN22" s="259">
        <v>12</v>
      </c>
      <c r="AO22" s="258">
        <f>AN22/AN47</f>
        <v>3.7267080745341616E-2</v>
      </c>
      <c r="AP22" s="259"/>
      <c r="AQ22" s="258" t="e">
        <f>AP22/AP47</f>
        <v>#DIV/0!</v>
      </c>
      <c r="AR22" s="259"/>
      <c r="AS22" s="258" t="e">
        <f>AR22/AR47</f>
        <v>#DIV/0!</v>
      </c>
      <c r="AT22" s="262">
        <f t="shared" si="31"/>
        <v>12.4</v>
      </c>
      <c r="AU22" s="270">
        <f t="shared" si="32"/>
        <v>3.829524397776405E-2</v>
      </c>
      <c r="AV22" s="223"/>
    </row>
    <row r="23" spans="1:48" ht="12.75" customHeight="1" x14ac:dyDescent="0.25">
      <c r="A23" s="222">
        <v>42</v>
      </c>
      <c r="B23" s="222">
        <v>42</v>
      </c>
      <c r="C23" s="264" t="s">
        <v>57</v>
      </c>
      <c r="D23" s="265">
        <f>D146</f>
        <v>15</v>
      </c>
      <c r="E23" s="266">
        <f t="shared" si="14"/>
        <v>6.1728395061728392E-2</v>
      </c>
      <c r="F23" s="265">
        <f>F146</f>
        <v>14</v>
      </c>
      <c r="G23" s="266">
        <f t="shared" si="15"/>
        <v>6.5727699530516437E-2</v>
      </c>
      <c r="H23" s="265">
        <f>H146</f>
        <v>13</v>
      </c>
      <c r="I23" s="266">
        <f t="shared" si="16"/>
        <v>4.8148148148148148E-2</v>
      </c>
      <c r="J23" s="265">
        <f>J146</f>
        <v>18</v>
      </c>
      <c r="K23" s="266">
        <f t="shared" si="17"/>
        <v>7.1146245059288543E-2</v>
      </c>
      <c r="L23" s="265">
        <f>L146</f>
        <v>12</v>
      </c>
      <c r="M23" s="266">
        <f t="shared" si="18"/>
        <v>4.7058823529411764E-2</v>
      </c>
      <c r="N23" s="265">
        <f>N146</f>
        <v>20</v>
      </c>
      <c r="O23" s="266">
        <f t="shared" si="19"/>
        <v>7.434944237918216E-2</v>
      </c>
      <c r="P23" s="265">
        <f>P146</f>
        <v>16</v>
      </c>
      <c r="Q23" s="266">
        <f t="shared" si="20"/>
        <v>5.3691275167785234E-2</v>
      </c>
      <c r="R23" s="265">
        <f>R146</f>
        <v>16</v>
      </c>
      <c r="S23" s="266">
        <f t="shared" si="21"/>
        <v>5.6939501779359428E-2</v>
      </c>
      <c r="T23" s="265">
        <f>T146</f>
        <v>23</v>
      </c>
      <c r="U23" s="267">
        <f t="shared" si="22"/>
        <v>8.1560283687943269E-2</v>
      </c>
      <c r="V23" s="268">
        <f>V146</f>
        <v>23</v>
      </c>
      <c r="W23" s="266">
        <f t="shared" si="23"/>
        <v>6.9277108433734941E-2</v>
      </c>
      <c r="X23" s="265">
        <f>X146</f>
        <v>18</v>
      </c>
      <c r="Y23" s="267">
        <f t="shared" si="24"/>
        <v>6.0810810810810814E-2</v>
      </c>
      <c r="Z23" s="304">
        <v>23</v>
      </c>
      <c r="AA23" s="258">
        <f t="shared" si="25"/>
        <v>7.5657894736842105E-2</v>
      </c>
      <c r="AB23" s="269">
        <v>22</v>
      </c>
      <c r="AC23" s="258">
        <f t="shared" si="26"/>
        <v>6.2857142857142861E-2</v>
      </c>
      <c r="AD23" s="259">
        <v>19</v>
      </c>
      <c r="AE23" s="255">
        <f t="shared" si="27"/>
        <v>5.9190031152647975E-2</v>
      </c>
      <c r="AF23" s="283">
        <v>26</v>
      </c>
      <c r="AG23" s="258">
        <f t="shared" si="28"/>
        <v>7.6923076923076927E-2</v>
      </c>
      <c r="AH23" s="259">
        <v>25</v>
      </c>
      <c r="AI23" s="258">
        <f t="shared" si="29"/>
        <v>8.1699346405228759E-2</v>
      </c>
      <c r="AJ23" s="259">
        <v>22</v>
      </c>
      <c r="AK23" s="258">
        <f t="shared" si="30"/>
        <v>7.8291814946619215E-2</v>
      </c>
      <c r="AL23" s="261">
        <v>29</v>
      </c>
      <c r="AM23" s="258">
        <f>(AL23/AL47)</f>
        <v>7.4742268041237112E-2</v>
      </c>
      <c r="AN23" s="259">
        <v>31</v>
      </c>
      <c r="AO23" s="258">
        <f>AN23/AN47</f>
        <v>9.627329192546584E-2</v>
      </c>
      <c r="AP23" s="259"/>
      <c r="AQ23" s="258" t="e">
        <f>AP23/AP47</f>
        <v>#DIV/0!</v>
      </c>
      <c r="AR23" s="259"/>
      <c r="AS23" s="258" t="e">
        <f>AR23/AR47</f>
        <v>#DIV/0!</v>
      </c>
      <c r="AT23" s="262">
        <f t="shared" si="31"/>
        <v>23.8</v>
      </c>
      <c r="AU23" s="270">
        <f t="shared" si="32"/>
        <v>7.3502161828289073E-2</v>
      </c>
      <c r="AV23" s="223"/>
    </row>
    <row r="24" spans="1:48" ht="12.75" customHeight="1" x14ac:dyDescent="0.25">
      <c r="A24" s="222" t="s">
        <v>293</v>
      </c>
      <c r="B24" s="222"/>
      <c r="C24" s="264" t="s">
        <v>59</v>
      </c>
      <c r="D24" s="265">
        <f>D152</f>
        <v>11</v>
      </c>
      <c r="E24" s="266">
        <f t="shared" si="14"/>
        <v>4.5267489711934158E-2</v>
      </c>
      <c r="F24" s="265">
        <f>F152</f>
        <v>14</v>
      </c>
      <c r="G24" s="266">
        <f t="shared" si="15"/>
        <v>6.5727699530516437E-2</v>
      </c>
      <c r="H24" s="265">
        <f>H152</f>
        <v>13</v>
      </c>
      <c r="I24" s="266">
        <f t="shared" si="16"/>
        <v>4.8148148148148148E-2</v>
      </c>
      <c r="J24" s="265">
        <f>J152</f>
        <v>12</v>
      </c>
      <c r="K24" s="266">
        <f t="shared" si="17"/>
        <v>4.7430830039525688E-2</v>
      </c>
      <c r="L24" s="265">
        <f>L152</f>
        <v>24</v>
      </c>
      <c r="M24" s="266">
        <f t="shared" si="18"/>
        <v>9.4117647058823528E-2</v>
      </c>
      <c r="N24" s="265">
        <f>N152</f>
        <v>22</v>
      </c>
      <c r="O24" s="266">
        <f t="shared" si="19"/>
        <v>8.1784386617100371E-2</v>
      </c>
      <c r="P24" s="265">
        <f>P152</f>
        <v>21</v>
      </c>
      <c r="Q24" s="266">
        <f t="shared" si="20"/>
        <v>7.0469798657718116E-2</v>
      </c>
      <c r="R24" s="265">
        <f>R152</f>
        <v>20</v>
      </c>
      <c r="S24" s="266">
        <f t="shared" si="21"/>
        <v>7.1174377224199295E-2</v>
      </c>
      <c r="T24" s="265">
        <f>T152</f>
        <v>26</v>
      </c>
      <c r="U24" s="267">
        <f t="shared" si="22"/>
        <v>9.2198581560283682E-2</v>
      </c>
      <c r="V24" s="268">
        <f>V152</f>
        <v>20</v>
      </c>
      <c r="W24" s="266">
        <f t="shared" si="23"/>
        <v>6.0240963855421686E-2</v>
      </c>
      <c r="X24" s="265">
        <f>X152</f>
        <v>33</v>
      </c>
      <c r="Y24" s="267">
        <f t="shared" si="24"/>
        <v>0.11148648648648649</v>
      </c>
      <c r="Z24" s="269">
        <v>10</v>
      </c>
      <c r="AA24" s="258">
        <f t="shared" si="25"/>
        <v>3.2894736842105261E-2</v>
      </c>
      <c r="AB24" s="269">
        <v>29</v>
      </c>
      <c r="AC24" s="258">
        <f t="shared" si="26"/>
        <v>8.2857142857142851E-2</v>
      </c>
      <c r="AD24" s="259">
        <v>23</v>
      </c>
      <c r="AE24" s="255">
        <f t="shared" si="27"/>
        <v>7.1651090342679122E-2</v>
      </c>
      <c r="AF24" s="310">
        <v>13</v>
      </c>
      <c r="AG24" s="258">
        <f t="shared" si="28"/>
        <v>3.8461538461538464E-2</v>
      </c>
      <c r="AH24" s="259">
        <v>9</v>
      </c>
      <c r="AI24" s="258">
        <f t="shared" si="29"/>
        <v>2.9411764705882353E-2</v>
      </c>
      <c r="AJ24" s="259">
        <v>9</v>
      </c>
      <c r="AK24" s="258">
        <f t="shared" si="30"/>
        <v>3.2028469750889681E-2</v>
      </c>
      <c r="AL24" s="261">
        <v>10</v>
      </c>
      <c r="AM24" s="258">
        <f>(AL24/AL47)</f>
        <v>2.5773195876288658E-2</v>
      </c>
      <c r="AN24" s="259">
        <v>10</v>
      </c>
      <c r="AO24" s="258">
        <f>AN24/AN47</f>
        <v>3.1055900621118012E-2</v>
      </c>
      <c r="AP24" s="259"/>
      <c r="AQ24" s="258" t="e">
        <f>AP24/AP47</f>
        <v>#DIV/0!</v>
      </c>
      <c r="AR24" s="259"/>
      <c r="AS24" s="258" t="e">
        <f>AR24/AR47</f>
        <v>#DIV/0!</v>
      </c>
      <c r="AT24" s="262">
        <f t="shared" si="31"/>
        <v>16.600000000000001</v>
      </c>
      <c r="AU24" s="270">
        <f t="shared" si="32"/>
        <v>5.126621371216801E-2</v>
      </c>
      <c r="AV24" s="223"/>
    </row>
    <row r="25" spans="1:48" ht="13.5" customHeight="1" x14ac:dyDescent="0.25">
      <c r="A25" s="222">
        <v>45</v>
      </c>
      <c r="B25" s="222">
        <v>45</v>
      </c>
      <c r="C25" s="276" t="s">
        <v>221</v>
      </c>
      <c r="D25" s="277">
        <f>D154</f>
        <v>0</v>
      </c>
      <c r="E25" s="278">
        <f t="shared" si="14"/>
        <v>0</v>
      </c>
      <c r="F25" s="277">
        <f>F154</f>
        <v>0</v>
      </c>
      <c r="G25" s="278">
        <f t="shared" si="15"/>
        <v>0</v>
      </c>
      <c r="H25" s="277">
        <f>H154</f>
        <v>1</v>
      </c>
      <c r="I25" s="278">
        <f t="shared" si="16"/>
        <v>3.7037037037037038E-3</v>
      </c>
      <c r="J25" s="277">
        <f>J154</f>
        <v>0</v>
      </c>
      <c r="K25" s="278">
        <f t="shared" si="17"/>
        <v>0</v>
      </c>
      <c r="L25" s="277">
        <f>L154</f>
        <v>0</v>
      </c>
      <c r="M25" s="278">
        <f t="shared" si="18"/>
        <v>0</v>
      </c>
      <c r="N25" s="277">
        <f>N154</f>
        <v>1</v>
      </c>
      <c r="O25" s="278">
        <f t="shared" si="19"/>
        <v>3.7174721189591076E-3</v>
      </c>
      <c r="P25" s="277">
        <f>P154</f>
        <v>1</v>
      </c>
      <c r="Q25" s="278">
        <f t="shared" si="20"/>
        <v>3.3557046979865771E-3</v>
      </c>
      <c r="R25" s="277">
        <f>R154</f>
        <v>1</v>
      </c>
      <c r="S25" s="278">
        <f t="shared" si="21"/>
        <v>3.5587188612099642E-3</v>
      </c>
      <c r="T25" s="277">
        <f>T154</f>
        <v>0</v>
      </c>
      <c r="U25" s="279">
        <f t="shared" si="22"/>
        <v>0</v>
      </c>
      <c r="V25" s="311">
        <f>V154</f>
        <v>0</v>
      </c>
      <c r="W25" s="278">
        <f t="shared" si="23"/>
        <v>0</v>
      </c>
      <c r="X25" s="277">
        <f>X154</f>
        <v>1</v>
      </c>
      <c r="Y25" s="279">
        <f t="shared" si="24"/>
        <v>3.3783783783783786E-3</v>
      </c>
      <c r="Z25" s="280">
        <v>5</v>
      </c>
      <c r="AA25" s="281">
        <f t="shared" si="25"/>
        <v>1.6447368421052631E-2</v>
      </c>
      <c r="AB25" s="280">
        <v>2</v>
      </c>
      <c r="AC25" s="281">
        <f t="shared" si="26"/>
        <v>5.7142857142857143E-3</v>
      </c>
      <c r="AD25" s="282">
        <v>0</v>
      </c>
      <c r="AE25" s="281">
        <f t="shared" si="27"/>
        <v>0</v>
      </c>
      <c r="AF25" s="283">
        <v>3</v>
      </c>
      <c r="AG25" s="284">
        <f t="shared" si="28"/>
        <v>8.8757396449704144E-3</v>
      </c>
      <c r="AH25" s="259">
        <v>1</v>
      </c>
      <c r="AI25" s="284">
        <f t="shared" si="29"/>
        <v>3.2679738562091504E-3</v>
      </c>
      <c r="AJ25" s="259">
        <v>3</v>
      </c>
      <c r="AK25" s="284">
        <f t="shared" si="30"/>
        <v>1.0676156583629894E-2</v>
      </c>
      <c r="AL25" s="222">
        <v>2</v>
      </c>
      <c r="AM25" s="285">
        <f>(AL25/AL47)</f>
        <v>5.1546391752577319E-3</v>
      </c>
      <c r="AN25" s="282">
        <v>2</v>
      </c>
      <c r="AO25" s="285">
        <f>AN25/AN47</f>
        <v>6.2111801242236021E-3</v>
      </c>
      <c r="AP25" s="282"/>
      <c r="AQ25" s="285" t="e">
        <f>AP25/AP47</f>
        <v>#DIV/0!</v>
      </c>
      <c r="AR25" s="282"/>
      <c r="AS25" s="285" t="e">
        <f>AR25/AR47</f>
        <v>#DIV/0!</v>
      </c>
      <c r="AT25" s="286">
        <f t="shared" si="31"/>
        <v>1.9</v>
      </c>
      <c r="AU25" s="287">
        <f t="shared" si="32"/>
        <v>5.8678196417541687E-3</v>
      </c>
      <c r="AV25" s="223"/>
    </row>
    <row r="26" spans="1:48" ht="14.25" customHeight="1" x14ac:dyDescent="0.25">
      <c r="A26" s="222"/>
      <c r="B26" s="222"/>
      <c r="C26" s="312" t="s">
        <v>294</v>
      </c>
      <c r="D26" s="313">
        <f>SUM(D18:D25)</f>
        <v>130</v>
      </c>
      <c r="E26" s="314">
        <f t="shared" si="14"/>
        <v>0.53497942386831276</v>
      </c>
      <c r="F26" s="313">
        <f>SUM(F18:F25)</f>
        <v>113</v>
      </c>
      <c r="G26" s="314">
        <f t="shared" si="15"/>
        <v>0.53051643192488263</v>
      </c>
      <c r="H26" s="313">
        <f>SUM(H18:H25)</f>
        <v>142</v>
      </c>
      <c r="I26" s="314">
        <f t="shared" si="16"/>
        <v>0.52592592592592591</v>
      </c>
      <c r="J26" s="313">
        <f>SUM(J18:J25)</f>
        <v>125</v>
      </c>
      <c r="K26" s="314">
        <f t="shared" si="17"/>
        <v>0.49407114624505927</v>
      </c>
      <c r="L26" s="313">
        <f>SUM(L18:L25)</f>
        <v>114</v>
      </c>
      <c r="M26" s="314">
        <f t="shared" si="18"/>
        <v>0.44705882352941179</v>
      </c>
      <c r="N26" s="313">
        <f>SUM(N18:N25)</f>
        <v>139</v>
      </c>
      <c r="O26" s="314">
        <f t="shared" si="19"/>
        <v>0.51672862453531598</v>
      </c>
      <c r="P26" s="313">
        <f>SUM(P18:P25)</f>
        <v>140</v>
      </c>
      <c r="Q26" s="314">
        <f t="shared" si="20"/>
        <v>0.46979865771812079</v>
      </c>
      <c r="R26" s="313">
        <f>SUM(R18:R25)</f>
        <v>145</v>
      </c>
      <c r="S26" s="314">
        <f t="shared" si="21"/>
        <v>0.51601423487544484</v>
      </c>
      <c r="T26" s="313">
        <f>SUM(T18:T25)</f>
        <v>151</v>
      </c>
      <c r="U26" s="295">
        <f t="shared" si="22"/>
        <v>0.53546099290780147</v>
      </c>
      <c r="V26" s="315">
        <f>SUM(V18:V25)</f>
        <v>167</v>
      </c>
      <c r="W26" s="314">
        <f t="shared" si="23"/>
        <v>0.50301204819277112</v>
      </c>
      <c r="X26" s="313">
        <f>SUM(X18:X25)</f>
        <v>161</v>
      </c>
      <c r="Y26" s="295">
        <f t="shared" si="24"/>
        <v>0.54391891891891897</v>
      </c>
      <c r="Z26" s="315">
        <f t="shared" ref="Z26:AN26" si="33">SUM(Z18:Z25)</f>
        <v>139</v>
      </c>
      <c r="AA26" s="316">
        <f t="shared" si="33"/>
        <v>0.45723684210526316</v>
      </c>
      <c r="AB26" s="315">
        <f t="shared" si="33"/>
        <v>153</v>
      </c>
      <c r="AC26" s="316">
        <f t="shared" si="33"/>
        <v>0.43714285714285711</v>
      </c>
      <c r="AD26" s="294">
        <f t="shared" si="33"/>
        <v>146</v>
      </c>
      <c r="AE26" s="291">
        <f t="shared" si="33"/>
        <v>0.45482866043613707</v>
      </c>
      <c r="AF26" s="296">
        <f t="shared" si="33"/>
        <v>155</v>
      </c>
      <c r="AG26" s="293">
        <f t="shared" si="33"/>
        <v>0.45857988165680469</v>
      </c>
      <c r="AH26" s="297">
        <f t="shared" si="33"/>
        <v>135</v>
      </c>
      <c r="AI26" s="293">
        <f t="shared" si="33"/>
        <v>0.44117647058823528</v>
      </c>
      <c r="AJ26" s="297">
        <f t="shared" si="33"/>
        <v>130</v>
      </c>
      <c r="AK26" s="293">
        <f t="shared" si="33"/>
        <v>0.46263345195729538</v>
      </c>
      <c r="AL26" s="289">
        <f t="shared" si="33"/>
        <v>162</v>
      </c>
      <c r="AM26" s="293">
        <f t="shared" si="33"/>
        <v>0.4175257731958763</v>
      </c>
      <c r="AN26" s="297">
        <f t="shared" si="33"/>
        <v>127</v>
      </c>
      <c r="AO26" s="293">
        <f>AN26/AN47</f>
        <v>0.39440993788819878</v>
      </c>
      <c r="AP26" s="297">
        <f>SUM(AP18:AP25)</f>
        <v>0</v>
      </c>
      <c r="AQ26" s="293" t="e">
        <f>AP26/AP47</f>
        <v>#DIV/0!</v>
      </c>
      <c r="AR26" s="297">
        <f>SUM(AR18:AR25)</f>
        <v>0</v>
      </c>
      <c r="AS26" s="293" t="e">
        <f>AR26/AR47</f>
        <v>#DIV/0!</v>
      </c>
      <c r="AT26" s="298">
        <f t="shared" si="31"/>
        <v>147.5</v>
      </c>
      <c r="AU26" s="317">
        <f t="shared" si="32"/>
        <v>0.45552810376775787</v>
      </c>
      <c r="AV26" s="223"/>
    </row>
    <row r="27" spans="1:48" ht="12.75" customHeight="1" x14ac:dyDescent="0.25">
      <c r="A27" s="222"/>
      <c r="B27" s="222"/>
      <c r="C27" s="243" t="s">
        <v>295</v>
      </c>
      <c r="D27" s="222"/>
      <c r="E27" s="318"/>
      <c r="F27" s="222"/>
      <c r="G27" s="318"/>
      <c r="H27" s="222"/>
      <c r="I27" s="318"/>
      <c r="J27" s="222"/>
      <c r="K27" s="318"/>
      <c r="L27" s="222"/>
      <c r="M27" s="318"/>
      <c r="N27" s="222"/>
      <c r="O27" s="318"/>
      <c r="P27" s="222"/>
      <c r="Q27" s="318"/>
      <c r="R27" s="222"/>
      <c r="S27" s="318"/>
      <c r="T27" s="222"/>
      <c r="U27" s="319"/>
      <c r="V27" s="309"/>
      <c r="W27" s="318"/>
      <c r="X27" s="222"/>
      <c r="Y27" s="319"/>
      <c r="Z27" s="309"/>
      <c r="AA27" s="285"/>
      <c r="AB27" s="309"/>
      <c r="AC27" s="285"/>
      <c r="AD27" s="319"/>
      <c r="AE27" s="319"/>
      <c r="AF27" s="283"/>
      <c r="AG27" s="285"/>
      <c r="AH27" s="319"/>
      <c r="AI27" s="285"/>
      <c r="AJ27" s="319"/>
      <c r="AK27" s="285"/>
      <c r="AL27" s="319"/>
      <c r="AM27" s="285"/>
      <c r="AN27" s="319"/>
      <c r="AO27" s="285"/>
      <c r="AP27" s="319"/>
      <c r="AQ27" s="285"/>
      <c r="AR27" s="319"/>
      <c r="AS27" s="285"/>
      <c r="AT27" s="302"/>
      <c r="AU27" s="320"/>
      <c r="AV27" s="223"/>
    </row>
    <row r="28" spans="1:48" ht="12.75" customHeight="1" x14ac:dyDescent="0.25">
      <c r="A28" s="222" t="s">
        <v>296</v>
      </c>
      <c r="B28" s="222"/>
      <c r="C28" s="252" t="s">
        <v>67</v>
      </c>
      <c r="D28" s="253">
        <f>D161</f>
        <v>3</v>
      </c>
      <c r="E28" s="254">
        <f t="shared" ref="E28:E34" si="34">D28/D$47</f>
        <v>1.2345679012345678E-2</v>
      </c>
      <c r="F28" s="253">
        <f>F161</f>
        <v>3</v>
      </c>
      <c r="G28" s="254">
        <f t="shared" ref="G28:G34" si="35">F28/F$47</f>
        <v>1.4084507042253521E-2</v>
      </c>
      <c r="H28" s="253">
        <f>H161</f>
        <v>3</v>
      </c>
      <c r="I28" s="254">
        <f t="shared" ref="I28:I34" si="36">H28/H$47</f>
        <v>1.1111111111111112E-2</v>
      </c>
      <c r="J28" s="253">
        <f>J161</f>
        <v>5</v>
      </c>
      <c r="K28" s="254">
        <f t="shared" ref="K28:K34" si="37">J28/J$47</f>
        <v>1.9762845849802372E-2</v>
      </c>
      <c r="L28" s="253">
        <f>L161</f>
        <v>9</v>
      </c>
      <c r="M28" s="254">
        <f t="shared" ref="M28:M34" si="38">L28/L$47</f>
        <v>3.5294117647058823E-2</v>
      </c>
      <c r="N28" s="253">
        <f>N161</f>
        <v>6</v>
      </c>
      <c r="O28" s="254">
        <f t="shared" ref="O28:O34" si="39">N28/N$47</f>
        <v>2.2304832713754646E-2</v>
      </c>
      <c r="P28" s="253">
        <f>P161</f>
        <v>5</v>
      </c>
      <c r="Q28" s="254">
        <f t="shared" ref="Q28:Q34" si="40">P28/P$47</f>
        <v>1.6778523489932886E-2</v>
      </c>
      <c r="R28" s="253">
        <f>R161</f>
        <v>5</v>
      </c>
      <c r="S28" s="254">
        <f t="shared" ref="S28:S34" si="41">R28/R$47</f>
        <v>1.7793594306049824E-2</v>
      </c>
      <c r="T28" s="253">
        <f>T161</f>
        <v>7</v>
      </c>
      <c r="U28" s="255">
        <f t="shared" ref="U28:U34" si="42">T28/T$47</f>
        <v>2.4822695035460994E-2</v>
      </c>
      <c r="V28" s="256">
        <f>V161</f>
        <v>5</v>
      </c>
      <c r="W28" s="254">
        <f t="shared" ref="W28:W34" si="43">V28/V$47</f>
        <v>1.5060240963855422E-2</v>
      </c>
      <c r="X28" s="253">
        <f>X161</f>
        <v>3</v>
      </c>
      <c r="Y28" s="255">
        <f t="shared" ref="Y28:Y34" si="44">X28/X$47</f>
        <v>1.0135135135135136E-2</v>
      </c>
      <c r="Z28" s="257">
        <v>4</v>
      </c>
      <c r="AA28" s="258">
        <f t="shared" ref="AA28:AA36" si="45">Z28/Z$47</f>
        <v>1.3157894736842105E-2</v>
      </c>
      <c r="AB28" s="257">
        <v>3</v>
      </c>
      <c r="AC28" s="258">
        <f t="shared" ref="AC28:AC36" si="46">AB28/AB$47</f>
        <v>8.5714285714285719E-3</v>
      </c>
      <c r="AD28" s="259">
        <v>3</v>
      </c>
      <c r="AE28" s="258">
        <f t="shared" ref="AE28:AE36" si="47">AD28/AD$47</f>
        <v>9.3457943925233638E-3</v>
      </c>
      <c r="AF28" s="260">
        <v>6</v>
      </c>
      <c r="AG28" s="258">
        <f t="shared" ref="AG28:AG36" si="48">AF28/AF$47</f>
        <v>1.7751479289940829E-2</v>
      </c>
      <c r="AH28" s="259">
        <v>5</v>
      </c>
      <c r="AI28" s="258">
        <f t="shared" ref="AI28:AI36" si="49">AH28/AH$47</f>
        <v>1.6339869281045753E-2</v>
      </c>
      <c r="AJ28" s="259">
        <v>6</v>
      </c>
      <c r="AK28" s="258">
        <f t="shared" ref="AK28:AK36" si="50">AJ28/AJ$47</f>
        <v>2.1352313167259787E-2</v>
      </c>
      <c r="AL28" s="261">
        <v>8</v>
      </c>
      <c r="AM28" s="258">
        <f>(AL28/AL47)</f>
        <v>2.0618556701030927E-2</v>
      </c>
      <c r="AN28" s="259">
        <v>5</v>
      </c>
      <c r="AO28" s="258">
        <f>AN28/AN47</f>
        <v>1.5527950310559006E-2</v>
      </c>
      <c r="AP28" s="259"/>
      <c r="AQ28" s="258" t="e">
        <f>AP28/AP47</f>
        <v>#DIV/0!</v>
      </c>
      <c r="AR28" s="259"/>
      <c r="AS28" s="258" t="e">
        <f>AR28/AR47</f>
        <v>#DIV/0!</v>
      </c>
      <c r="AT28" s="303">
        <f t="shared" ref="AT28:AT37" si="51">AVERAGE(V28,X28,Z28,AB28,AD28, AF28, AH28, AJ28, AL28, AN28)</f>
        <v>4.8</v>
      </c>
      <c r="AU28" s="263">
        <f t="shared" ref="AU28:AU37" si="52">AT28/AT$47</f>
        <v>1.4823965410747373E-2</v>
      </c>
      <c r="AV28" s="223"/>
    </row>
    <row r="29" spans="1:48" ht="12.75" customHeight="1" x14ac:dyDescent="0.25">
      <c r="A29" s="222">
        <v>9</v>
      </c>
      <c r="B29" s="222">
        <v>9</v>
      </c>
      <c r="C29" s="264" t="s">
        <v>69</v>
      </c>
      <c r="D29" s="265">
        <f>D166</f>
        <v>6</v>
      </c>
      <c r="E29" s="266">
        <f t="shared" si="34"/>
        <v>2.4691358024691357E-2</v>
      </c>
      <c r="F29" s="265">
        <f>F166</f>
        <v>11</v>
      </c>
      <c r="G29" s="266">
        <f t="shared" si="35"/>
        <v>5.1643192488262914E-2</v>
      </c>
      <c r="H29" s="265">
        <f>H166</f>
        <v>5</v>
      </c>
      <c r="I29" s="266">
        <f t="shared" si="36"/>
        <v>1.8518518518518517E-2</v>
      </c>
      <c r="J29" s="265">
        <f>J166</f>
        <v>14</v>
      </c>
      <c r="K29" s="266">
        <f t="shared" si="37"/>
        <v>5.533596837944664E-2</v>
      </c>
      <c r="L29" s="265">
        <f>L166</f>
        <v>17</v>
      </c>
      <c r="M29" s="266">
        <f t="shared" si="38"/>
        <v>6.6666666666666666E-2</v>
      </c>
      <c r="N29" s="265">
        <f>N166</f>
        <v>6</v>
      </c>
      <c r="O29" s="266">
        <f t="shared" si="39"/>
        <v>2.2304832713754646E-2</v>
      </c>
      <c r="P29" s="265">
        <f>P166</f>
        <v>15</v>
      </c>
      <c r="Q29" s="266">
        <f t="shared" si="40"/>
        <v>5.0335570469798654E-2</v>
      </c>
      <c r="R29" s="265">
        <f>R166</f>
        <v>23</v>
      </c>
      <c r="S29" s="266">
        <f t="shared" si="41"/>
        <v>8.1850533807829182E-2</v>
      </c>
      <c r="T29" s="265">
        <f>T166</f>
        <v>18</v>
      </c>
      <c r="U29" s="267">
        <f t="shared" si="42"/>
        <v>6.3829787234042548E-2</v>
      </c>
      <c r="V29" s="268">
        <f>V166</f>
        <v>26</v>
      </c>
      <c r="W29" s="266">
        <f t="shared" si="43"/>
        <v>7.8313253012048195E-2</v>
      </c>
      <c r="X29" s="265">
        <f>X166</f>
        <v>14</v>
      </c>
      <c r="Y29" s="267">
        <f t="shared" si="44"/>
        <v>4.72972972972973E-2</v>
      </c>
      <c r="Z29" s="269">
        <v>14</v>
      </c>
      <c r="AA29" s="258">
        <f t="shared" si="45"/>
        <v>4.6052631578947366E-2</v>
      </c>
      <c r="AB29" s="269">
        <v>14</v>
      </c>
      <c r="AC29" s="258">
        <f t="shared" si="46"/>
        <v>0.04</v>
      </c>
      <c r="AD29" s="259">
        <v>16</v>
      </c>
      <c r="AE29" s="258">
        <f t="shared" si="47"/>
        <v>4.9844236760124609E-2</v>
      </c>
      <c r="AF29" s="260">
        <v>15</v>
      </c>
      <c r="AG29" s="258">
        <f t="shared" si="48"/>
        <v>4.4378698224852069E-2</v>
      </c>
      <c r="AH29" s="259">
        <v>17</v>
      </c>
      <c r="AI29" s="258">
        <f t="shared" si="49"/>
        <v>5.5555555555555552E-2</v>
      </c>
      <c r="AJ29" s="259">
        <v>14</v>
      </c>
      <c r="AK29" s="258">
        <f t="shared" si="50"/>
        <v>4.9822064056939501E-2</v>
      </c>
      <c r="AL29" s="261">
        <v>21</v>
      </c>
      <c r="AM29" s="258">
        <f>(AL29/AL47)</f>
        <v>5.4123711340206188E-2</v>
      </c>
      <c r="AN29" s="259">
        <v>22</v>
      </c>
      <c r="AO29" s="258">
        <f>AN29/AN47</f>
        <v>6.8322981366459631E-2</v>
      </c>
      <c r="AP29" s="259"/>
      <c r="AQ29" s="258" t="e">
        <f>AP29/AP47</f>
        <v>#DIV/0!</v>
      </c>
      <c r="AR29" s="259"/>
      <c r="AS29" s="258" t="e">
        <f>AR29/AR47</f>
        <v>#DIV/0!</v>
      </c>
      <c r="AT29" s="262">
        <f t="shared" si="51"/>
        <v>17.3</v>
      </c>
      <c r="AU29" s="270">
        <f t="shared" si="52"/>
        <v>5.3428042001235333E-2</v>
      </c>
      <c r="AV29" s="223"/>
    </row>
    <row r="30" spans="1:48" ht="12.75" customHeight="1" x14ac:dyDescent="0.25">
      <c r="A30" s="222">
        <v>23</v>
      </c>
      <c r="B30" s="222">
        <v>23</v>
      </c>
      <c r="C30" s="264" t="s">
        <v>71</v>
      </c>
      <c r="D30" s="265">
        <f>D168</f>
        <v>5</v>
      </c>
      <c r="E30" s="266">
        <f t="shared" si="34"/>
        <v>2.0576131687242798E-2</v>
      </c>
      <c r="F30" s="265">
        <f>F168</f>
        <v>4</v>
      </c>
      <c r="G30" s="266">
        <f t="shared" si="35"/>
        <v>1.8779342723004695E-2</v>
      </c>
      <c r="H30" s="265">
        <f>H168</f>
        <v>8</v>
      </c>
      <c r="I30" s="266">
        <f t="shared" si="36"/>
        <v>2.9629629629629631E-2</v>
      </c>
      <c r="J30" s="265">
        <f>J168</f>
        <v>4</v>
      </c>
      <c r="K30" s="266">
        <f t="shared" si="37"/>
        <v>1.5810276679841896E-2</v>
      </c>
      <c r="L30" s="265">
        <f>L168</f>
        <v>7</v>
      </c>
      <c r="M30" s="266">
        <f t="shared" si="38"/>
        <v>2.7450980392156862E-2</v>
      </c>
      <c r="N30" s="265">
        <f>N168</f>
        <v>5</v>
      </c>
      <c r="O30" s="266">
        <f t="shared" si="39"/>
        <v>1.858736059479554E-2</v>
      </c>
      <c r="P30" s="265">
        <f>P168</f>
        <v>16</v>
      </c>
      <c r="Q30" s="266">
        <f t="shared" si="40"/>
        <v>5.3691275167785234E-2</v>
      </c>
      <c r="R30" s="265">
        <f>R168</f>
        <v>8</v>
      </c>
      <c r="S30" s="266">
        <f t="shared" si="41"/>
        <v>2.8469750889679714E-2</v>
      </c>
      <c r="T30" s="265">
        <f>T168</f>
        <v>9</v>
      </c>
      <c r="U30" s="267">
        <f t="shared" si="42"/>
        <v>3.1914893617021274E-2</v>
      </c>
      <c r="V30" s="268">
        <f>V168</f>
        <v>9</v>
      </c>
      <c r="W30" s="266">
        <f t="shared" si="43"/>
        <v>2.710843373493976E-2</v>
      </c>
      <c r="X30" s="265">
        <f>X168</f>
        <v>10</v>
      </c>
      <c r="Y30" s="267">
        <f t="shared" si="44"/>
        <v>3.3783783783783786E-2</v>
      </c>
      <c r="Z30" s="269">
        <v>9</v>
      </c>
      <c r="AA30" s="258">
        <f t="shared" si="45"/>
        <v>2.9605263157894735E-2</v>
      </c>
      <c r="AB30" s="269">
        <v>16</v>
      </c>
      <c r="AC30" s="258">
        <f t="shared" si="46"/>
        <v>4.5714285714285714E-2</v>
      </c>
      <c r="AD30" s="259">
        <v>10</v>
      </c>
      <c r="AE30" s="258">
        <f t="shared" si="47"/>
        <v>3.1152647975077882E-2</v>
      </c>
      <c r="AF30" s="260">
        <v>6</v>
      </c>
      <c r="AG30" s="258">
        <f t="shared" si="48"/>
        <v>1.7751479289940829E-2</v>
      </c>
      <c r="AH30" s="259">
        <v>4</v>
      </c>
      <c r="AI30" s="258">
        <f t="shared" si="49"/>
        <v>1.3071895424836602E-2</v>
      </c>
      <c r="AJ30" s="259">
        <v>5</v>
      </c>
      <c r="AK30" s="258">
        <f t="shared" si="50"/>
        <v>1.7793594306049824E-2</v>
      </c>
      <c r="AL30" s="261">
        <v>12</v>
      </c>
      <c r="AM30" s="258">
        <f>(AL30/AL47)</f>
        <v>3.0927835051546393E-2</v>
      </c>
      <c r="AN30" s="259">
        <v>5</v>
      </c>
      <c r="AO30" s="258">
        <f>AN30/AN47</f>
        <v>1.5527950310559006E-2</v>
      </c>
      <c r="AP30" s="259"/>
      <c r="AQ30" s="258" t="e">
        <f>AP30/AP47</f>
        <v>#DIV/0!</v>
      </c>
      <c r="AR30" s="259"/>
      <c r="AS30" s="258" t="e">
        <f>AR30/AR47</f>
        <v>#DIV/0!</v>
      </c>
      <c r="AT30" s="262">
        <f t="shared" si="51"/>
        <v>8.6</v>
      </c>
      <c r="AU30" s="270">
        <f t="shared" si="52"/>
        <v>2.6559604694255712E-2</v>
      </c>
      <c r="AV30" s="223"/>
    </row>
    <row r="31" spans="1:48" ht="12.75" customHeight="1" x14ac:dyDescent="0.25">
      <c r="A31" s="222">
        <v>54</v>
      </c>
      <c r="B31" s="222">
        <v>54</v>
      </c>
      <c r="C31" s="264" t="s">
        <v>73</v>
      </c>
      <c r="D31" s="265">
        <f>D170</f>
        <v>3</v>
      </c>
      <c r="E31" s="266">
        <f t="shared" si="34"/>
        <v>1.2345679012345678E-2</v>
      </c>
      <c r="F31" s="265">
        <f>F170</f>
        <v>3</v>
      </c>
      <c r="G31" s="266">
        <f t="shared" si="35"/>
        <v>1.4084507042253521E-2</v>
      </c>
      <c r="H31" s="265">
        <f>H170</f>
        <v>4</v>
      </c>
      <c r="I31" s="266">
        <f t="shared" si="36"/>
        <v>1.4814814814814815E-2</v>
      </c>
      <c r="J31" s="265">
        <f>J170</f>
        <v>2</v>
      </c>
      <c r="K31" s="266">
        <f t="shared" si="37"/>
        <v>7.9051383399209481E-3</v>
      </c>
      <c r="L31" s="265">
        <f>L170</f>
        <v>2</v>
      </c>
      <c r="M31" s="266">
        <f t="shared" si="38"/>
        <v>7.8431372549019607E-3</v>
      </c>
      <c r="N31" s="265">
        <f>N170</f>
        <v>9</v>
      </c>
      <c r="O31" s="266">
        <f t="shared" si="39"/>
        <v>3.3457249070631967E-2</v>
      </c>
      <c r="P31" s="265">
        <f>P170</f>
        <v>8</v>
      </c>
      <c r="Q31" s="266">
        <f t="shared" si="40"/>
        <v>2.6845637583892617E-2</v>
      </c>
      <c r="R31" s="265">
        <f>R170</f>
        <v>5</v>
      </c>
      <c r="S31" s="266">
        <f t="shared" si="41"/>
        <v>1.7793594306049824E-2</v>
      </c>
      <c r="T31" s="265">
        <f>T170</f>
        <v>4</v>
      </c>
      <c r="U31" s="267">
        <f t="shared" si="42"/>
        <v>1.4184397163120567E-2</v>
      </c>
      <c r="V31" s="268">
        <f>V170</f>
        <v>16</v>
      </c>
      <c r="W31" s="266">
        <f t="shared" si="43"/>
        <v>4.8192771084337352E-2</v>
      </c>
      <c r="X31" s="265">
        <f>X170</f>
        <v>4</v>
      </c>
      <c r="Y31" s="267">
        <f t="shared" si="44"/>
        <v>1.3513513513513514E-2</v>
      </c>
      <c r="Z31" s="269">
        <v>12</v>
      </c>
      <c r="AA31" s="258">
        <f t="shared" si="45"/>
        <v>3.9473684210526314E-2</v>
      </c>
      <c r="AB31" s="269">
        <v>6</v>
      </c>
      <c r="AC31" s="258">
        <f t="shared" si="46"/>
        <v>1.7142857142857144E-2</v>
      </c>
      <c r="AD31" s="259">
        <v>13</v>
      </c>
      <c r="AE31" s="258">
        <f t="shared" si="47"/>
        <v>4.0498442367601244E-2</v>
      </c>
      <c r="AF31" s="260">
        <v>8</v>
      </c>
      <c r="AG31" s="258">
        <f t="shared" si="48"/>
        <v>2.3668639053254437E-2</v>
      </c>
      <c r="AH31" s="259">
        <v>10</v>
      </c>
      <c r="AI31" s="258">
        <f t="shared" si="49"/>
        <v>3.2679738562091505E-2</v>
      </c>
      <c r="AJ31" s="259">
        <v>7</v>
      </c>
      <c r="AK31" s="258">
        <f t="shared" si="50"/>
        <v>2.491103202846975E-2</v>
      </c>
      <c r="AL31" s="261">
        <v>11</v>
      </c>
      <c r="AM31" s="258">
        <f>(AL31/AL47)</f>
        <v>2.8350515463917526E-2</v>
      </c>
      <c r="AN31" s="259">
        <v>9</v>
      </c>
      <c r="AO31" s="258">
        <f>AN31/AN47</f>
        <v>2.7950310559006212E-2</v>
      </c>
      <c r="AP31" s="259"/>
      <c r="AQ31" s="258" t="e">
        <f>AP31/AP47</f>
        <v>#DIV/0!</v>
      </c>
      <c r="AR31" s="259"/>
      <c r="AS31" s="258" t="e">
        <f>AR31/AR47</f>
        <v>#DIV/0!</v>
      </c>
      <c r="AT31" s="262">
        <f t="shared" si="51"/>
        <v>9.6</v>
      </c>
      <c r="AU31" s="270">
        <f t="shared" si="52"/>
        <v>2.9647930821494747E-2</v>
      </c>
      <c r="AV31" s="223"/>
    </row>
    <row r="32" spans="1:48" ht="12.75" customHeight="1" x14ac:dyDescent="0.25">
      <c r="A32" s="222">
        <v>38</v>
      </c>
      <c r="B32" s="222">
        <v>38</v>
      </c>
      <c r="C32" s="264" t="s">
        <v>75</v>
      </c>
      <c r="D32" s="265">
        <f>D172</f>
        <v>0</v>
      </c>
      <c r="E32" s="266">
        <f t="shared" si="34"/>
        <v>0</v>
      </c>
      <c r="F32" s="265">
        <f>F172</f>
        <v>0</v>
      </c>
      <c r="G32" s="266">
        <f t="shared" si="35"/>
        <v>0</v>
      </c>
      <c r="H32" s="265">
        <f>H172</f>
        <v>0</v>
      </c>
      <c r="I32" s="266">
        <f t="shared" si="36"/>
        <v>0</v>
      </c>
      <c r="J32" s="265">
        <f>J172</f>
        <v>2</v>
      </c>
      <c r="K32" s="266">
        <f t="shared" si="37"/>
        <v>7.9051383399209481E-3</v>
      </c>
      <c r="L32" s="265">
        <f>L172</f>
        <v>1</v>
      </c>
      <c r="M32" s="266">
        <f t="shared" si="38"/>
        <v>3.9215686274509803E-3</v>
      </c>
      <c r="N32" s="265">
        <f>N172</f>
        <v>1</v>
      </c>
      <c r="O32" s="266">
        <f t="shared" si="39"/>
        <v>3.7174721189591076E-3</v>
      </c>
      <c r="P32" s="265">
        <f>P172</f>
        <v>1</v>
      </c>
      <c r="Q32" s="266">
        <f t="shared" si="40"/>
        <v>3.3557046979865771E-3</v>
      </c>
      <c r="R32" s="265">
        <f>R172</f>
        <v>0</v>
      </c>
      <c r="S32" s="266">
        <f t="shared" si="41"/>
        <v>0</v>
      </c>
      <c r="T32" s="265">
        <f>T172</f>
        <v>1</v>
      </c>
      <c r="U32" s="267">
        <f t="shared" si="42"/>
        <v>3.5460992907801418E-3</v>
      </c>
      <c r="V32" s="268">
        <f>V172</f>
        <v>0</v>
      </c>
      <c r="W32" s="266">
        <f t="shared" si="43"/>
        <v>0</v>
      </c>
      <c r="X32" s="265">
        <f>X172</f>
        <v>0</v>
      </c>
      <c r="Y32" s="267">
        <f t="shared" si="44"/>
        <v>0</v>
      </c>
      <c r="Z32" s="269">
        <v>0</v>
      </c>
      <c r="AA32" s="258">
        <f t="shared" si="45"/>
        <v>0</v>
      </c>
      <c r="AB32" s="269">
        <v>2</v>
      </c>
      <c r="AC32" s="258">
        <f t="shared" si="46"/>
        <v>5.7142857142857143E-3</v>
      </c>
      <c r="AD32" s="259">
        <v>1</v>
      </c>
      <c r="AE32" s="258">
        <f t="shared" si="47"/>
        <v>3.1152647975077881E-3</v>
      </c>
      <c r="AF32" s="260">
        <v>1</v>
      </c>
      <c r="AG32" s="258">
        <f t="shared" si="48"/>
        <v>2.9585798816568047E-3</v>
      </c>
      <c r="AH32" s="259">
        <v>1</v>
      </c>
      <c r="AI32" s="258">
        <f t="shared" si="49"/>
        <v>3.2679738562091504E-3</v>
      </c>
      <c r="AJ32" s="259">
        <v>3</v>
      </c>
      <c r="AK32" s="258">
        <f t="shared" si="50"/>
        <v>1.0676156583629894E-2</v>
      </c>
      <c r="AL32" s="261">
        <v>3</v>
      </c>
      <c r="AM32" s="258">
        <f>(AL32/AL47)</f>
        <v>7.7319587628865982E-3</v>
      </c>
      <c r="AN32" s="259">
        <v>3</v>
      </c>
      <c r="AO32" s="258">
        <f>AN32/AN47</f>
        <v>9.316770186335404E-3</v>
      </c>
      <c r="AP32" s="259"/>
      <c r="AQ32" s="258" t="e">
        <f>AP32/AP47</f>
        <v>#DIV/0!</v>
      </c>
      <c r="AR32" s="259"/>
      <c r="AS32" s="258" t="e">
        <f>AR32/AR47</f>
        <v>#DIV/0!</v>
      </c>
      <c r="AT32" s="262">
        <f t="shared" si="51"/>
        <v>1.4</v>
      </c>
      <c r="AU32" s="270">
        <f t="shared" si="52"/>
        <v>4.3236565781346508E-3</v>
      </c>
      <c r="AV32" s="223"/>
    </row>
    <row r="33" spans="1:48" ht="12.75" customHeight="1" x14ac:dyDescent="0.25">
      <c r="A33" s="222">
        <v>38</v>
      </c>
      <c r="B33" s="222">
        <v>38</v>
      </c>
      <c r="C33" s="264" t="s">
        <v>77</v>
      </c>
      <c r="D33" s="265">
        <f>D174</f>
        <v>0</v>
      </c>
      <c r="E33" s="266">
        <f t="shared" si="34"/>
        <v>0</v>
      </c>
      <c r="F33" s="265">
        <f>F174</f>
        <v>0</v>
      </c>
      <c r="G33" s="266">
        <f t="shared" si="35"/>
        <v>0</v>
      </c>
      <c r="H33" s="265">
        <f>H174</f>
        <v>0</v>
      </c>
      <c r="I33" s="266">
        <f t="shared" si="36"/>
        <v>0</v>
      </c>
      <c r="J33" s="265">
        <f>J174</f>
        <v>1</v>
      </c>
      <c r="K33" s="266">
        <f t="shared" si="37"/>
        <v>3.952569169960474E-3</v>
      </c>
      <c r="L33" s="265">
        <f>L174</f>
        <v>1</v>
      </c>
      <c r="M33" s="266">
        <f t="shared" si="38"/>
        <v>3.9215686274509803E-3</v>
      </c>
      <c r="N33" s="265">
        <f>N174</f>
        <v>0</v>
      </c>
      <c r="O33" s="266">
        <f t="shared" si="39"/>
        <v>0</v>
      </c>
      <c r="P33" s="265">
        <f>P174</f>
        <v>1</v>
      </c>
      <c r="Q33" s="266">
        <f t="shared" si="40"/>
        <v>3.3557046979865771E-3</v>
      </c>
      <c r="R33" s="265">
        <f>R174</f>
        <v>0</v>
      </c>
      <c r="S33" s="266">
        <f t="shared" si="41"/>
        <v>0</v>
      </c>
      <c r="T33" s="265">
        <f>T174</f>
        <v>0</v>
      </c>
      <c r="U33" s="267">
        <f t="shared" si="42"/>
        <v>0</v>
      </c>
      <c r="V33" s="268">
        <f>V174</f>
        <v>0</v>
      </c>
      <c r="W33" s="266">
        <f t="shared" si="43"/>
        <v>0</v>
      </c>
      <c r="X33" s="265">
        <f>X174</f>
        <v>0</v>
      </c>
      <c r="Y33" s="267">
        <f t="shared" si="44"/>
        <v>0</v>
      </c>
      <c r="Z33" s="269">
        <v>0</v>
      </c>
      <c r="AA33" s="258">
        <f t="shared" si="45"/>
        <v>0</v>
      </c>
      <c r="AB33" s="269">
        <v>4</v>
      </c>
      <c r="AC33" s="258">
        <f t="shared" si="46"/>
        <v>1.1428571428571429E-2</v>
      </c>
      <c r="AD33" s="259">
        <v>0</v>
      </c>
      <c r="AE33" s="258">
        <f t="shared" si="47"/>
        <v>0</v>
      </c>
      <c r="AF33" s="260">
        <v>2</v>
      </c>
      <c r="AG33" s="258">
        <f t="shared" si="48"/>
        <v>5.9171597633136093E-3</v>
      </c>
      <c r="AH33" s="259">
        <v>2</v>
      </c>
      <c r="AI33" s="258">
        <f t="shared" si="49"/>
        <v>6.5359477124183009E-3</v>
      </c>
      <c r="AJ33" s="259">
        <v>2</v>
      </c>
      <c r="AK33" s="258">
        <f t="shared" si="50"/>
        <v>7.1174377224199285E-3</v>
      </c>
      <c r="AL33" s="261">
        <v>2</v>
      </c>
      <c r="AM33" s="258">
        <f>(AL33/AL47)</f>
        <v>5.1546391752577319E-3</v>
      </c>
      <c r="AN33" s="259">
        <v>0</v>
      </c>
      <c r="AO33" s="258">
        <f>AN33/AN47</f>
        <v>0</v>
      </c>
      <c r="AP33" s="259"/>
      <c r="AQ33" s="258" t="e">
        <f>AP33/AP47</f>
        <v>#DIV/0!</v>
      </c>
      <c r="AR33" s="259"/>
      <c r="AS33" s="258" t="e">
        <f>AR33/AR47</f>
        <v>#DIV/0!</v>
      </c>
      <c r="AT33" s="262">
        <f t="shared" si="51"/>
        <v>1.2</v>
      </c>
      <c r="AU33" s="270">
        <f t="shared" si="52"/>
        <v>3.7059913526868433E-3</v>
      </c>
      <c r="AV33" s="223"/>
    </row>
    <row r="34" spans="1:48" ht="12.75" customHeight="1" x14ac:dyDescent="0.25">
      <c r="A34" s="222">
        <v>16</v>
      </c>
      <c r="B34" s="222">
        <v>16</v>
      </c>
      <c r="C34" s="264" t="s">
        <v>228</v>
      </c>
      <c r="D34" s="265">
        <f>D187</f>
        <v>1</v>
      </c>
      <c r="E34" s="266">
        <f t="shared" si="34"/>
        <v>4.11522633744856E-3</v>
      </c>
      <c r="F34" s="265">
        <f>F187</f>
        <v>3</v>
      </c>
      <c r="G34" s="266">
        <f t="shared" si="35"/>
        <v>1.4084507042253521E-2</v>
      </c>
      <c r="H34" s="265">
        <f>H187</f>
        <v>4</v>
      </c>
      <c r="I34" s="266">
        <f t="shared" si="36"/>
        <v>1.4814814814814815E-2</v>
      </c>
      <c r="J34" s="265">
        <f>J187</f>
        <v>4</v>
      </c>
      <c r="K34" s="266">
        <f t="shared" si="37"/>
        <v>1.5810276679841896E-2</v>
      </c>
      <c r="L34" s="265">
        <f>L187</f>
        <v>5</v>
      </c>
      <c r="M34" s="266">
        <f t="shared" si="38"/>
        <v>1.9607843137254902E-2</v>
      </c>
      <c r="N34" s="265">
        <f>N187</f>
        <v>3</v>
      </c>
      <c r="O34" s="266">
        <f t="shared" si="39"/>
        <v>1.1152416356877323E-2</v>
      </c>
      <c r="P34" s="265">
        <f>P187</f>
        <v>3</v>
      </c>
      <c r="Q34" s="266">
        <f t="shared" si="40"/>
        <v>1.0067114093959731E-2</v>
      </c>
      <c r="R34" s="265">
        <f>R187</f>
        <v>5</v>
      </c>
      <c r="S34" s="266">
        <f t="shared" si="41"/>
        <v>1.7793594306049824E-2</v>
      </c>
      <c r="T34" s="265">
        <f>T187</f>
        <v>5</v>
      </c>
      <c r="U34" s="267">
        <f t="shared" si="42"/>
        <v>1.7730496453900711E-2</v>
      </c>
      <c r="V34" s="268">
        <f>V187</f>
        <v>4</v>
      </c>
      <c r="W34" s="266">
        <f t="shared" si="43"/>
        <v>1.2048192771084338E-2</v>
      </c>
      <c r="X34" s="265">
        <f>X187</f>
        <v>4</v>
      </c>
      <c r="Y34" s="267">
        <f t="shared" si="44"/>
        <v>1.3513513513513514E-2</v>
      </c>
      <c r="Z34" s="269">
        <v>3</v>
      </c>
      <c r="AA34" s="258">
        <f t="shared" si="45"/>
        <v>9.8684210526315784E-3</v>
      </c>
      <c r="AB34" s="269">
        <v>5</v>
      </c>
      <c r="AC34" s="258">
        <f t="shared" si="46"/>
        <v>1.4285714285714285E-2</v>
      </c>
      <c r="AD34" s="259">
        <v>6</v>
      </c>
      <c r="AE34" s="258">
        <f t="shared" si="47"/>
        <v>1.8691588785046728E-2</v>
      </c>
      <c r="AF34" s="260">
        <v>4</v>
      </c>
      <c r="AG34" s="258">
        <f t="shared" si="48"/>
        <v>1.1834319526627219E-2</v>
      </c>
      <c r="AH34" s="259">
        <v>7</v>
      </c>
      <c r="AI34" s="258">
        <f t="shared" si="49"/>
        <v>2.2875816993464051E-2</v>
      </c>
      <c r="AJ34" s="259">
        <v>4</v>
      </c>
      <c r="AK34" s="258">
        <f t="shared" si="50"/>
        <v>1.4234875444839857E-2</v>
      </c>
      <c r="AL34" s="261">
        <v>9</v>
      </c>
      <c r="AM34" s="258">
        <f>(AL34/AL47)</f>
        <v>2.3195876288659795E-2</v>
      </c>
      <c r="AN34" s="259">
        <v>17</v>
      </c>
      <c r="AO34" s="258">
        <f>AN34/AN47</f>
        <v>5.2795031055900624E-2</v>
      </c>
      <c r="AP34" s="259"/>
      <c r="AQ34" s="258" t="e">
        <f>AP34/AP47</f>
        <v>#DIV/0!</v>
      </c>
      <c r="AR34" s="259"/>
      <c r="AS34" s="258" t="e">
        <f>AR34/AR47</f>
        <v>#DIV/0!</v>
      </c>
      <c r="AT34" s="262">
        <f t="shared" si="51"/>
        <v>6.3</v>
      </c>
      <c r="AU34" s="270">
        <f t="shared" si="52"/>
        <v>1.945645460160593E-2</v>
      </c>
      <c r="AV34" s="223"/>
    </row>
    <row r="35" spans="1:48" ht="12.75" customHeight="1" x14ac:dyDescent="0.25">
      <c r="A35" s="222"/>
      <c r="B35" s="222"/>
      <c r="C35" s="272" t="s">
        <v>81</v>
      </c>
      <c r="D35" s="321"/>
      <c r="E35" s="306"/>
      <c r="F35" s="321"/>
      <c r="G35" s="306"/>
      <c r="H35" s="321">
        <v>0</v>
      </c>
      <c r="I35" s="306">
        <v>0</v>
      </c>
      <c r="J35" s="321">
        <v>0</v>
      </c>
      <c r="K35" s="306">
        <v>0</v>
      </c>
      <c r="L35" s="321">
        <v>0</v>
      </c>
      <c r="M35" s="306">
        <v>0</v>
      </c>
      <c r="N35" s="321">
        <v>0</v>
      </c>
      <c r="O35" s="306">
        <v>0</v>
      </c>
      <c r="P35" s="321">
        <v>0</v>
      </c>
      <c r="Q35" s="306">
        <v>0</v>
      </c>
      <c r="R35" s="321">
        <v>0</v>
      </c>
      <c r="S35" s="306">
        <v>0</v>
      </c>
      <c r="T35" s="321">
        <v>0</v>
      </c>
      <c r="U35" s="306">
        <v>0</v>
      </c>
      <c r="V35" s="321">
        <v>0</v>
      </c>
      <c r="W35" s="306">
        <v>0</v>
      </c>
      <c r="X35" s="321">
        <v>0</v>
      </c>
      <c r="Y35" s="306">
        <v>0</v>
      </c>
      <c r="Z35" s="275">
        <v>1</v>
      </c>
      <c r="AA35" s="258">
        <f t="shared" si="45"/>
        <v>3.2894736842105261E-3</v>
      </c>
      <c r="AB35" s="275">
        <v>0</v>
      </c>
      <c r="AC35" s="258">
        <f t="shared" si="46"/>
        <v>0</v>
      </c>
      <c r="AD35" s="310">
        <v>3</v>
      </c>
      <c r="AE35" s="322">
        <f t="shared" si="47"/>
        <v>9.3457943925233638E-3</v>
      </c>
      <c r="AF35" s="310">
        <v>7</v>
      </c>
      <c r="AG35" s="258">
        <f t="shared" si="48"/>
        <v>2.0710059171597635E-2</v>
      </c>
      <c r="AH35" s="259">
        <v>4</v>
      </c>
      <c r="AI35" s="258">
        <f t="shared" si="49"/>
        <v>1.3071895424836602E-2</v>
      </c>
      <c r="AJ35" s="259">
        <v>4</v>
      </c>
      <c r="AK35" s="258">
        <f t="shared" si="50"/>
        <v>1.4234875444839857E-2</v>
      </c>
      <c r="AL35" s="261">
        <v>11</v>
      </c>
      <c r="AM35" s="258">
        <f>(AL35/AL47)</f>
        <v>2.8350515463917526E-2</v>
      </c>
      <c r="AN35" s="259">
        <v>4</v>
      </c>
      <c r="AO35" s="258">
        <f>AN35/AN47</f>
        <v>1.2422360248447204E-2</v>
      </c>
      <c r="AP35" s="259"/>
      <c r="AQ35" s="258" t="e">
        <f>AP35/AP47</f>
        <v>#DIV/0!</v>
      </c>
      <c r="AR35" s="259"/>
      <c r="AS35" s="258" t="e">
        <f>AR35/AR47</f>
        <v>#DIV/0!</v>
      </c>
      <c r="AT35" s="262">
        <f t="shared" si="51"/>
        <v>3.4</v>
      </c>
      <c r="AU35" s="270">
        <f t="shared" si="52"/>
        <v>1.0500308832612723E-2</v>
      </c>
      <c r="AV35" s="223"/>
    </row>
    <row r="36" spans="1:48" ht="13.5" customHeight="1" x14ac:dyDescent="0.25">
      <c r="A36" s="222">
        <v>24</v>
      </c>
      <c r="B36" s="222">
        <v>24</v>
      </c>
      <c r="C36" s="276" t="s">
        <v>229</v>
      </c>
      <c r="D36" s="277">
        <f>D189</f>
        <v>0</v>
      </c>
      <c r="E36" s="278">
        <f>D36/D$47</f>
        <v>0</v>
      </c>
      <c r="F36" s="277">
        <f>F189</f>
        <v>0</v>
      </c>
      <c r="G36" s="278">
        <f>F36/F$47</f>
        <v>0</v>
      </c>
      <c r="H36" s="277">
        <f>H189</f>
        <v>0</v>
      </c>
      <c r="I36" s="278">
        <f>H36/H$47</f>
        <v>0</v>
      </c>
      <c r="J36" s="277">
        <f>J189</f>
        <v>0</v>
      </c>
      <c r="K36" s="278">
        <f>J36/J$47</f>
        <v>0</v>
      </c>
      <c r="L36" s="277">
        <f>L189</f>
        <v>0</v>
      </c>
      <c r="M36" s="278">
        <f>L36/L$47</f>
        <v>0</v>
      </c>
      <c r="N36" s="277">
        <f>N189</f>
        <v>0</v>
      </c>
      <c r="O36" s="278">
        <f>N36/N$47</f>
        <v>0</v>
      </c>
      <c r="P36" s="277">
        <f>P189</f>
        <v>0</v>
      </c>
      <c r="Q36" s="278">
        <f>P36/P$47</f>
        <v>0</v>
      </c>
      <c r="R36" s="277">
        <f>R189</f>
        <v>0</v>
      </c>
      <c r="S36" s="278">
        <f>R36/R$47</f>
        <v>0</v>
      </c>
      <c r="T36" s="277">
        <f>T189</f>
        <v>0</v>
      </c>
      <c r="U36" s="279">
        <f>T36/T$47</f>
        <v>0</v>
      </c>
      <c r="V36" s="311">
        <f>V189</f>
        <v>1</v>
      </c>
      <c r="W36" s="278">
        <f>V36/V$47</f>
        <v>3.0120481927710845E-3</v>
      </c>
      <c r="X36" s="277">
        <f>X189</f>
        <v>2</v>
      </c>
      <c r="Y36" s="279">
        <f>X36/X$47</f>
        <v>6.7567567567567571E-3</v>
      </c>
      <c r="Z36" s="280">
        <v>0</v>
      </c>
      <c r="AA36" s="281">
        <f t="shared" si="45"/>
        <v>0</v>
      </c>
      <c r="AB36" s="280">
        <v>1</v>
      </c>
      <c r="AC36" s="258">
        <f t="shared" si="46"/>
        <v>2.8571428571428571E-3</v>
      </c>
      <c r="AD36" s="282">
        <v>0</v>
      </c>
      <c r="AE36" s="284">
        <f t="shared" si="47"/>
        <v>0</v>
      </c>
      <c r="AF36" s="283">
        <v>1</v>
      </c>
      <c r="AG36" s="281">
        <f t="shared" si="48"/>
        <v>2.9585798816568047E-3</v>
      </c>
      <c r="AH36" s="259">
        <v>1</v>
      </c>
      <c r="AI36" s="284">
        <f t="shared" si="49"/>
        <v>3.2679738562091504E-3</v>
      </c>
      <c r="AJ36" s="259">
        <v>0</v>
      </c>
      <c r="AK36" s="284">
        <f t="shared" si="50"/>
        <v>0</v>
      </c>
      <c r="AL36" s="222">
        <v>0</v>
      </c>
      <c r="AM36" s="285">
        <f>(AL36/AL47)</f>
        <v>0</v>
      </c>
      <c r="AN36" s="282">
        <v>1</v>
      </c>
      <c r="AO36" s="285">
        <f>AN36/AN47</f>
        <v>3.105590062111801E-3</v>
      </c>
      <c r="AP36" s="282"/>
      <c r="AQ36" s="285" t="e">
        <f>AP36/AP47</f>
        <v>#DIV/0!</v>
      </c>
      <c r="AR36" s="282"/>
      <c r="AS36" s="285" t="e">
        <f>AR36/AR47</f>
        <v>#DIV/0!</v>
      </c>
      <c r="AT36" s="286">
        <f t="shared" si="51"/>
        <v>0.7</v>
      </c>
      <c r="AU36" s="287">
        <f t="shared" si="52"/>
        <v>2.1618282890673254E-3</v>
      </c>
      <c r="AV36" s="223"/>
    </row>
    <row r="37" spans="1:48" ht="14.25" customHeight="1" x14ac:dyDescent="0.25">
      <c r="A37" s="222"/>
      <c r="B37" s="222"/>
      <c r="C37" s="288" t="s">
        <v>297</v>
      </c>
      <c r="D37" s="289">
        <f>SUM(D28:D36)</f>
        <v>18</v>
      </c>
      <c r="E37" s="290">
        <f>D37/D$47</f>
        <v>7.407407407407407E-2</v>
      </c>
      <c r="F37" s="289">
        <f>SUM(F28:F36)</f>
        <v>24</v>
      </c>
      <c r="G37" s="290">
        <f>F37/F$47</f>
        <v>0.11267605633802817</v>
      </c>
      <c r="H37" s="289">
        <f>SUM(H28:H36)</f>
        <v>24</v>
      </c>
      <c r="I37" s="290">
        <f>H37/H$47</f>
        <v>8.8888888888888892E-2</v>
      </c>
      <c r="J37" s="289">
        <f>SUM(J28:J36)</f>
        <v>32</v>
      </c>
      <c r="K37" s="290">
        <f>J37/J$47</f>
        <v>0.12648221343873517</v>
      </c>
      <c r="L37" s="289">
        <f>SUM(L28:L36)</f>
        <v>42</v>
      </c>
      <c r="M37" s="290">
        <f>L37/L$47</f>
        <v>0.16470588235294117</v>
      </c>
      <c r="N37" s="289">
        <f>SUM(N28:N36)</f>
        <v>30</v>
      </c>
      <c r="O37" s="290">
        <f>N37/N$47</f>
        <v>0.11152416356877323</v>
      </c>
      <c r="P37" s="289">
        <f>SUM(P28:P36)</f>
        <v>49</v>
      </c>
      <c r="Q37" s="290">
        <f>P37/P$47</f>
        <v>0.16442953020134229</v>
      </c>
      <c r="R37" s="289">
        <f>SUM(R28:R36)</f>
        <v>46</v>
      </c>
      <c r="S37" s="290">
        <f>R37/R$47</f>
        <v>0.16370106761565836</v>
      </c>
      <c r="T37" s="289">
        <f>SUM(T28:T36)</f>
        <v>44</v>
      </c>
      <c r="U37" s="291">
        <f>T37/T$47</f>
        <v>0.15602836879432624</v>
      </c>
      <c r="V37" s="292">
        <f>SUM(V28:V36)</f>
        <v>61</v>
      </c>
      <c r="W37" s="290">
        <f>V37/V$47</f>
        <v>0.18373493975903615</v>
      </c>
      <c r="X37" s="289">
        <f>SUM(X28:X36)</f>
        <v>37</v>
      </c>
      <c r="Y37" s="291">
        <f>X37/X$47</f>
        <v>0.125</v>
      </c>
      <c r="Z37" s="292">
        <f t="shared" ref="Z37:AN37" si="53">SUM(Z28:Z36)</f>
        <v>43</v>
      </c>
      <c r="AA37" s="293">
        <f t="shared" si="53"/>
        <v>0.14144736842105263</v>
      </c>
      <c r="AB37" s="292">
        <f t="shared" si="53"/>
        <v>51</v>
      </c>
      <c r="AC37" s="293">
        <f t="shared" si="53"/>
        <v>0.14571428571428571</v>
      </c>
      <c r="AD37" s="294">
        <f t="shared" si="53"/>
        <v>52</v>
      </c>
      <c r="AE37" s="291">
        <f t="shared" si="53"/>
        <v>0.16199376947040497</v>
      </c>
      <c r="AF37" s="296">
        <f t="shared" si="53"/>
        <v>50</v>
      </c>
      <c r="AG37" s="293">
        <f t="shared" si="53"/>
        <v>0.14792899408284022</v>
      </c>
      <c r="AH37" s="297">
        <f t="shared" si="53"/>
        <v>51</v>
      </c>
      <c r="AI37" s="293">
        <f t="shared" si="53"/>
        <v>0.16666666666666666</v>
      </c>
      <c r="AJ37" s="297">
        <f t="shared" si="53"/>
        <v>45</v>
      </c>
      <c r="AK37" s="293">
        <f t="shared" si="53"/>
        <v>0.16014234875444841</v>
      </c>
      <c r="AL37" s="289">
        <f t="shared" si="53"/>
        <v>77</v>
      </c>
      <c r="AM37" s="293">
        <f t="shared" si="53"/>
        <v>0.1984536082474227</v>
      </c>
      <c r="AN37" s="297">
        <f t="shared" si="53"/>
        <v>66</v>
      </c>
      <c r="AO37" s="293">
        <f>AN37/AN47</f>
        <v>0.20496894409937888</v>
      </c>
      <c r="AP37" s="297">
        <f>SUM(AP28:AP36)</f>
        <v>0</v>
      </c>
      <c r="AQ37" s="293" t="e">
        <f>AP37/AP47</f>
        <v>#DIV/0!</v>
      </c>
      <c r="AR37" s="297">
        <f>SUM(AR28:AR36)</f>
        <v>0</v>
      </c>
      <c r="AS37" s="293" t="e">
        <f>AR37/AR47</f>
        <v>#DIV/0!</v>
      </c>
      <c r="AT37" s="298">
        <f t="shared" si="51"/>
        <v>53.3</v>
      </c>
      <c r="AU37" s="299">
        <f t="shared" si="52"/>
        <v>0.16460778258184064</v>
      </c>
      <c r="AV37" s="223"/>
    </row>
    <row r="38" spans="1:48" ht="12.75" customHeight="1" x14ac:dyDescent="0.25">
      <c r="A38" s="222"/>
      <c r="B38" s="222"/>
      <c r="C38" s="243" t="s">
        <v>298</v>
      </c>
      <c r="D38" s="222"/>
      <c r="E38" s="318"/>
      <c r="F38" s="222"/>
      <c r="G38" s="318"/>
      <c r="H38" s="222"/>
      <c r="I38" s="318"/>
      <c r="J38" s="222"/>
      <c r="K38" s="318"/>
      <c r="L38" s="222"/>
      <c r="M38" s="318"/>
      <c r="N38" s="222"/>
      <c r="O38" s="318"/>
      <c r="P38" s="222"/>
      <c r="Q38" s="318"/>
      <c r="R38" s="222"/>
      <c r="S38" s="318"/>
      <c r="T38" s="222"/>
      <c r="U38" s="319"/>
      <c r="V38" s="309"/>
      <c r="W38" s="318"/>
      <c r="X38" s="222"/>
      <c r="Y38" s="319"/>
      <c r="Z38" s="309"/>
      <c r="AA38" s="285"/>
      <c r="AB38" s="309"/>
      <c r="AC38" s="285"/>
      <c r="AD38" s="319"/>
      <c r="AE38" s="319"/>
      <c r="AF38" s="283"/>
      <c r="AG38" s="285"/>
      <c r="AH38" s="319"/>
      <c r="AI38" s="285"/>
      <c r="AJ38" s="319"/>
      <c r="AK38" s="285"/>
      <c r="AL38" s="319"/>
      <c r="AM38" s="285"/>
      <c r="AN38" s="319"/>
      <c r="AO38" s="285"/>
      <c r="AP38" s="319"/>
      <c r="AQ38" s="285"/>
      <c r="AR38" s="319"/>
      <c r="AS38" s="285"/>
      <c r="AT38" s="302"/>
      <c r="AU38" s="320"/>
      <c r="AV38" s="223"/>
    </row>
    <row r="39" spans="1:48" ht="12.75" customHeight="1" x14ac:dyDescent="0.25">
      <c r="A39" s="323">
        <v>30.999199999999998</v>
      </c>
      <c r="B39" s="222">
        <v>30</v>
      </c>
      <c r="C39" s="252" t="s">
        <v>299</v>
      </c>
      <c r="D39" s="253">
        <f>D192</f>
        <v>0</v>
      </c>
      <c r="E39" s="254">
        <f>D39/D$47</f>
        <v>0</v>
      </c>
      <c r="F39" s="253">
        <f>F192</f>
        <v>0</v>
      </c>
      <c r="G39" s="254">
        <f>F39/F$47</f>
        <v>0</v>
      </c>
      <c r="H39" s="253">
        <f>H192</f>
        <v>0</v>
      </c>
      <c r="I39" s="254">
        <f>H39/H$47</f>
        <v>0</v>
      </c>
      <c r="J39" s="253">
        <f>J192</f>
        <v>0</v>
      </c>
      <c r="K39" s="254">
        <f>J39/J$47</f>
        <v>0</v>
      </c>
      <c r="L39" s="253">
        <f>L192</f>
        <v>0</v>
      </c>
      <c r="M39" s="254">
        <f>L39/L$47</f>
        <v>0</v>
      </c>
      <c r="N39" s="253">
        <f>N192</f>
        <v>0</v>
      </c>
      <c r="O39" s="254">
        <f>N39/N$47</f>
        <v>0</v>
      </c>
      <c r="P39" s="253">
        <f>P192</f>
        <v>0</v>
      </c>
      <c r="Q39" s="254">
        <f>P39/P$47</f>
        <v>0</v>
      </c>
      <c r="R39" s="253">
        <f>R192</f>
        <v>0</v>
      </c>
      <c r="S39" s="254">
        <f>R39/R$47</f>
        <v>0</v>
      </c>
      <c r="T39" s="261">
        <v>1</v>
      </c>
      <c r="U39" s="255">
        <f>T39/T$47</f>
        <v>3.5460992907801418E-3</v>
      </c>
      <c r="V39" s="257">
        <v>2</v>
      </c>
      <c r="W39" s="254">
        <f>V39/V$47</f>
        <v>6.024096385542169E-3</v>
      </c>
      <c r="X39" s="253">
        <f>X191</f>
        <v>2</v>
      </c>
      <c r="Y39" s="255">
        <f>X39/X$47</f>
        <v>6.7567567567567571E-3</v>
      </c>
      <c r="Z39" s="257">
        <v>1</v>
      </c>
      <c r="AA39" s="258">
        <f t="shared" ref="AA39:AA44" si="54">Z39/Z$47</f>
        <v>3.2894736842105261E-3</v>
      </c>
      <c r="AB39" s="257">
        <v>3</v>
      </c>
      <c r="AC39" s="258">
        <f t="shared" ref="AC39:AC44" si="55">AB39/AB$47</f>
        <v>8.5714285714285719E-3</v>
      </c>
      <c r="AD39" s="259">
        <v>1</v>
      </c>
      <c r="AE39" s="258">
        <f t="shared" ref="AE39:AE44" si="56">AD39/AD$47</f>
        <v>3.1152647975077881E-3</v>
      </c>
      <c r="AF39" s="260">
        <v>0</v>
      </c>
      <c r="AG39" s="258">
        <f t="shared" ref="AG39:AG44" si="57">AF39/AF$47</f>
        <v>0</v>
      </c>
      <c r="AH39" s="259">
        <v>0</v>
      </c>
      <c r="AI39" s="258">
        <f t="shared" ref="AI39:AI44" si="58">AH39/AH$47</f>
        <v>0</v>
      </c>
      <c r="AJ39" s="259">
        <v>0</v>
      </c>
      <c r="AK39" s="258">
        <f t="shared" ref="AK39:AK44" si="59">AJ39/AJ$47</f>
        <v>0</v>
      </c>
      <c r="AL39" s="259">
        <v>0</v>
      </c>
      <c r="AM39" s="258">
        <f>(AL39/AL47)</f>
        <v>0</v>
      </c>
      <c r="AN39" s="259">
        <v>0</v>
      </c>
      <c r="AO39" s="258">
        <f>AN39/AN47</f>
        <v>0</v>
      </c>
      <c r="AP39" s="259"/>
      <c r="AQ39" s="258" t="e">
        <f>AP39/AP47</f>
        <v>#DIV/0!</v>
      </c>
      <c r="AR39" s="259"/>
      <c r="AS39" s="258" t="e">
        <f>AR39/AR47</f>
        <v>#DIV/0!</v>
      </c>
      <c r="AT39" s="303">
        <f t="shared" ref="AT39:AT45" si="60">AVERAGE(V39,X39,Z39,AB39,AD39, AF39, AH39, AJ39, AL39, AN39)</f>
        <v>0.9</v>
      </c>
      <c r="AU39" s="263">
        <f t="shared" ref="AU39:AU45" si="61">AT39/AT$47</f>
        <v>2.7794935145151328E-3</v>
      </c>
      <c r="AV39" s="223"/>
    </row>
    <row r="40" spans="1:48" ht="12.75" customHeight="1" x14ac:dyDescent="0.25">
      <c r="A40" s="323"/>
      <c r="B40" s="222"/>
      <c r="C40" s="252" t="s">
        <v>232</v>
      </c>
      <c r="D40" s="261"/>
      <c r="E40" s="254"/>
      <c r="F40" s="261"/>
      <c r="G40" s="254"/>
      <c r="H40" s="261"/>
      <c r="I40" s="254"/>
      <c r="J40" s="261"/>
      <c r="K40" s="254"/>
      <c r="L40" s="261"/>
      <c r="M40" s="254"/>
      <c r="N40" s="261"/>
      <c r="O40" s="254"/>
      <c r="P40" s="261">
        <v>9</v>
      </c>
      <c r="Q40" s="254">
        <f>P40/P$47</f>
        <v>3.0201342281879196E-2</v>
      </c>
      <c r="R40" s="261">
        <v>8</v>
      </c>
      <c r="S40" s="254">
        <f>R40/R$47</f>
        <v>2.8469750889679714E-2</v>
      </c>
      <c r="T40" s="261">
        <v>3</v>
      </c>
      <c r="U40" s="255">
        <f>T40/T$47</f>
        <v>1.0638297872340425E-2</v>
      </c>
      <c r="V40" s="257">
        <v>9</v>
      </c>
      <c r="W40" s="254">
        <f>V40/V$47</f>
        <v>2.710843373493976E-2</v>
      </c>
      <c r="X40" s="261">
        <v>1</v>
      </c>
      <c r="Y40" s="255"/>
      <c r="Z40" s="257">
        <v>1</v>
      </c>
      <c r="AA40" s="258">
        <f t="shared" si="54"/>
        <v>3.2894736842105261E-3</v>
      </c>
      <c r="AB40" s="257">
        <v>1</v>
      </c>
      <c r="AC40" s="258">
        <f t="shared" si="55"/>
        <v>2.8571428571428571E-3</v>
      </c>
      <c r="AD40" s="259">
        <v>2</v>
      </c>
      <c r="AE40" s="258">
        <f t="shared" si="56"/>
        <v>6.2305295950155761E-3</v>
      </c>
      <c r="AF40" s="260">
        <v>8</v>
      </c>
      <c r="AG40" s="258">
        <f t="shared" si="57"/>
        <v>2.3668639053254437E-2</v>
      </c>
      <c r="AH40" s="259">
        <v>4</v>
      </c>
      <c r="AI40" s="258">
        <f t="shared" si="58"/>
        <v>1.3071895424836602E-2</v>
      </c>
      <c r="AJ40" s="259">
        <v>1</v>
      </c>
      <c r="AK40" s="258">
        <f t="shared" si="59"/>
        <v>3.5587188612099642E-3</v>
      </c>
      <c r="AL40" s="259">
        <v>2</v>
      </c>
      <c r="AM40" s="258">
        <f>SUM(AL40/AL47)</f>
        <v>5.1546391752577319E-3</v>
      </c>
      <c r="AN40" s="259">
        <v>10</v>
      </c>
      <c r="AO40" s="258">
        <f>AN40/AN47</f>
        <v>3.1055900621118012E-2</v>
      </c>
      <c r="AP40" s="259"/>
      <c r="AQ40" s="258" t="e">
        <f>AP40/AP47</f>
        <v>#DIV/0!</v>
      </c>
      <c r="AR40" s="259"/>
      <c r="AS40" s="258" t="e">
        <f>AR40/AR47</f>
        <v>#DIV/0!</v>
      </c>
      <c r="AT40" s="262">
        <f t="shared" si="60"/>
        <v>3.9</v>
      </c>
      <c r="AU40" s="263">
        <f t="shared" si="61"/>
        <v>1.2044471896232242E-2</v>
      </c>
      <c r="AV40" s="223"/>
    </row>
    <row r="41" spans="1:48" ht="12.75" customHeight="1" x14ac:dyDescent="0.25">
      <c r="A41" s="222">
        <v>30</v>
      </c>
      <c r="B41" s="222">
        <v>30</v>
      </c>
      <c r="C41" s="252" t="s">
        <v>91</v>
      </c>
      <c r="D41" s="253">
        <f>D195</f>
        <v>2</v>
      </c>
      <c r="E41" s="254">
        <f>D41/D$47</f>
        <v>8.23045267489712E-3</v>
      </c>
      <c r="F41" s="253">
        <f>F195</f>
        <v>0</v>
      </c>
      <c r="G41" s="254">
        <f>F41/F$47</f>
        <v>0</v>
      </c>
      <c r="H41" s="253">
        <f>H195</f>
        <v>1</v>
      </c>
      <c r="I41" s="254">
        <f>H41/H$47</f>
        <v>3.7037037037037038E-3</v>
      </c>
      <c r="J41" s="253">
        <f>J195</f>
        <v>0</v>
      </c>
      <c r="K41" s="254">
        <f>J41/J$47</f>
        <v>0</v>
      </c>
      <c r="L41" s="253">
        <f>L195</f>
        <v>0</v>
      </c>
      <c r="M41" s="254">
        <f>L41/L$47</f>
        <v>0</v>
      </c>
      <c r="N41" s="253">
        <f>N195</f>
        <v>0</v>
      </c>
      <c r="O41" s="254">
        <f>N41/N$47</f>
        <v>0</v>
      </c>
      <c r="P41" s="253">
        <f>P195</f>
        <v>1</v>
      </c>
      <c r="Q41" s="254">
        <f>P41/P$47</f>
        <v>3.3557046979865771E-3</v>
      </c>
      <c r="R41" s="253">
        <f>R195</f>
        <v>1</v>
      </c>
      <c r="S41" s="254">
        <f>R41/R$47</f>
        <v>3.5587188612099642E-3</v>
      </c>
      <c r="T41" s="253">
        <f>T195</f>
        <v>0</v>
      </c>
      <c r="U41" s="255">
        <f>T41/T$47</f>
        <v>0</v>
      </c>
      <c r="V41" s="256">
        <f>V195</f>
        <v>0</v>
      </c>
      <c r="W41" s="254">
        <f>V41/V$47</f>
        <v>0</v>
      </c>
      <c r="X41" s="253">
        <f>X195</f>
        <v>7</v>
      </c>
      <c r="Y41" s="255">
        <f>X41/X$47</f>
        <v>2.364864864864865E-2</v>
      </c>
      <c r="Z41" s="257">
        <v>7</v>
      </c>
      <c r="AA41" s="258">
        <f t="shared" si="54"/>
        <v>2.3026315789473683E-2</v>
      </c>
      <c r="AB41" s="257">
        <v>3</v>
      </c>
      <c r="AC41" s="258">
        <f t="shared" si="55"/>
        <v>8.5714285714285719E-3</v>
      </c>
      <c r="AD41" s="259">
        <v>3</v>
      </c>
      <c r="AE41" s="258">
        <f t="shared" si="56"/>
        <v>9.3457943925233638E-3</v>
      </c>
      <c r="AF41" s="260">
        <v>6</v>
      </c>
      <c r="AG41" s="258">
        <f t="shared" si="57"/>
        <v>1.7751479289940829E-2</v>
      </c>
      <c r="AH41" s="259">
        <v>3</v>
      </c>
      <c r="AI41" s="258">
        <f t="shared" si="58"/>
        <v>9.8039215686274508E-3</v>
      </c>
      <c r="AJ41" s="259">
        <v>3</v>
      </c>
      <c r="AK41" s="258">
        <f t="shared" si="59"/>
        <v>1.0676156583629894E-2</v>
      </c>
      <c r="AL41" s="259">
        <v>4</v>
      </c>
      <c r="AM41" s="258">
        <f>(AL41/AL47)</f>
        <v>1.0309278350515464E-2</v>
      </c>
      <c r="AN41" s="259">
        <v>9</v>
      </c>
      <c r="AO41" s="258">
        <f>AN41/AN47</f>
        <v>2.7950310559006212E-2</v>
      </c>
      <c r="AP41" s="259"/>
      <c r="AQ41" s="258" t="e">
        <f>AP41/AP47</f>
        <v>#DIV/0!</v>
      </c>
      <c r="AR41" s="259"/>
      <c r="AS41" s="258" t="e">
        <f>AR41/AR47</f>
        <v>#DIV/0!</v>
      </c>
      <c r="AT41" s="262">
        <f t="shared" si="60"/>
        <v>4.5</v>
      </c>
      <c r="AU41" s="263">
        <f t="shared" si="61"/>
        <v>1.3897467572575664E-2</v>
      </c>
      <c r="AV41" s="223"/>
    </row>
    <row r="42" spans="1:48" ht="12.75" customHeight="1" x14ac:dyDescent="0.25">
      <c r="A42" s="222">
        <v>30</v>
      </c>
      <c r="B42" s="222">
        <v>30</v>
      </c>
      <c r="C42" s="264" t="s">
        <v>93</v>
      </c>
      <c r="D42" s="265">
        <f>D197</f>
        <v>4</v>
      </c>
      <c r="E42" s="266">
        <f>D42/D$47</f>
        <v>1.646090534979424E-2</v>
      </c>
      <c r="F42" s="265">
        <f>F197</f>
        <v>2</v>
      </c>
      <c r="G42" s="266">
        <f>F42/F$47</f>
        <v>9.3896713615023476E-3</v>
      </c>
      <c r="H42" s="265">
        <f>H197</f>
        <v>8</v>
      </c>
      <c r="I42" s="266">
        <f>H42/H$47</f>
        <v>2.9629629629629631E-2</v>
      </c>
      <c r="J42" s="265">
        <f>J197</f>
        <v>1</v>
      </c>
      <c r="K42" s="266">
        <f>J42/J$47</f>
        <v>3.952569169960474E-3</v>
      </c>
      <c r="L42" s="265">
        <f>L197</f>
        <v>4</v>
      </c>
      <c r="M42" s="266">
        <f>L42/L$47</f>
        <v>1.5686274509803921E-2</v>
      </c>
      <c r="N42" s="265">
        <f>N197</f>
        <v>3</v>
      </c>
      <c r="O42" s="266">
        <f>N42/N$47</f>
        <v>1.1152416356877323E-2</v>
      </c>
      <c r="P42" s="265">
        <f>P197</f>
        <v>5</v>
      </c>
      <c r="Q42" s="266">
        <f>P42/P$47</f>
        <v>1.6778523489932886E-2</v>
      </c>
      <c r="R42" s="265">
        <f>R197</f>
        <v>0</v>
      </c>
      <c r="S42" s="266">
        <f>R42/R$47</f>
        <v>0</v>
      </c>
      <c r="T42" s="265">
        <f>T197</f>
        <v>4</v>
      </c>
      <c r="U42" s="267">
        <f>T42/T$47</f>
        <v>1.4184397163120567E-2</v>
      </c>
      <c r="V42" s="268">
        <f>V197</f>
        <v>3</v>
      </c>
      <c r="W42" s="266">
        <f>V42/V$47</f>
        <v>9.0361445783132526E-3</v>
      </c>
      <c r="X42" s="265">
        <f>X197</f>
        <v>7</v>
      </c>
      <c r="Y42" s="267">
        <f>X42/X$47</f>
        <v>2.364864864864865E-2</v>
      </c>
      <c r="Z42" s="269">
        <v>4</v>
      </c>
      <c r="AA42" s="258">
        <f t="shared" si="54"/>
        <v>1.3157894736842105E-2</v>
      </c>
      <c r="AB42" s="269">
        <v>6</v>
      </c>
      <c r="AC42" s="258">
        <f t="shared" si="55"/>
        <v>1.7142857142857144E-2</v>
      </c>
      <c r="AD42" s="259">
        <v>4</v>
      </c>
      <c r="AE42" s="258">
        <f t="shared" si="56"/>
        <v>1.2461059190031152E-2</v>
      </c>
      <c r="AF42" s="260">
        <v>5</v>
      </c>
      <c r="AG42" s="258">
        <f t="shared" si="57"/>
        <v>1.4792899408284023E-2</v>
      </c>
      <c r="AH42" s="259">
        <v>3</v>
      </c>
      <c r="AI42" s="258">
        <f t="shared" si="58"/>
        <v>9.8039215686274508E-3</v>
      </c>
      <c r="AJ42" s="259">
        <v>6</v>
      </c>
      <c r="AK42" s="258">
        <f t="shared" si="59"/>
        <v>2.1352313167259787E-2</v>
      </c>
      <c r="AL42" s="259">
        <v>6</v>
      </c>
      <c r="AM42" s="258">
        <f>(AL42/AL47)</f>
        <v>1.5463917525773196E-2</v>
      </c>
      <c r="AN42" s="259">
        <v>7</v>
      </c>
      <c r="AO42" s="258">
        <f>AN42/AN47</f>
        <v>2.1739130434782608E-2</v>
      </c>
      <c r="AP42" s="259"/>
      <c r="AQ42" s="258" t="e">
        <f>AP42/AP47</f>
        <v>#DIV/0!</v>
      </c>
      <c r="AR42" s="259"/>
      <c r="AS42" s="258" t="e">
        <f>AR42/AR47</f>
        <v>#DIV/0!</v>
      </c>
      <c r="AT42" s="262">
        <f t="shared" si="60"/>
        <v>5.0999999999999996</v>
      </c>
      <c r="AU42" s="270">
        <f t="shared" si="61"/>
        <v>1.5750463248919083E-2</v>
      </c>
      <c r="AV42" s="223"/>
    </row>
    <row r="43" spans="1:48" ht="12.75" customHeight="1" x14ac:dyDescent="0.25">
      <c r="A43" s="222">
        <v>30.9999</v>
      </c>
      <c r="B43" s="222">
        <v>30</v>
      </c>
      <c r="C43" s="264" t="s">
        <v>300</v>
      </c>
      <c r="D43" s="271"/>
      <c r="E43" s="266"/>
      <c r="F43" s="271"/>
      <c r="G43" s="266"/>
      <c r="H43" s="271"/>
      <c r="I43" s="266"/>
      <c r="J43" s="271">
        <v>0</v>
      </c>
      <c r="K43" s="266">
        <v>0</v>
      </c>
      <c r="L43" s="271">
        <v>0</v>
      </c>
      <c r="M43" s="266">
        <v>0</v>
      </c>
      <c r="N43" s="271">
        <v>0</v>
      </c>
      <c r="O43" s="266">
        <v>0</v>
      </c>
      <c r="P43" s="271">
        <v>0</v>
      </c>
      <c r="Q43" s="266">
        <v>0</v>
      </c>
      <c r="R43" s="271">
        <v>0</v>
      </c>
      <c r="S43" s="266">
        <v>0</v>
      </c>
      <c r="T43" s="271">
        <v>0</v>
      </c>
      <c r="U43" s="267">
        <v>0</v>
      </c>
      <c r="V43" s="269">
        <v>0</v>
      </c>
      <c r="W43" s="266">
        <v>0</v>
      </c>
      <c r="X43" s="271">
        <v>1</v>
      </c>
      <c r="Y43" s="267">
        <f>X43/X$202</f>
        <v>3.3783783783783786E-3</v>
      </c>
      <c r="Z43" s="269">
        <v>2</v>
      </c>
      <c r="AA43" s="258">
        <f t="shared" si="54"/>
        <v>6.5789473684210523E-3</v>
      </c>
      <c r="AB43" s="269">
        <v>4</v>
      </c>
      <c r="AC43" s="258">
        <f t="shared" si="55"/>
        <v>1.1428571428571429E-2</v>
      </c>
      <c r="AD43" s="259">
        <v>1</v>
      </c>
      <c r="AE43" s="258">
        <f t="shared" si="56"/>
        <v>3.1152647975077881E-3</v>
      </c>
      <c r="AF43" s="283">
        <v>1</v>
      </c>
      <c r="AG43" s="258">
        <f t="shared" si="57"/>
        <v>2.9585798816568047E-3</v>
      </c>
      <c r="AH43" s="259">
        <v>2</v>
      </c>
      <c r="AI43" s="258">
        <f t="shared" si="58"/>
        <v>6.5359477124183009E-3</v>
      </c>
      <c r="AJ43" s="259">
        <v>0</v>
      </c>
      <c r="AK43" s="258">
        <f t="shared" si="59"/>
        <v>0</v>
      </c>
      <c r="AL43" s="259">
        <v>0</v>
      </c>
      <c r="AM43" s="258">
        <f>(AL43/AL47)</f>
        <v>0</v>
      </c>
      <c r="AN43" s="259">
        <v>1</v>
      </c>
      <c r="AO43" s="258">
        <f>AN43/AN47</f>
        <v>3.105590062111801E-3</v>
      </c>
      <c r="AP43" s="259"/>
      <c r="AQ43" s="258" t="e">
        <f>AP43/AP47</f>
        <v>#DIV/0!</v>
      </c>
      <c r="AR43" s="259"/>
      <c r="AS43" s="258" t="e">
        <f>AR43/AR47</f>
        <v>#DIV/0!</v>
      </c>
      <c r="AT43" s="262">
        <f t="shared" si="60"/>
        <v>1.2</v>
      </c>
      <c r="AU43" s="270">
        <f t="shared" si="61"/>
        <v>3.7059913526868433E-3</v>
      </c>
      <c r="AV43" s="223"/>
    </row>
    <row r="44" spans="1:48" ht="13.5" customHeight="1" x14ac:dyDescent="0.25">
      <c r="A44" s="222">
        <v>24</v>
      </c>
      <c r="B44" s="222">
        <v>24</v>
      </c>
      <c r="C44" s="276" t="s">
        <v>209</v>
      </c>
      <c r="D44" s="277">
        <f>D201</f>
        <v>0</v>
      </c>
      <c r="E44" s="278">
        <f>D44/D$47</f>
        <v>0</v>
      </c>
      <c r="F44" s="277">
        <f>F201</f>
        <v>0</v>
      </c>
      <c r="G44" s="278">
        <f>F44/F$47</f>
        <v>0</v>
      </c>
      <c r="H44" s="277">
        <f>H201</f>
        <v>0</v>
      </c>
      <c r="I44" s="278">
        <f>H44/H$47</f>
        <v>0</v>
      </c>
      <c r="J44" s="277">
        <f>J201</f>
        <v>0</v>
      </c>
      <c r="K44" s="278">
        <f>J44/J$47</f>
        <v>0</v>
      </c>
      <c r="L44" s="277">
        <f>L201</f>
        <v>0</v>
      </c>
      <c r="M44" s="278">
        <f>L44/L$47</f>
        <v>0</v>
      </c>
      <c r="N44" s="277">
        <f>N201</f>
        <v>1</v>
      </c>
      <c r="O44" s="278">
        <f>N44/N$47</f>
        <v>3.7174721189591076E-3</v>
      </c>
      <c r="P44" s="277">
        <f>P201</f>
        <v>0</v>
      </c>
      <c r="Q44" s="278">
        <f>P44/P$47</f>
        <v>0</v>
      </c>
      <c r="R44" s="277">
        <f>R201</f>
        <v>0</v>
      </c>
      <c r="S44" s="278">
        <f>R44/R$47</f>
        <v>0</v>
      </c>
      <c r="T44" s="277">
        <f>T201</f>
        <v>0</v>
      </c>
      <c r="U44" s="279">
        <f>T44/T$47</f>
        <v>0</v>
      </c>
      <c r="V44" s="311">
        <f>V201</f>
        <v>0</v>
      </c>
      <c r="W44" s="278">
        <f>V44/V$47</f>
        <v>0</v>
      </c>
      <c r="X44" s="277">
        <f>X201</f>
        <v>0</v>
      </c>
      <c r="Y44" s="279">
        <f>X44/X$47</f>
        <v>0</v>
      </c>
      <c r="Z44" s="280">
        <v>0</v>
      </c>
      <c r="AA44" s="281">
        <f t="shared" si="54"/>
        <v>0</v>
      </c>
      <c r="AB44" s="280">
        <v>5</v>
      </c>
      <c r="AC44" s="281">
        <f t="shared" si="55"/>
        <v>1.4285714285714285E-2</v>
      </c>
      <c r="AD44" s="282">
        <v>2</v>
      </c>
      <c r="AE44" s="284">
        <f t="shared" si="56"/>
        <v>6.2305295950155761E-3</v>
      </c>
      <c r="AF44" s="324">
        <v>0</v>
      </c>
      <c r="AG44" s="284">
        <f t="shared" si="57"/>
        <v>0</v>
      </c>
      <c r="AH44" s="259">
        <v>0</v>
      </c>
      <c r="AI44" s="284">
        <f t="shared" si="58"/>
        <v>0</v>
      </c>
      <c r="AJ44" s="259">
        <v>0</v>
      </c>
      <c r="AK44" s="284">
        <f t="shared" si="59"/>
        <v>0</v>
      </c>
      <c r="AL44" s="282">
        <v>0</v>
      </c>
      <c r="AM44" s="285">
        <f>(AL44/AL47)</f>
        <v>0</v>
      </c>
      <c r="AN44" s="282">
        <v>0</v>
      </c>
      <c r="AO44" s="285">
        <f>AN44/AN47</f>
        <v>0</v>
      </c>
      <c r="AP44" s="282"/>
      <c r="AQ44" s="285" t="e">
        <f>AP44/AP47</f>
        <v>#DIV/0!</v>
      </c>
      <c r="AR44" s="282"/>
      <c r="AS44" s="285" t="e">
        <f>AR44/AR47</f>
        <v>#DIV/0!</v>
      </c>
      <c r="AT44" s="286">
        <f t="shared" si="60"/>
        <v>0.7</v>
      </c>
      <c r="AU44" s="287">
        <f t="shared" si="61"/>
        <v>2.1618282890673254E-3</v>
      </c>
      <c r="AV44" s="223"/>
    </row>
    <row r="45" spans="1:48" ht="14.25" customHeight="1" x14ac:dyDescent="0.25">
      <c r="A45" s="222"/>
      <c r="B45" s="222"/>
      <c r="C45" s="288" t="s">
        <v>100</v>
      </c>
      <c r="D45" s="289">
        <f>SUM(D41:D44)</f>
        <v>6</v>
      </c>
      <c r="E45" s="290">
        <f>D45/D$47</f>
        <v>2.4691358024691357E-2</v>
      </c>
      <c r="F45" s="289">
        <f>SUM(F41:F44)</f>
        <v>2</v>
      </c>
      <c r="G45" s="290">
        <f>F45/F$47</f>
        <v>9.3896713615023476E-3</v>
      </c>
      <c r="H45" s="289">
        <f>SUM(H41:H44)</f>
        <v>9</v>
      </c>
      <c r="I45" s="290">
        <f>H45/H$47</f>
        <v>3.3333333333333333E-2</v>
      </c>
      <c r="J45" s="289">
        <f>SUM(J41:J44)</f>
        <v>1</v>
      </c>
      <c r="K45" s="290">
        <f>J45/J$47</f>
        <v>3.952569169960474E-3</v>
      </c>
      <c r="L45" s="289">
        <f>SUM(L41:L44)</f>
        <v>4</v>
      </c>
      <c r="M45" s="290">
        <f>L45/L$47</f>
        <v>1.5686274509803921E-2</v>
      </c>
      <c r="N45" s="289">
        <f>SUM(N41:N44)</f>
        <v>4</v>
      </c>
      <c r="O45" s="290">
        <f>N45/N$47</f>
        <v>1.4869888475836431E-2</v>
      </c>
      <c r="P45" s="289">
        <f>SUM(P39:P44)</f>
        <v>15</v>
      </c>
      <c r="Q45" s="290">
        <f>P45/P$47</f>
        <v>5.0335570469798654E-2</v>
      </c>
      <c r="R45" s="289">
        <f>SUM(R39:R44)</f>
        <v>9</v>
      </c>
      <c r="S45" s="290">
        <f>R45/R$47</f>
        <v>3.2028469750889681E-2</v>
      </c>
      <c r="T45" s="289">
        <f>SUM(T39:T44)</f>
        <v>8</v>
      </c>
      <c r="U45" s="291">
        <f>T45/T$47</f>
        <v>2.8368794326241134E-2</v>
      </c>
      <c r="V45" s="292">
        <f>SUM(V39:V44)</f>
        <v>14</v>
      </c>
      <c r="W45" s="290">
        <f>V45/V$47</f>
        <v>4.2168674698795178E-2</v>
      </c>
      <c r="X45" s="289">
        <f>SUM(X39:X44)</f>
        <v>18</v>
      </c>
      <c r="Y45" s="291">
        <f>X45/X$47</f>
        <v>6.0810810810810814E-2</v>
      </c>
      <c r="Z45" s="292">
        <f t="shared" ref="Z45:AN45" si="62">SUM(Z39:Z44)</f>
        <v>15</v>
      </c>
      <c r="AA45" s="293">
        <f t="shared" si="62"/>
        <v>4.9342105263157889E-2</v>
      </c>
      <c r="AB45" s="292">
        <f t="shared" si="62"/>
        <v>22</v>
      </c>
      <c r="AC45" s="293">
        <f t="shared" si="62"/>
        <v>6.2857142857142861E-2</v>
      </c>
      <c r="AD45" s="297">
        <f t="shared" si="62"/>
        <v>13</v>
      </c>
      <c r="AE45" s="291">
        <f t="shared" si="62"/>
        <v>4.0498442367601244E-2</v>
      </c>
      <c r="AF45" s="296">
        <f t="shared" si="62"/>
        <v>20</v>
      </c>
      <c r="AG45" s="293">
        <f t="shared" si="62"/>
        <v>5.9171597633136098E-2</v>
      </c>
      <c r="AH45" s="297">
        <f t="shared" si="62"/>
        <v>12</v>
      </c>
      <c r="AI45" s="293">
        <f t="shared" si="62"/>
        <v>3.9215686274509803E-2</v>
      </c>
      <c r="AJ45" s="297">
        <f t="shared" si="62"/>
        <v>10</v>
      </c>
      <c r="AK45" s="293">
        <f t="shared" si="62"/>
        <v>3.5587188612099641E-2</v>
      </c>
      <c r="AL45" s="297">
        <f t="shared" si="62"/>
        <v>12</v>
      </c>
      <c r="AM45" s="293">
        <f t="shared" si="62"/>
        <v>3.0927835051546393E-2</v>
      </c>
      <c r="AN45" s="297">
        <f t="shared" si="62"/>
        <v>27</v>
      </c>
      <c r="AO45" s="293">
        <f>AN45/AN47</f>
        <v>8.3850931677018639E-2</v>
      </c>
      <c r="AP45" s="297">
        <f>SUM(AP39:AP44)</f>
        <v>0</v>
      </c>
      <c r="AQ45" s="293" t="e">
        <f>AP45/AP47</f>
        <v>#DIV/0!</v>
      </c>
      <c r="AR45" s="297">
        <f>SUM(AR39:AR44)</f>
        <v>0</v>
      </c>
      <c r="AS45" s="293" t="e">
        <f>AR45/AR47</f>
        <v>#DIV/0!</v>
      </c>
      <c r="AT45" s="298">
        <f t="shared" si="60"/>
        <v>16.3</v>
      </c>
      <c r="AU45" s="299">
        <f t="shared" si="61"/>
        <v>5.0339715873996292E-2</v>
      </c>
      <c r="AV45" s="223"/>
    </row>
    <row r="46" spans="1:48" ht="13.5" customHeight="1" x14ac:dyDescent="0.25">
      <c r="A46" s="222"/>
      <c r="B46" s="222"/>
      <c r="C46" s="325"/>
      <c r="D46" s="233"/>
      <c r="E46" s="326"/>
      <c r="F46" s="233"/>
      <c r="G46" s="326"/>
      <c r="H46" s="233"/>
      <c r="I46" s="326"/>
      <c r="J46" s="233"/>
      <c r="K46" s="326"/>
      <c r="L46" s="233"/>
      <c r="M46" s="326"/>
      <c r="N46" s="233"/>
      <c r="O46" s="326"/>
      <c r="P46" s="233"/>
      <c r="Q46" s="326"/>
      <c r="R46" s="233"/>
      <c r="S46" s="326"/>
      <c r="T46" s="233"/>
      <c r="U46" s="327"/>
      <c r="V46" s="328"/>
      <c r="W46" s="326"/>
      <c r="X46" s="233"/>
      <c r="Y46" s="327"/>
      <c r="Z46" s="328"/>
      <c r="AA46" s="284"/>
      <c r="AB46" s="328"/>
      <c r="AC46" s="284"/>
      <c r="AD46" s="327"/>
      <c r="AE46" s="327"/>
      <c r="AF46" s="329"/>
      <c r="AG46" s="284"/>
      <c r="AH46" s="327"/>
      <c r="AI46" s="284"/>
      <c r="AJ46" s="327"/>
      <c r="AK46" s="284"/>
      <c r="AL46" s="327"/>
      <c r="AM46" s="284"/>
      <c r="AN46" s="327"/>
      <c r="AO46" s="284"/>
      <c r="AP46" s="327"/>
      <c r="AQ46" s="284"/>
      <c r="AR46" s="327"/>
      <c r="AS46" s="284"/>
      <c r="AT46" s="330"/>
      <c r="AU46" s="331"/>
      <c r="AV46" s="223"/>
    </row>
    <row r="47" spans="1:48" ht="15.75" customHeight="1" x14ac:dyDescent="0.25">
      <c r="A47" s="222"/>
      <c r="B47" s="222"/>
      <c r="C47" s="332" t="s">
        <v>301</v>
      </c>
      <c r="D47" s="333">
        <f t="shared" ref="D47:Z47" si="63">D45+D37+D26+D16</f>
        <v>243</v>
      </c>
      <c r="E47" s="334">
        <f t="shared" si="63"/>
        <v>1</v>
      </c>
      <c r="F47" s="333">
        <f t="shared" si="63"/>
        <v>213</v>
      </c>
      <c r="G47" s="335">
        <f t="shared" si="63"/>
        <v>1</v>
      </c>
      <c r="H47" s="333">
        <f t="shared" si="63"/>
        <v>270</v>
      </c>
      <c r="I47" s="335">
        <f t="shared" si="63"/>
        <v>1</v>
      </c>
      <c r="J47" s="333">
        <f t="shared" si="63"/>
        <v>253</v>
      </c>
      <c r="K47" s="335">
        <f t="shared" si="63"/>
        <v>1</v>
      </c>
      <c r="L47" s="333">
        <f t="shared" si="63"/>
        <v>255</v>
      </c>
      <c r="M47" s="335">
        <f t="shared" si="63"/>
        <v>1</v>
      </c>
      <c r="N47" s="333">
        <f t="shared" si="63"/>
        <v>269</v>
      </c>
      <c r="O47" s="335">
        <f t="shared" si="63"/>
        <v>1</v>
      </c>
      <c r="P47" s="333">
        <f t="shared" si="63"/>
        <v>298</v>
      </c>
      <c r="Q47" s="335">
        <f t="shared" si="63"/>
        <v>1</v>
      </c>
      <c r="R47" s="333">
        <f t="shared" si="63"/>
        <v>281</v>
      </c>
      <c r="S47" s="335">
        <f t="shared" si="63"/>
        <v>1</v>
      </c>
      <c r="T47" s="333">
        <f t="shared" si="63"/>
        <v>282</v>
      </c>
      <c r="U47" s="336">
        <f t="shared" si="63"/>
        <v>1</v>
      </c>
      <c r="V47" s="337">
        <f t="shared" si="63"/>
        <v>332</v>
      </c>
      <c r="W47" s="335">
        <f t="shared" si="63"/>
        <v>1</v>
      </c>
      <c r="X47" s="333">
        <f t="shared" si="63"/>
        <v>296</v>
      </c>
      <c r="Y47" s="336">
        <f t="shared" si="63"/>
        <v>1</v>
      </c>
      <c r="Z47" s="337">
        <f t="shared" si="63"/>
        <v>304</v>
      </c>
      <c r="AA47" s="338">
        <f>SUM(AA16,AA26,AA37,AA45)</f>
        <v>1.0032894736842104</v>
      </c>
      <c r="AB47" s="337">
        <f>AB45+AB37+AB26+AB16</f>
        <v>350</v>
      </c>
      <c r="AC47" s="338">
        <f>AC45+AC37+AC26+AC16</f>
        <v>1.0028571428571427</v>
      </c>
      <c r="AD47" s="339">
        <f>AD45+AD37+AD26+AD16</f>
        <v>321</v>
      </c>
      <c r="AE47" s="336">
        <f>SUM(AE45,AE37,AE26,AE16)</f>
        <v>1.0062305295950156</v>
      </c>
      <c r="AF47" s="340">
        <f>AF45+AF37+AF26+AF16</f>
        <v>338</v>
      </c>
      <c r="AG47" s="338">
        <f>SUM(AG37,AG45,AG26,AG16)</f>
        <v>1.0236686390532546</v>
      </c>
      <c r="AH47" s="339">
        <f>AH45+AH37+AH26+AH16</f>
        <v>306</v>
      </c>
      <c r="AI47" s="338">
        <f>SUM(AI45,AI37,AI26,AI16)</f>
        <v>0.99999999999999989</v>
      </c>
      <c r="AJ47" s="339">
        <f>AJ45+AJ37+AJ26+AJ16</f>
        <v>281</v>
      </c>
      <c r="AK47" s="338">
        <f>SUM(AK45,AK37,AK26,AK16)</f>
        <v>1</v>
      </c>
      <c r="AL47" s="339">
        <f>AL16+AL26+AL37+AL45</f>
        <v>388</v>
      </c>
      <c r="AM47" s="338">
        <f>AM16+AM26+AM37+AM45</f>
        <v>1</v>
      </c>
      <c r="AN47" s="339">
        <f>SUM(AN16+AN26+AN37+AN45)</f>
        <v>322</v>
      </c>
      <c r="AO47" s="338">
        <f>AO16+AO26+AO37+AO45</f>
        <v>1</v>
      </c>
      <c r="AP47" s="339">
        <f>SUM(AP16+AP26+AP37+AP45)</f>
        <v>0</v>
      </c>
      <c r="AQ47" s="338" t="e">
        <f>AQ16+AQ26+AQ37+AQ45</f>
        <v>#DIV/0!</v>
      </c>
      <c r="AR47" s="339">
        <f>SUM(AR16+AR26+AR37+AR45)</f>
        <v>0</v>
      </c>
      <c r="AS47" s="338" t="e">
        <f>AS16+AS26+AS37+AS45</f>
        <v>#DIV/0!</v>
      </c>
      <c r="AT47" s="341">
        <f>AVERAGE(V47,X47,Z47,AB47,AD47, AF47, AH47, AJ47, AL47, AN47)</f>
        <v>323.8</v>
      </c>
      <c r="AU47" s="335">
        <f>AT47/AT$47</f>
        <v>1</v>
      </c>
      <c r="AV47" s="223"/>
    </row>
    <row r="48" spans="1:48" ht="16.5" customHeight="1" x14ac:dyDescent="0.25">
      <c r="A48" s="222"/>
      <c r="B48" s="222"/>
      <c r="C48" s="784" t="s">
        <v>302</v>
      </c>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226"/>
      <c r="AC48" s="226"/>
      <c r="AD48" s="342"/>
      <c r="AE48" s="227"/>
      <c r="AF48" s="343"/>
      <c r="AG48" s="227"/>
      <c r="AH48" s="344"/>
      <c r="AI48" s="344"/>
      <c r="AJ48" s="227"/>
      <c r="AK48" s="226"/>
      <c r="AL48" s="226"/>
      <c r="AM48" s="345"/>
      <c r="AN48" s="226"/>
      <c r="AO48" s="226"/>
      <c r="AP48" s="226"/>
      <c r="AQ48" s="226"/>
      <c r="AR48" s="226"/>
      <c r="AS48" s="226"/>
      <c r="AT48" s="346"/>
      <c r="AU48" s="223"/>
      <c r="AV48" s="223"/>
    </row>
    <row r="49" spans="1:48" ht="12.75" customHeight="1" x14ac:dyDescent="0.25">
      <c r="A49" s="230" t="s">
        <v>278</v>
      </c>
      <c r="B49" s="227"/>
      <c r="C49" s="231"/>
      <c r="D49" s="785">
        <v>1995</v>
      </c>
      <c r="E49" s="767"/>
      <c r="F49" s="783">
        <v>1996</v>
      </c>
      <c r="G49" s="767"/>
      <c r="H49" s="783" t="s">
        <v>280</v>
      </c>
      <c r="I49" s="767"/>
      <c r="J49" s="783">
        <v>1998</v>
      </c>
      <c r="K49" s="767"/>
      <c r="L49" s="783">
        <v>1999</v>
      </c>
      <c r="M49" s="767"/>
      <c r="N49" s="783">
        <v>2000</v>
      </c>
      <c r="O49" s="767"/>
      <c r="P49" s="783">
        <v>2001</v>
      </c>
      <c r="Q49" s="767"/>
      <c r="R49" s="783">
        <v>2002</v>
      </c>
      <c r="S49" s="767"/>
      <c r="T49" s="785">
        <v>2003</v>
      </c>
      <c r="U49" s="770"/>
      <c r="V49" s="783">
        <v>2004</v>
      </c>
      <c r="W49" s="767"/>
      <c r="X49" s="785">
        <v>2005</v>
      </c>
      <c r="Y49" s="770"/>
      <c r="Z49" s="783">
        <v>2006</v>
      </c>
      <c r="AA49" s="779"/>
      <c r="AB49" s="783">
        <v>2007</v>
      </c>
      <c r="AC49" s="779"/>
      <c r="AD49" s="787">
        <v>2008</v>
      </c>
      <c r="AE49" s="770"/>
      <c r="AF49" s="790">
        <v>2009</v>
      </c>
      <c r="AG49" s="779"/>
      <c r="AH49" s="791">
        <v>2010</v>
      </c>
      <c r="AI49" s="779"/>
      <c r="AJ49" s="791">
        <v>2011</v>
      </c>
      <c r="AK49" s="779"/>
      <c r="AL49" s="791">
        <v>2012</v>
      </c>
      <c r="AM49" s="779"/>
      <c r="AN49" s="791">
        <v>2013</v>
      </c>
      <c r="AO49" s="779"/>
      <c r="AP49" s="791">
        <v>2014</v>
      </c>
      <c r="AQ49" s="779"/>
      <c r="AR49" s="791">
        <v>2015</v>
      </c>
      <c r="AS49" s="779"/>
      <c r="AT49" s="788" t="s">
        <v>281</v>
      </c>
      <c r="AU49" s="764"/>
      <c r="AV49" s="229" t="s">
        <v>303</v>
      </c>
    </row>
    <row r="50" spans="1:48" ht="13.5" customHeight="1" x14ac:dyDescent="0.25">
      <c r="A50" s="232" t="s">
        <v>282</v>
      </c>
      <c r="B50" s="233"/>
      <c r="C50" s="234" t="s">
        <v>21</v>
      </c>
      <c r="D50" s="235" t="s">
        <v>22</v>
      </c>
      <c r="E50" s="236" t="s">
        <v>23</v>
      </c>
      <c r="F50" s="235" t="s">
        <v>22</v>
      </c>
      <c r="G50" s="236" t="s">
        <v>23</v>
      </c>
      <c r="H50" s="235" t="s">
        <v>22</v>
      </c>
      <c r="I50" s="236" t="s">
        <v>23</v>
      </c>
      <c r="J50" s="235" t="s">
        <v>22</v>
      </c>
      <c r="K50" s="236" t="s">
        <v>23</v>
      </c>
      <c r="L50" s="235" t="s">
        <v>22</v>
      </c>
      <c r="M50" s="236" t="s">
        <v>23</v>
      </c>
      <c r="N50" s="235" t="s">
        <v>22</v>
      </c>
      <c r="O50" s="236" t="s">
        <v>23</v>
      </c>
      <c r="P50" s="235" t="s">
        <v>22</v>
      </c>
      <c r="Q50" s="236" t="s">
        <v>23</v>
      </c>
      <c r="R50" s="235" t="s">
        <v>22</v>
      </c>
      <c r="S50" s="236" t="s">
        <v>23</v>
      </c>
      <c r="T50" s="235" t="s">
        <v>22</v>
      </c>
      <c r="U50" s="235" t="s">
        <v>23</v>
      </c>
      <c r="V50" s="237" t="s">
        <v>22</v>
      </c>
      <c r="W50" s="236" t="s">
        <v>23</v>
      </c>
      <c r="X50" s="235" t="s">
        <v>22</v>
      </c>
      <c r="Y50" s="235" t="s">
        <v>23</v>
      </c>
      <c r="Z50" s="237" t="s">
        <v>22</v>
      </c>
      <c r="AA50" s="238" t="s">
        <v>23</v>
      </c>
      <c r="AB50" s="237" t="s">
        <v>22</v>
      </c>
      <c r="AC50" s="238" t="s">
        <v>23</v>
      </c>
      <c r="AD50" s="235" t="s">
        <v>22</v>
      </c>
      <c r="AE50" s="235" t="s">
        <v>23</v>
      </c>
      <c r="AF50" s="347" t="s">
        <v>22</v>
      </c>
      <c r="AG50" s="238" t="s">
        <v>23</v>
      </c>
      <c r="AH50" s="235" t="s">
        <v>22</v>
      </c>
      <c r="AI50" s="238" t="s">
        <v>23</v>
      </c>
      <c r="AJ50" s="235" t="s">
        <v>22</v>
      </c>
      <c r="AK50" s="238" t="s">
        <v>23</v>
      </c>
      <c r="AL50" s="235" t="s">
        <v>22</v>
      </c>
      <c r="AM50" s="238" t="s">
        <v>23</v>
      </c>
      <c r="AN50" s="235" t="s">
        <v>22</v>
      </c>
      <c r="AO50" s="238" t="s">
        <v>23</v>
      </c>
      <c r="AP50" s="235" t="s">
        <v>22</v>
      </c>
      <c r="AQ50" s="238" t="s">
        <v>23</v>
      </c>
      <c r="AR50" s="235" t="s">
        <v>22</v>
      </c>
      <c r="AS50" s="238" t="s">
        <v>23</v>
      </c>
      <c r="AT50" s="240" t="s">
        <v>22</v>
      </c>
      <c r="AU50" s="241" t="s">
        <v>23</v>
      </c>
      <c r="AV50" s="242"/>
    </row>
    <row r="51" spans="1:48" ht="13.5" customHeight="1" x14ac:dyDescent="0.25">
      <c r="A51" s="323"/>
      <c r="B51" s="323"/>
      <c r="C51" s="348"/>
      <c r="D51" s="223"/>
      <c r="E51" s="349"/>
      <c r="F51" s="223"/>
      <c r="G51" s="349"/>
      <c r="H51" s="223"/>
      <c r="I51" s="349"/>
      <c r="J51" s="223"/>
      <c r="K51" s="349"/>
      <c r="L51" s="223"/>
      <c r="M51" s="349"/>
      <c r="N51" s="223"/>
      <c r="O51" s="349"/>
      <c r="P51" s="223"/>
      <c r="Q51" s="349"/>
      <c r="R51" s="223"/>
      <c r="S51" s="349"/>
      <c r="T51" s="223"/>
      <c r="U51" s="223"/>
      <c r="V51" s="350"/>
      <c r="W51" s="349"/>
      <c r="X51" s="223"/>
      <c r="Y51" s="223"/>
      <c r="Z51" s="350"/>
      <c r="AA51" s="351"/>
      <c r="AB51" s="350"/>
      <c r="AC51" s="351"/>
      <c r="AD51" s="223"/>
      <c r="AE51" s="223"/>
      <c r="AF51" s="352"/>
      <c r="AG51" s="351"/>
      <c r="AH51" s="223"/>
      <c r="AI51" s="351"/>
      <c r="AJ51" s="223"/>
      <c r="AK51" s="351"/>
      <c r="AL51" s="223"/>
      <c r="AM51" s="351"/>
      <c r="AN51" s="223"/>
      <c r="AO51" s="351"/>
      <c r="AP51" s="223"/>
      <c r="AQ51" s="351"/>
      <c r="AR51" s="223"/>
      <c r="AS51" s="351"/>
      <c r="AT51" s="353"/>
      <c r="AU51" s="251"/>
      <c r="AV51" s="223"/>
    </row>
    <row r="52" spans="1:48" ht="12.75" customHeight="1" x14ac:dyDescent="0.25">
      <c r="A52" s="323"/>
      <c r="B52" s="323"/>
      <c r="C52" s="252" t="s">
        <v>111</v>
      </c>
      <c r="D52" s="261"/>
      <c r="E52" s="354"/>
      <c r="F52" s="261"/>
      <c r="G52" s="354"/>
      <c r="H52" s="261"/>
      <c r="I52" s="354"/>
      <c r="J52" s="261"/>
      <c r="K52" s="354"/>
      <c r="L52" s="261"/>
      <c r="M52" s="354"/>
      <c r="N52" s="261"/>
      <c r="O52" s="354"/>
      <c r="P52" s="261"/>
      <c r="Q52" s="354"/>
      <c r="R52" s="261"/>
      <c r="S52" s="354"/>
      <c r="T52" s="261"/>
      <c r="U52" s="355"/>
      <c r="V52" s="257"/>
      <c r="W52" s="354"/>
      <c r="X52" s="261"/>
      <c r="Y52" s="355"/>
      <c r="Z52" s="257"/>
      <c r="AA52" s="356"/>
      <c r="AB52" s="257"/>
      <c r="AC52" s="356"/>
      <c r="AD52" s="355"/>
      <c r="AE52" s="355"/>
      <c r="AF52" s="357"/>
      <c r="AG52" s="356"/>
      <c r="AH52" s="355"/>
      <c r="AI52" s="356"/>
      <c r="AJ52" s="355"/>
      <c r="AK52" s="356"/>
      <c r="AL52" s="355"/>
      <c r="AM52" s="356"/>
      <c r="AN52" s="355"/>
      <c r="AO52" s="356"/>
      <c r="AP52" s="355"/>
      <c r="AQ52" s="356"/>
      <c r="AR52" s="355"/>
      <c r="AS52" s="356"/>
      <c r="AT52" s="358"/>
      <c r="AU52" s="359"/>
      <c r="AV52" s="223"/>
    </row>
    <row r="53" spans="1:48" ht="12.75" customHeight="1" x14ac:dyDescent="0.25">
      <c r="A53" s="323">
        <v>51.119900000000001</v>
      </c>
      <c r="B53" s="282">
        <v>51</v>
      </c>
      <c r="C53" s="264" t="s">
        <v>113</v>
      </c>
      <c r="D53" s="271">
        <v>3</v>
      </c>
      <c r="E53" s="266" t="e">
        <f t="shared" ref="E53:E58" si="64">D53/D$202</f>
        <v>#REF!</v>
      </c>
      <c r="F53" s="271">
        <v>0</v>
      </c>
      <c r="G53" s="266" t="e">
        <f t="shared" ref="G53:G58" si="65">F53/F$202</f>
        <v>#REF!</v>
      </c>
      <c r="H53" s="271">
        <v>6</v>
      </c>
      <c r="I53" s="266" t="e">
        <f t="shared" ref="I53:I58" si="66">H53/H$202</f>
        <v>#REF!</v>
      </c>
      <c r="J53" s="271">
        <v>2</v>
      </c>
      <c r="K53" s="266" t="e">
        <f>J53/J$202</f>
        <v>#REF!</v>
      </c>
      <c r="L53" s="271">
        <v>4</v>
      </c>
      <c r="M53" s="266" t="e">
        <f t="shared" ref="M53:M58" si="67">L53/L$202</f>
        <v>#REF!</v>
      </c>
      <c r="N53" s="271">
        <v>0</v>
      </c>
      <c r="O53" s="266" t="e">
        <f t="shared" ref="O53:O58" si="68">N53/N$202</f>
        <v>#REF!</v>
      </c>
      <c r="P53" s="271">
        <v>0</v>
      </c>
      <c r="Q53" s="266">
        <f t="shared" ref="Q53:Q58" si="69">P53/P$202</f>
        <v>0</v>
      </c>
      <c r="R53" s="271">
        <v>0</v>
      </c>
      <c r="S53" s="266">
        <f t="shared" ref="S53:S58" si="70">R53/R$202</f>
        <v>0</v>
      </c>
      <c r="T53" s="271">
        <v>0</v>
      </c>
      <c r="U53" s="267">
        <f t="shared" ref="U53:U58" si="71">T53/T$202</f>
        <v>0</v>
      </c>
      <c r="V53" s="269">
        <v>0</v>
      </c>
      <c r="W53" s="266">
        <f t="shared" ref="W53:W58" si="72">V53/V$202</f>
        <v>0</v>
      </c>
      <c r="X53" s="271">
        <v>0</v>
      </c>
      <c r="Y53" s="267">
        <f t="shared" ref="Y53:Y58" si="73">X53/X$202</f>
        <v>0</v>
      </c>
      <c r="Z53" s="269">
        <v>0</v>
      </c>
      <c r="AA53" s="322">
        <f t="shared" ref="AA53:AA58" si="74">Z53/Z$202</f>
        <v>0</v>
      </c>
      <c r="AB53" s="269">
        <v>0</v>
      </c>
      <c r="AC53" s="322">
        <f t="shared" ref="AC53:AC58" si="75">AB53/AB$202</f>
        <v>0</v>
      </c>
      <c r="AD53" s="259">
        <v>0</v>
      </c>
      <c r="AE53" s="267">
        <f>AD53/AD$202</f>
        <v>0</v>
      </c>
      <c r="AF53" s="260">
        <v>0</v>
      </c>
      <c r="AG53" s="258">
        <f>AF53/AF$202</f>
        <v>0</v>
      </c>
      <c r="AH53" s="259">
        <v>0</v>
      </c>
      <c r="AI53" s="258">
        <f>AH53/AH$202</f>
        <v>0</v>
      </c>
      <c r="AJ53" s="259">
        <v>0</v>
      </c>
      <c r="AK53" s="258">
        <f>AJ53/AJ$202</f>
        <v>0</v>
      </c>
      <c r="AL53" s="255"/>
      <c r="AM53" s="258"/>
      <c r="AN53" s="255"/>
      <c r="AO53" s="258"/>
      <c r="AP53" s="255"/>
      <c r="AQ53" s="258"/>
      <c r="AR53" s="255"/>
      <c r="AS53" s="258"/>
      <c r="AT53" s="358">
        <f>AVERAGE(L53,N53,P53,R53,T53,V53,X53,Z53,AB53,AD53)</f>
        <v>0.4</v>
      </c>
      <c r="AU53" s="270">
        <f t="shared" ref="AU53:AU58" si="76">AT53/AT$202</f>
        <v>1.2974375608173856E-3</v>
      </c>
      <c r="AV53" s="223"/>
    </row>
    <row r="54" spans="1:48" ht="12.75" customHeight="1" x14ac:dyDescent="0.25">
      <c r="A54" s="323">
        <v>51.119900000000001</v>
      </c>
      <c r="B54" s="282">
        <v>51</v>
      </c>
      <c r="C54" s="264" t="s">
        <v>115</v>
      </c>
      <c r="D54" s="271">
        <v>0</v>
      </c>
      <c r="E54" s="266" t="e">
        <f t="shared" si="64"/>
        <v>#REF!</v>
      </c>
      <c r="F54" s="271">
        <v>0</v>
      </c>
      <c r="G54" s="266" t="e">
        <f t="shared" si="65"/>
        <v>#REF!</v>
      </c>
      <c r="H54" s="271">
        <v>0</v>
      </c>
      <c r="I54" s="266" t="e">
        <f t="shared" si="66"/>
        <v>#REF!</v>
      </c>
      <c r="J54" s="271">
        <v>1</v>
      </c>
      <c r="K54" s="266" t="e">
        <f>J54/$J$202</f>
        <v>#REF!</v>
      </c>
      <c r="L54" s="271">
        <v>0</v>
      </c>
      <c r="M54" s="266" t="e">
        <f t="shared" si="67"/>
        <v>#REF!</v>
      </c>
      <c r="N54" s="271">
        <v>0</v>
      </c>
      <c r="O54" s="266" t="e">
        <f t="shared" si="68"/>
        <v>#REF!</v>
      </c>
      <c r="P54" s="271">
        <v>0</v>
      </c>
      <c r="Q54" s="266">
        <f t="shared" si="69"/>
        <v>0</v>
      </c>
      <c r="R54" s="271">
        <v>0</v>
      </c>
      <c r="S54" s="266">
        <f t="shared" si="70"/>
        <v>0</v>
      </c>
      <c r="T54" s="271">
        <v>0</v>
      </c>
      <c r="U54" s="267">
        <f t="shared" si="71"/>
        <v>0</v>
      </c>
      <c r="V54" s="269">
        <v>0</v>
      </c>
      <c r="W54" s="266">
        <f t="shared" si="72"/>
        <v>0</v>
      </c>
      <c r="X54" s="271">
        <v>0</v>
      </c>
      <c r="Y54" s="267">
        <f t="shared" si="73"/>
        <v>0</v>
      </c>
      <c r="Z54" s="269">
        <v>0</v>
      </c>
      <c r="AA54" s="322">
        <f t="shared" si="74"/>
        <v>0</v>
      </c>
      <c r="AB54" s="269">
        <v>0</v>
      </c>
      <c r="AC54" s="322">
        <f t="shared" si="75"/>
        <v>0</v>
      </c>
      <c r="AD54" s="259">
        <v>0</v>
      </c>
      <c r="AE54" s="267">
        <f>AD54/AD$202</f>
        <v>0</v>
      </c>
      <c r="AF54" s="260">
        <v>0</v>
      </c>
      <c r="AG54" s="258">
        <f>AF54/AF$202</f>
        <v>0</v>
      </c>
      <c r="AH54" s="259">
        <v>0</v>
      </c>
      <c r="AI54" s="258">
        <f>AH54/AH$202</f>
        <v>0</v>
      </c>
      <c r="AJ54" s="259">
        <v>0</v>
      </c>
      <c r="AK54" s="258">
        <f>AJ54/AJ$202</f>
        <v>0</v>
      </c>
      <c r="AL54" s="255"/>
      <c r="AM54" s="258"/>
      <c r="AN54" s="255"/>
      <c r="AO54" s="258"/>
      <c r="AP54" s="255"/>
      <c r="AQ54" s="258"/>
      <c r="AR54" s="255"/>
      <c r="AS54" s="258"/>
      <c r="AT54" s="358">
        <f>AVERAGE(L54,N54,P54,R54,T54,V54,X54,Z54,AB54,AD54)</f>
        <v>0</v>
      </c>
      <c r="AU54" s="270">
        <f t="shared" si="76"/>
        <v>0</v>
      </c>
      <c r="AV54" s="223"/>
    </row>
    <row r="55" spans="1:48" ht="12.75" customHeight="1" x14ac:dyDescent="0.25">
      <c r="A55" s="323">
        <v>51.110500000000002</v>
      </c>
      <c r="B55" s="282">
        <v>51</v>
      </c>
      <c r="C55" s="264" t="s">
        <v>304</v>
      </c>
      <c r="D55" s="271">
        <v>1</v>
      </c>
      <c r="E55" s="266" t="e">
        <f t="shared" si="64"/>
        <v>#REF!</v>
      </c>
      <c r="F55" s="271">
        <v>5</v>
      </c>
      <c r="G55" s="266" t="e">
        <f t="shared" si="65"/>
        <v>#REF!</v>
      </c>
      <c r="H55" s="271">
        <v>1</v>
      </c>
      <c r="I55" s="266" t="e">
        <f t="shared" si="66"/>
        <v>#REF!</v>
      </c>
      <c r="J55" s="271">
        <v>2</v>
      </c>
      <c r="K55" s="266" t="e">
        <f>J55/$J$202</f>
        <v>#REF!</v>
      </c>
      <c r="L55" s="271">
        <v>2</v>
      </c>
      <c r="M55" s="266" t="e">
        <f t="shared" si="67"/>
        <v>#REF!</v>
      </c>
      <c r="N55" s="271">
        <v>1</v>
      </c>
      <c r="O55" s="266" t="e">
        <f t="shared" si="68"/>
        <v>#REF!</v>
      </c>
      <c r="P55" s="271">
        <v>1</v>
      </c>
      <c r="Q55" s="266">
        <f t="shared" si="69"/>
        <v>3.3557046979865771E-3</v>
      </c>
      <c r="R55" s="271">
        <v>0</v>
      </c>
      <c r="S55" s="266">
        <f t="shared" si="70"/>
        <v>0</v>
      </c>
      <c r="T55" s="271">
        <v>0</v>
      </c>
      <c r="U55" s="267">
        <f t="shared" si="71"/>
        <v>0</v>
      </c>
      <c r="V55" s="269">
        <v>0</v>
      </c>
      <c r="W55" s="266">
        <f t="shared" si="72"/>
        <v>0</v>
      </c>
      <c r="X55" s="271">
        <v>0</v>
      </c>
      <c r="Y55" s="267">
        <f t="shared" si="73"/>
        <v>0</v>
      </c>
      <c r="Z55" s="269">
        <v>0</v>
      </c>
      <c r="AA55" s="322">
        <f t="shared" si="74"/>
        <v>0</v>
      </c>
      <c r="AB55" s="269">
        <v>0</v>
      </c>
      <c r="AC55" s="322">
        <f t="shared" si="75"/>
        <v>0</v>
      </c>
      <c r="AD55" s="259">
        <v>0</v>
      </c>
      <c r="AE55" s="267">
        <f>AD55/AD$202</f>
        <v>0</v>
      </c>
      <c r="AF55" s="260">
        <v>0</v>
      </c>
      <c r="AG55" s="258">
        <f>AF55/AF$202</f>
        <v>0</v>
      </c>
      <c r="AH55" s="259">
        <v>0</v>
      </c>
      <c r="AI55" s="258">
        <f>AH55/AH$202</f>
        <v>0</v>
      </c>
      <c r="AJ55" s="259">
        <v>0</v>
      </c>
      <c r="AK55" s="258">
        <f>AJ55/AJ$202</f>
        <v>0</v>
      </c>
      <c r="AL55" s="255"/>
      <c r="AM55" s="258"/>
      <c r="AN55" s="255"/>
      <c r="AO55" s="258"/>
      <c r="AP55" s="255"/>
      <c r="AQ55" s="258"/>
      <c r="AR55" s="255"/>
      <c r="AS55" s="258"/>
      <c r="AT55" s="358">
        <f>AVERAGE(L55,N55,P55,R55,T55,V55,X55,Z55,AB55,AD55)</f>
        <v>0.4</v>
      </c>
      <c r="AU55" s="270">
        <f t="shared" si="76"/>
        <v>1.2974375608173856E-3</v>
      </c>
      <c r="AV55" s="223"/>
    </row>
    <row r="56" spans="1:48" ht="12.75" customHeight="1" x14ac:dyDescent="0.25">
      <c r="A56" s="323">
        <v>51.119900000000001</v>
      </c>
      <c r="B56" s="282">
        <v>51</v>
      </c>
      <c r="C56" s="264" t="s">
        <v>120</v>
      </c>
      <c r="D56" s="271">
        <v>2</v>
      </c>
      <c r="E56" s="266" t="e">
        <f t="shared" si="64"/>
        <v>#REF!</v>
      </c>
      <c r="F56" s="271">
        <v>0</v>
      </c>
      <c r="G56" s="266" t="e">
        <f t="shared" si="65"/>
        <v>#REF!</v>
      </c>
      <c r="H56" s="271">
        <v>0</v>
      </c>
      <c r="I56" s="266" t="e">
        <f t="shared" si="66"/>
        <v>#REF!</v>
      </c>
      <c r="J56" s="271">
        <v>0</v>
      </c>
      <c r="K56" s="266" t="e">
        <f>J56/$J$202</f>
        <v>#REF!</v>
      </c>
      <c r="L56" s="271">
        <v>0</v>
      </c>
      <c r="M56" s="266" t="e">
        <f t="shared" si="67"/>
        <v>#REF!</v>
      </c>
      <c r="N56" s="271">
        <v>0</v>
      </c>
      <c r="O56" s="266" t="e">
        <f t="shared" si="68"/>
        <v>#REF!</v>
      </c>
      <c r="P56" s="271">
        <v>0</v>
      </c>
      <c r="Q56" s="266">
        <f t="shared" si="69"/>
        <v>0</v>
      </c>
      <c r="R56" s="271">
        <v>0</v>
      </c>
      <c r="S56" s="266">
        <f t="shared" si="70"/>
        <v>0</v>
      </c>
      <c r="T56" s="271">
        <v>0</v>
      </c>
      <c r="U56" s="267">
        <f t="shared" si="71"/>
        <v>0</v>
      </c>
      <c r="V56" s="269">
        <v>0</v>
      </c>
      <c r="W56" s="266">
        <f t="shared" si="72"/>
        <v>0</v>
      </c>
      <c r="X56" s="271">
        <v>0</v>
      </c>
      <c r="Y56" s="267">
        <f t="shared" si="73"/>
        <v>0</v>
      </c>
      <c r="Z56" s="269">
        <v>0</v>
      </c>
      <c r="AA56" s="322">
        <f t="shared" si="74"/>
        <v>0</v>
      </c>
      <c r="AB56" s="269">
        <v>0</v>
      </c>
      <c r="AC56" s="322">
        <f t="shared" si="75"/>
        <v>0</v>
      </c>
      <c r="AD56" s="259">
        <v>0</v>
      </c>
      <c r="AE56" s="267">
        <f>AD56/AD$202</f>
        <v>0</v>
      </c>
      <c r="AF56" s="260">
        <v>0</v>
      </c>
      <c r="AG56" s="258">
        <f>AF56/AF$202</f>
        <v>0</v>
      </c>
      <c r="AH56" s="259">
        <v>0</v>
      </c>
      <c r="AI56" s="258">
        <f>AH56/AH$202</f>
        <v>0</v>
      </c>
      <c r="AJ56" s="259">
        <v>0</v>
      </c>
      <c r="AK56" s="258">
        <f>AJ56/AJ$202</f>
        <v>0</v>
      </c>
      <c r="AL56" s="255"/>
      <c r="AM56" s="258"/>
      <c r="AN56" s="255"/>
      <c r="AO56" s="258"/>
      <c r="AP56" s="255"/>
      <c r="AQ56" s="258"/>
      <c r="AR56" s="255"/>
      <c r="AS56" s="258"/>
      <c r="AT56" s="358">
        <f>AVERAGE(L56,N56,P56,R56,T56,V56,X56,Z56,AB56,AD56)</f>
        <v>0</v>
      </c>
      <c r="AU56" s="270">
        <f t="shared" si="76"/>
        <v>0</v>
      </c>
      <c r="AV56" s="223"/>
    </row>
    <row r="57" spans="1:48" ht="12.75" customHeight="1" x14ac:dyDescent="0.25">
      <c r="A57" s="323">
        <v>51.999099999999999</v>
      </c>
      <c r="B57" s="282">
        <v>51</v>
      </c>
      <c r="C57" s="264" t="s">
        <v>121</v>
      </c>
      <c r="D57" s="360">
        <v>2</v>
      </c>
      <c r="E57" s="361" t="e">
        <f t="shared" si="64"/>
        <v>#REF!</v>
      </c>
      <c r="F57" s="360">
        <v>4</v>
      </c>
      <c r="G57" s="361" t="e">
        <f t="shared" si="65"/>
        <v>#REF!</v>
      </c>
      <c r="H57" s="360">
        <v>4</v>
      </c>
      <c r="I57" s="361" t="e">
        <f t="shared" si="66"/>
        <v>#REF!</v>
      </c>
      <c r="J57" s="360">
        <v>2</v>
      </c>
      <c r="K57" s="361" t="e">
        <f>J57/$J$202</f>
        <v>#REF!</v>
      </c>
      <c r="L57" s="360">
        <v>1</v>
      </c>
      <c r="M57" s="361" t="e">
        <f t="shared" si="67"/>
        <v>#REF!</v>
      </c>
      <c r="N57" s="360">
        <v>0</v>
      </c>
      <c r="O57" s="361" t="e">
        <f t="shared" si="68"/>
        <v>#REF!</v>
      </c>
      <c r="P57" s="360">
        <v>1</v>
      </c>
      <c r="Q57" s="361">
        <f t="shared" si="69"/>
        <v>3.3557046979865771E-3</v>
      </c>
      <c r="R57" s="360">
        <v>0</v>
      </c>
      <c r="S57" s="361">
        <f t="shared" si="70"/>
        <v>0</v>
      </c>
      <c r="T57" s="360">
        <v>0</v>
      </c>
      <c r="U57" s="362">
        <f t="shared" si="71"/>
        <v>0</v>
      </c>
      <c r="V57" s="363">
        <v>0</v>
      </c>
      <c r="W57" s="361">
        <f t="shared" si="72"/>
        <v>0</v>
      </c>
      <c r="X57" s="360">
        <v>0</v>
      </c>
      <c r="Y57" s="362">
        <f t="shared" si="73"/>
        <v>0</v>
      </c>
      <c r="Z57" s="363">
        <v>0</v>
      </c>
      <c r="AA57" s="364">
        <f t="shared" si="74"/>
        <v>0</v>
      </c>
      <c r="AB57" s="363">
        <v>0</v>
      </c>
      <c r="AC57" s="364">
        <f t="shared" si="75"/>
        <v>0</v>
      </c>
      <c r="AD57" s="365">
        <v>0</v>
      </c>
      <c r="AE57" s="362">
        <f>AD57/AD$202</f>
        <v>0</v>
      </c>
      <c r="AF57" s="366">
        <v>0</v>
      </c>
      <c r="AG57" s="367">
        <f>AF57/AF$202</f>
        <v>0</v>
      </c>
      <c r="AH57" s="365">
        <v>0</v>
      </c>
      <c r="AI57" s="367">
        <f>AH57/AH$202</f>
        <v>0</v>
      </c>
      <c r="AJ57" s="365">
        <v>0</v>
      </c>
      <c r="AK57" s="367">
        <f>AJ57/AJ$202</f>
        <v>0</v>
      </c>
      <c r="AL57" s="368"/>
      <c r="AM57" s="367"/>
      <c r="AN57" s="368"/>
      <c r="AO57" s="367"/>
      <c r="AP57" s="368"/>
      <c r="AQ57" s="367"/>
      <c r="AR57" s="368"/>
      <c r="AS57" s="367"/>
      <c r="AT57" s="369">
        <f>AVERAGE(L57,N57,P57,R57,T57,V57,X57,Z57,AB57,AD57)</f>
        <v>0.2</v>
      </c>
      <c r="AU57" s="370">
        <f t="shared" si="76"/>
        <v>6.4871878040869281E-4</v>
      </c>
      <c r="AV57" s="223"/>
    </row>
    <row r="58" spans="1:48" ht="12.75" customHeight="1" x14ac:dyDescent="0.25">
      <c r="A58" s="371">
        <v>51</v>
      </c>
      <c r="B58" s="282">
        <v>51</v>
      </c>
      <c r="C58" s="372" t="s">
        <v>305</v>
      </c>
      <c r="D58" s="373">
        <f>SUM(D53:D57)</f>
        <v>8</v>
      </c>
      <c r="E58" s="374" t="e">
        <f t="shared" si="64"/>
        <v>#REF!</v>
      </c>
      <c r="F58" s="373">
        <f>SUM(F53:F57)</f>
        <v>9</v>
      </c>
      <c r="G58" s="374" t="e">
        <f t="shared" si="65"/>
        <v>#REF!</v>
      </c>
      <c r="H58" s="373">
        <f>SUM(H53:H57)</f>
        <v>11</v>
      </c>
      <c r="I58" s="374" t="e">
        <f t="shared" si="66"/>
        <v>#REF!</v>
      </c>
      <c r="J58" s="373">
        <f>SUM(J53:J57)</f>
        <v>7</v>
      </c>
      <c r="K58" s="374" t="e">
        <f>J58/$J$202</f>
        <v>#REF!</v>
      </c>
      <c r="L58" s="373">
        <f>SUM(L53:L57)</f>
        <v>7</v>
      </c>
      <c r="M58" s="374" t="e">
        <f t="shared" si="67"/>
        <v>#REF!</v>
      </c>
      <c r="N58" s="375">
        <v>1</v>
      </c>
      <c r="O58" s="374" t="e">
        <f t="shared" si="68"/>
        <v>#REF!</v>
      </c>
      <c r="P58" s="373">
        <f>SUM(P53:P57)</f>
        <v>2</v>
      </c>
      <c r="Q58" s="374">
        <f t="shared" si="69"/>
        <v>6.7114093959731542E-3</v>
      </c>
      <c r="R58" s="373">
        <f>SUM(R53:R57)</f>
        <v>0</v>
      </c>
      <c r="S58" s="374">
        <f t="shared" si="70"/>
        <v>0</v>
      </c>
      <c r="T58" s="373">
        <f>SUM(T53:T57)</f>
        <v>0</v>
      </c>
      <c r="U58" s="376">
        <f t="shared" si="71"/>
        <v>0</v>
      </c>
      <c r="V58" s="377">
        <f>SUM(V53:V57)</f>
        <v>0</v>
      </c>
      <c r="W58" s="374">
        <f t="shared" si="72"/>
        <v>0</v>
      </c>
      <c r="X58" s="373">
        <f>SUM(X53:X57)</f>
        <v>0</v>
      </c>
      <c r="Y58" s="376">
        <f t="shared" si="73"/>
        <v>0</v>
      </c>
      <c r="Z58" s="377">
        <f>SUM(Z53:Z57)</f>
        <v>0</v>
      </c>
      <c r="AA58" s="378">
        <f t="shared" si="74"/>
        <v>0</v>
      </c>
      <c r="AB58" s="377">
        <f>SUM(AB53:AB57)</f>
        <v>0</v>
      </c>
      <c r="AC58" s="378">
        <f t="shared" si="75"/>
        <v>0</v>
      </c>
      <c r="AD58" s="379">
        <v>0</v>
      </c>
      <c r="AE58" s="376">
        <f>AD58/$AD202</f>
        <v>0</v>
      </c>
      <c r="AF58" s="380">
        <f>SUM(AF53:AF57)</f>
        <v>0</v>
      </c>
      <c r="AG58" s="378">
        <f>AF58/AF202</f>
        <v>0</v>
      </c>
      <c r="AH58" s="379">
        <f>SUM(AH53:AH57)</f>
        <v>0</v>
      </c>
      <c r="AI58" s="378">
        <f>SUM(AI53:AI57)</f>
        <v>0</v>
      </c>
      <c r="AJ58" s="379">
        <f>SUM(AJ53:AJ57)</f>
        <v>0</v>
      </c>
      <c r="AK58" s="378">
        <f>SUM(AK53:AK57)</f>
        <v>0</v>
      </c>
      <c r="AL58" s="376"/>
      <c r="AM58" s="378"/>
      <c r="AN58" s="376"/>
      <c r="AO58" s="378"/>
      <c r="AP58" s="376"/>
      <c r="AQ58" s="378"/>
      <c r="AR58" s="376"/>
      <c r="AS58" s="378"/>
      <c r="AT58" s="381">
        <f>AVERAGE(N58,P58,R58,T58,V58,X58,Z58,AB58,AD58,L58)</f>
        <v>1</v>
      </c>
      <c r="AU58" s="382">
        <f t="shared" si="76"/>
        <v>3.2435939020434641E-3</v>
      </c>
      <c r="AV58" s="223"/>
    </row>
    <row r="59" spans="1:48" ht="12.75" customHeight="1" x14ac:dyDescent="0.25">
      <c r="A59" s="323"/>
      <c r="B59" s="323"/>
      <c r="C59" s="348"/>
      <c r="D59" s="223"/>
      <c r="E59" s="349"/>
      <c r="F59" s="223"/>
      <c r="G59" s="349"/>
      <c r="H59" s="223"/>
      <c r="I59" s="349"/>
      <c r="J59" s="223"/>
      <c r="K59" s="349"/>
      <c r="L59" s="223"/>
      <c r="M59" s="349"/>
      <c r="N59" s="223"/>
      <c r="O59" s="349"/>
      <c r="P59" s="223"/>
      <c r="Q59" s="349"/>
      <c r="R59" s="223"/>
      <c r="S59" s="349"/>
      <c r="T59" s="223"/>
      <c r="U59" s="223"/>
      <c r="V59" s="350"/>
      <c r="W59" s="349"/>
      <c r="X59" s="223"/>
      <c r="Y59" s="223"/>
      <c r="Z59" s="350"/>
      <c r="AA59" s="351"/>
      <c r="AB59" s="350"/>
      <c r="AC59" s="351"/>
      <c r="AD59" s="224"/>
      <c r="AE59" s="223"/>
      <c r="AF59" s="352"/>
      <c r="AG59" s="351"/>
      <c r="AH59" s="223"/>
      <c r="AI59" s="351"/>
      <c r="AJ59" s="223"/>
      <c r="AK59" s="351"/>
      <c r="AL59" s="223"/>
      <c r="AM59" s="351"/>
      <c r="AN59" s="223"/>
      <c r="AO59" s="351"/>
      <c r="AP59" s="223"/>
      <c r="AQ59" s="351"/>
      <c r="AR59" s="223"/>
      <c r="AS59" s="351"/>
      <c r="AT59" s="353"/>
      <c r="AU59" s="251"/>
      <c r="AV59" s="223"/>
    </row>
    <row r="60" spans="1:48" ht="12.75" customHeight="1" x14ac:dyDescent="0.25">
      <c r="A60" s="323"/>
      <c r="B60" s="323"/>
      <c r="C60" s="252" t="s">
        <v>123</v>
      </c>
      <c r="D60" s="261"/>
      <c r="E60" s="254"/>
      <c r="F60" s="261"/>
      <c r="G60" s="254"/>
      <c r="H60" s="261"/>
      <c r="I60" s="254"/>
      <c r="J60" s="261"/>
      <c r="K60" s="254"/>
      <c r="L60" s="261"/>
      <c r="M60" s="254"/>
      <c r="N60" s="261"/>
      <c r="O60" s="254"/>
      <c r="P60" s="261"/>
      <c r="Q60" s="254"/>
      <c r="R60" s="261"/>
      <c r="S60" s="254"/>
      <c r="T60" s="261"/>
      <c r="U60" s="255"/>
      <c r="V60" s="257"/>
      <c r="W60" s="254"/>
      <c r="X60" s="261"/>
      <c r="Y60" s="255"/>
      <c r="Z60" s="257"/>
      <c r="AA60" s="258"/>
      <c r="AB60" s="257"/>
      <c r="AC60" s="258"/>
      <c r="AD60" s="259"/>
      <c r="AE60" s="255"/>
      <c r="AF60" s="260"/>
      <c r="AG60" s="258"/>
      <c r="AH60" s="255"/>
      <c r="AI60" s="258"/>
      <c r="AJ60" s="255"/>
      <c r="AK60" s="258"/>
      <c r="AL60" s="255"/>
      <c r="AM60" s="258"/>
      <c r="AN60" s="255"/>
      <c r="AO60" s="258"/>
      <c r="AP60" s="255"/>
      <c r="AQ60" s="258"/>
      <c r="AR60" s="255"/>
      <c r="AS60" s="258"/>
      <c r="AT60" s="358"/>
      <c r="AU60" s="263"/>
      <c r="AV60" s="223"/>
    </row>
    <row r="61" spans="1:48" ht="12.75" customHeight="1" x14ac:dyDescent="0.25">
      <c r="A61" s="323">
        <v>51.119900000000001</v>
      </c>
      <c r="B61" s="282">
        <v>51</v>
      </c>
      <c r="C61" s="264" t="s">
        <v>124</v>
      </c>
      <c r="D61" s="271">
        <v>2</v>
      </c>
      <c r="E61" s="266" t="e">
        <f t="shared" ref="E61:E66" si="77">D61/D$202</f>
        <v>#REF!</v>
      </c>
      <c r="F61" s="271">
        <v>1</v>
      </c>
      <c r="G61" s="266" t="e">
        <f t="shared" ref="G61:G66" si="78">F61/F$202</f>
        <v>#REF!</v>
      </c>
      <c r="H61" s="271">
        <v>2</v>
      </c>
      <c r="I61" s="266" t="e">
        <f t="shared" ref="I61:I66" si="79">H61/H$202</f>
        <v>#REF!</v>
      </c>
      <c r="J61" s="271">
        <v>0</v>
      </c>
      <c r="K61" s="266" t="e">
        <f>J61/$J$202</f>
        <v>#REF!</v>
      </c>
      <c r="L61" s="271">
        <v>0</v>
      </c>
      <c r="M61" s="266" t="e">
        <f t="shared" ref="M61:M66" si="80">L61/L$202</f>
        <v>#REF!</v>
      </c>
      <c r="N61" s="271">
        <v>0</v>
      </c>
      <c r="O61" s="266" t="e">
        <f t="shared" ref="O61:O66" si="81">N61/N$202</f>
        <v>#REF!</v>
      </c>
      <c r="P61" s="271">
        <v>0</v>
      </c>
      <c r="Q61" s="266">
        <f t="shared" ref="Q61:Q66" si="82">P61/P$202</f>
        <v>0</v>
      </c>
      <c r="R61" s="271">
        <v>0</v>
      </c>
      <c r="S61" s="266">
        <f t="shared" ref="S61:S66" si="83">R61/R$202</f>
        <v>0</v>
      </c>
      <c r="T61" s="271">
        <v>0</v>
      </c>
      <c r="U61" s="267">
        <f t="shared" ref="U61:U66" si="84">T61/T$202</f>
        <v>0</v>
      </c>
      <c r="V61" s="269">
        <v>0</v>
      </c>
      <c r="W61" s="266">
        <f t="shared" ref="W61:W66" si="85">V61/V$202</f>
        <v>0</v>
      </c>
      <c r="X61" s="271">
        <v>0</v>
      </c>
      <c r="Y61" s="267">
        <f t="shared" ref="Y61:Y66" si="86">X61/X$202</f>
        <v>0</v>
      </c>
      <c r="Z61" s="269">
        <v>0</v>
      </c>
      <c r="AA61" s="322">
        <f t="shared" ref="AA61:AA66" si="87">Z61/Z$202</f>
        <v>0</v>
      </c>
      <c r="AB61" s="269">
        <v>0</v>
      </c>
      <c r="AC61" s="322">
        <f t="shared" ref="AC61:AC66" si="88">AB61/AB$202</f>
        <v>0</v>
      </c>
      <c r="AD61" s="259">
        <v>0</v>
      </c>
      <c r="AE61" s="267">
        <f>AD61/AD$202</f>
        <v>0</v>
      </c>
      <c r="AF61" s="260">
        <v>0</v>
      </c>
      <c r="AG61" s="258">
        <f>AF61/AF$202</f>
        <v>0</v>
      </c>
      <c r="AH61" s="259">
        <v>0</v>
      </c>
      <c r="AI61" s="258">
        <f>AH61/AH$202</f>
        <v>0</v>
      </c>
      <c r="AJ61" s="259">
        <v>0</v>
      </c>
      <c r="AK61" s="258">
        <f>AJ61/AJ$202</f>
        <v>0</v>
      </c>
      <c r="AL61" s="255"/>
      <c r="AM61" s="258"/>
      <c r="AN61" s="255"/>
      <c r="AO61" s="258"/>
      <c r="AP61" s="255"/>
      <c r="AQ61" s="258"/>
      <c r="AR61" s="255"/>
      <c r="AS61" s="258"/>
      <c r="AT61" s="358">
        <f>AVERAGE(L61,N61,P61,R61,T61,V61,X61,Z61,AB61,AD61)</f>
        <v>0</v>
      </c>
      <c r="AU61" s="270">
        <f t="shared" ref="AU61:AU66" si="89">AT61/AT$202</f>
        <v>0</v>
      </c>
      <c r="AV61" s="223"/>
    </row>
    <row r="62" spans="1:48" ht="12.75" customHeight="1" x14ac:dyDescent="0.25">
      <c r="A62" s="323">
        <v>51.110100000000003</v>
      </c>
      <c r="B62" s="282">
        <v>51</v>
      </c>
      <c r="C62" s="264" t="s">
        <v>125</v>
      </c>
      <c r="D62" s="271">
        <v>2</v>
      </c>
      <c r="E62" s="266" t="e">
        <f t="shared" si="77"/>
        <v>#REF!</v>
      </c>
      <c r="F62" s="271">
        <v>0</v>
      </c>
      <c r="G62" s="266" t="e">
        <f t="shared" si="78"/>
        <v>#REF!</v>
      </c>
      <c r="H62" s="271">
        <v>1</v>
      </c>
      <c r="I62" s="266" t="e">
        <f t="shared" si="79"/>
        <v>#REF!</v>
      </c>
      <c r="J62" s="271">
        <v>0</v>
      </c>
      <c r="K62" s="266" t="e">
        <f>J62/$J$202</f>
        <v>#REF!</v>
      </c>
      <c r="L62" s="271">
        <v>0</v>
      </c>
      <c r="M62" s="266" t="e">
        <f t="shared" si="80"/>
        <v>#REF!</v>
      </c>
      <c r="N62" s="271">
        <v>0</v>
      </c>
      <c r="O62" s="266" t="e">
        <f t="shared" si="81"/>
        <v>#REF!</v>
      </c>
      <c r="P62" s="271">
        <v>0</v>
      </c>
      <c r="Q62" s="266">
        <f t="shared" si="82"/>
        <v>0</v>
      </c>
      <c r="R62" s="271">
        <v>0</v>
      </c>
      <c r="S62" s="266">
        <f t="shared" si="83"/>
        <v>0</v>
      </c>
      <c r="T62" s="271">
        <v>0</v>
      </c>
      <c r="U62" s="267">
        <f t="shared" si="84"/>
        <v>0</v>
      </c>
      <c r="V62" s="269">
        <v>0</v>
      </c>
      <c r="W62" s="266">
        <f t="shared" si="85"/>
        <v>0</v>
      </c>
      <c r="X62" s="271">
        <v>0</v>
      </c>
      <c r="Y62" s="267">
        <f t="shared" si="86"/>
        <v>0</v>
      </c>
      <c r="Z62" s="269">
        <v>0</v>
      </c>
      <c r="AA62" s="322">
        <f t="shared" si="87"/>
        <v>0</v>
      </c>
      <c r="AB62" s="269">
        <v>0</v>
      </c>
      <c r="AC62" s="322">
        <f t="shared" si="88"/>
        <v>0</v>
      </c>
      <c r="AD62" s="259">
        <v>0</v>
      </c>
      <c r="AE62" s="267">
        <f>AD62/AD$202</f>
        <v>0</v>
      </c>
      <c r="AF62" s="260">
        <v>0</v>
      </c>
      <c r="AG62" s="258">
        <f>AF62/AF$202</f>
        <v>0</v>
      </c>
      <c r="AH62" s="259">
        <v>0</v>
      </c>
      <c r="AI62" s="258">
        <f>AH62/AH$202</f>
        <v>0</v>
      </c>
      <c r="AJ62" s="259">
        <v>0</v>
      </c>
      <c r="AK62" s="258">
        <f>AJ62/AJ$202</f>
        <v>0</v>
      </c>
      <c r="AL62" s="255"/>
      <c r="AM62" s="258"/>
      <c r="AN62" s="255"/>
      <c r="AO62" s="258"/>
      <c r="AP62" s="255"/>
      <c r="AQ62" s="258"/>
      <c r="AR62" s="255"/>
      <c r="AS62" s="258"/>
      <c r="AT62" s="358">
        <f>AVERAGE(L62,N62,P62,R62,T62,V62,X62,Z62,AB62,AD62)</f>
        <v>0</v>
      </c>
      <c r="AU62" s="270">
        <f t="shared" si="89"/>
        <v>0</v>
      </c>
      <c r="AV62" s="223"/>
    </row>
    <row r="63" spans="1:48" ht="12.75" customHeight="1" x14ac:dyDescent="0.25">
      <c r="A63" s="323">
        <v>51.110199999999999</v>
      </c>
      <c r="B63" s="282">
        <v>51</v>
      </c>
      <c r="C63" s="264" t="s">
        <v>126</v>
      </c>
      <c r="D63" s="271">
        <v>2</v>
      </c>
      <c r="E63" s="266" t="e">
        <f t="shared" si="77"/>
        <v>#REF!</v>
      </c>
      <c r="F63" s="271">
        <v>7</v>
      </c>
      <c r="G63" s="266" t="e">
        <f t="shared" si="78"/>
        <v>#REF!</v>
      </c>
      <c r="H63" s="271">
        <v>7</v>
      </c>
      <c r="I63" s="266" t="e">
        <f t="shared" si="79"/>
        <v>#REF!</v>
      </c>
      <c r="J63" s="271">
        <v>4</v>
      </c>
      <c r="K63" s="266" t="e">
        <f>J63/$J$202</f>
        <v>#REF!</v>
      </c>
      <c r="L63" s="271">
        <v>4</v>
      </c>
      <c r="M63" s="266" t="e">
        <f t="shared" si="80"/>
        <v>#REF!</v>
      </c>
      <c r="N63" s="271">
        <v>0</v>
      </c>
      <c r="O63" s="266" t="e">
        <f t="shared" si="81"/>
        <v>#REF!</v>
      </c>
      <c r="P63" s="271">
        <v>0</v>
      </c>
      <c r="Q63" s="266">
        <f t="shared" si="82"/>
        <v>0</v>
      </c>
      <c r="R63" s="271">
        <v>0</v>
      </c>
      <c r="S63" s="266">
        <f t="shared" si="83"/>
        <v>0</v>
      </c>
      <c r="T63" s="271">
        <v>0</v>
      </c>
      <c r="U63" s="267">
        <f t="shared" si="84"/>
        <v>0</v>
      </c>
      <c r="V63" s="269">
        <v>0</v>
      </c>
      <c r="W63" s="266">
        <f t="shared" si="85"/>
        <v>0</v>
      </c>
      <c r="X63" s="271">
        <v>0</v>
      </c>
      <c r="Y63" s="267">
        <f t="shared" si="86"/>
        <v>0</v>
      </c>
      <c r="Z63" s="269">
        <v>0</v>
      </c>
      <c r="AA63" s="322">
        <f t="shared" si="87"/>
        <v>0</v>
      </c>
      <c r="AB63" s="269">
        <v>0</v>
      </c>
      <c r="AC63" s="322">
        <f t="shared" si="88"/>
        <v>0</v>
      </c>
      <c r="AD63" s="259">
        <v>0</v>
      </c>
      <c r="AE63" s="267">
        <f>AD63/AD$202</f>
        <v>0</v>
      </c>
      <c r="AF63" s="260">
        <v>0</v>
      </c>
      <c r="AG63" s="258">
        <f>AF63/AF$202</f>
        <v>0</v>
      </c>
      <c r="AH63" s="259">
        <v>0</v>
      </c>
      <c r="AI63" s="258">
        <f>AH63/AH$202</f>
        <v>0</v>
      </c>
      <c r="AJ63" s="259">
        <v>0</v>
      </c>
      <c r="AK63" s="258">
        <f>AJ63/AJ$202</f>
        <v>0</v>
      </c>
      <c r="AL63" s="255"/>
      <c r="AM63" s="258"/>
      <c r="AN63" s="255"/>
      <c r="AO63" s="258"/>
      <c r="AP63" s="255"/>
      <c r="AQ63" s="258"/>
      <c r="AR63" s="255"/>
      <c r="AS63" s="258"/>
      <c r="AT63" s="358">
        <f>AVERAGE(L63,N63,P63,R63,T63,V63,X63,Z63,AB63,AD63)</f>
        <v>0.4</v>
      </c>
      <c r="AU63" s="270">
        <f t="shared" si="89"/>
        <v>1.2974375608173856E-3</v>
      </c>
      <c r="AV63" s="223"/>
    </row>
    <row r="64" spans="1:48" ht="12.75" customHeight="1" x14ac:dyDescent="0.25">
      <c r="A64" s="323">
        <v>51.119900000000001</v>
      </c>
      <c r="B64" s="282">
        <v>51</v>
      </c>
      <c r="C64" s="264" t="s">
        <v>127</v>
      </c>
      <c r="D64" s="271">
        <v>2</v>
      </c>
      <c r="E64" s="266" t="e">
        <f t="shared" si="77"/>
        <v>#REF!</v>
      </c>
      <c r="F64" s="271">
        <v>1</v>
      </c>
      <c r="G64" s="266" t="e">
        <f t="shared" si="78"/>
        <v>#REF!</v>
      </c>
      <c r="H64" s="271">
        <v>1</v>
      </c>
      <c r="I64" s="266" t="e">
        <f t="shared" si="79"/>
        <v>#REF!</v>
      </c>
      <c r="J64" s="271">
        <v>1</v>
      </c>
      <c r="K64" s="266" t="e">
        <f>J64/$J$202</f>
        <v>#REF!</v>
      </c>
      <c r="L64" s="271">
        <v>1</v>
      </c>
      <c r="M64" s="266" t="e">
        <f t="shared" si="80"/>
        <v>#REF!</v>
      </c>
      <c r="N64" s="271">
        <v>0</v>
      </c>
      <c r="O64" s="266" t="e">
        <f t="shared" si="81"/>
        <v>#REF!</v>
      </c>
      <c r="P64" s="271">
        <v>0</v>
      </c>
      <c r="Q64" s="266">
        <f t="shared" si="82"/>
        <v>0</v>
      </c>
      <c r="R64" s="271">
        <v>0</v>
      </c>
      <c r="S64" s="266">
        <f t="shared" si="83"/>
        <v>0</v>
      </c>
      <c r="T64" s="271">
        <v>0</v>
      </c>
      <c r="U64" s="267">
        <f t="shared" si="84"/>
        <v>0</v>
      </c>
      <c r="V64" s="269">
        <v>0</v>
      </c>
      <c r="W64" s="266">
        <f t="shared" si="85"/>
        <v>0</v>
      </c>
      <c r="X64" s="271">
        <v>0</v>
      </c>
      <c r="Y64" s="267">
        <f t="shared" si="86"/>
        <v>0</v>
      </c>
      <c r="Z64" s="269">
        <v>0</v>
      </c>
      <c r="AA64" s="322">
        <f t="shared" si="87"/>
        <v>0</v>
      </c>
      <c r="AB64" s="269">
        <v>0</v>
      </c>
      <c r="AC64" s="322">
        <f t="shared" si="88"/>
        <v>0</v>
      </c>
      <c r="AD64" s="259">
        <v>0</v>
      </c>
      <c r="AE64" s="267">
        <f>AD64/AD$202</f>
        <v>0</v>
      </c>
      <c r="AF64" s="260">
        <v>0</v>
      </c>
      <c r="AG64" s="258">
        <f>AF64/AF$202</f>
        <v>0</v>
      </c>
      <c r="AH64" s="259">
        <v>0</v>
      </c>
      <c r="AI64" s="258">
        <f>AH64/AH$202</f>
        <v>0</v>
      </c>
      <c r="AJ64" s="259">
        <v>0</v>
      </c>
      <c r="AK64" s="258">
        <f>AJ64/AJ$202</f>
        <v>0</v>
      </c>
      <c r="AL64" s="255"/>
      <c r="AM64" s="258"/>
      <c r="AN64" s="255"/>
      <c r="AO64" s="258"/>
      <c r="AP64" s="255"/>
      <c r="AQ64" s="258"/>
      <c r="AR64" s="255"/>
      <c r="AS64" s="258"/>
      <c r="AT64" s="358">
        <f>AVERAGE(L64,N64,P64,R64,T64,V64,X64,Z64,AB64,AD64)</f>
        <v>0.1</v>
      </c>
      <c r="AU64" s="270">
        <f t="shared" si="89"/>
        <v>3.243593902043464E-4</v>
      </c>
      <c r="AV64" s="223"/>
    </row>
    <row r="65" spans="1:48" ht="12.75" customHeight="1" x14ac:dyDescent="0.25">
      <c r="A65" s="323">
        <v>51.110399999999998</v>
      </c>
      <c r="B65" s="282">
        <v>51</v>
      </c>
      <c r="C65" s="264" t="s">
        <v>129</v>
      </c>
      <c r="D65" s="360">
        <v>1</v>
      </c>
      <c r="E65" s="361" t="e">
        <f t="shared" si="77"/>
        <v>#REF!</v>
      </c>
      <c r="F65" s="360">
        <v>2</v>
      </c>
      <c r="G65" s="361" t="e">
        <f t="shared" si="78"/>
        <v>#REF!</v>
      </c>
      <c r="H65" s="360">
        <v>0</v>
      </c>
      <c r="I65" s="361" t="e">
        <f t="shared" si="79"/>
        <v>#REF!</v>
      </c>
      <c r="J65" s="360">
        <v>1</v>
      </c>
      <c r="K65" s="361" t="e">
        <f>J65/$J$202</f>
        <v>#REF!</v>
      </c>
      <c r="L65" s="360">
        <v>3</v>
      </c>
      <c r="M65" s="361" t="e">
        <f t="shared" si="80"/>
        <v>#REF!</v>
      </c>
      <c r="N65" s="360">
        <v>0</v>
      </c>
      <c r="O65" s="361" t="e">
        <f t="shared" si="81"/>
        <v>#REF!</v>
      </c>
      <c r="P65" s="360">
        <v>0</v>
      </c>
      <c r="Q65" s="361">
        <f t="shared" si="82"/>
        <v>0</v>
      </c>
      <c r="R65" s="360">
        <v>0</v>
      </c>
      <c r="S65" s="361">
        <f t="shared" si="83"/>
        <v>0</v>
      </c>
      <c r="T65" s="360">
        <v>0</v>
      </c>
      <c r="U65" s="362">
        <f t="shared" si="84"/>
        <v>0</v>
      </c>
      <c r="V65" s="363">
        <v>0</v>
      </c>
      <c r="W65" s="361">
        <f t="shared" si="85"/>
        <v>0</v>
      </c>
      <c r="X65" s="360">
        <v>0</v>
      </c>
      <c r="Y65" s="362">
        <f t="shared" si="86"/>
        <v>0</v>
      </c>
      <c r="Z65" s="363">
        <v>0</v>
      </c>
      <c r="AA65" s="364">
        <f t="shared" si="87"/>
        <v>0</v>
      </c>
      <c r="AB65" s="363">
        <v>0</v>
      </c>
      <c r="AC65" s="364">
        <f t="shared" si="88"/>
        <v>0</v>
      </c>
      <c r="AD65" s="365">
        <v>0</v>
      </c>
      <c r="AE65" s="362">
        <f>AD65/AD$202</f>
        <v>0</v>
      </c>
      <c r="AF65" s="366">
        <v>0</v>
      </c>
      <c r="AG65" s="367">
        <f>AF65/AF$202</f>
        <v>0</v>
      </c>
      <c r="AH65" s="365">
        <v>0</v>
      </c>
      <c r="AI65" s="367">
        <f>AH65/AH$202</f>
        <v>0</v>
      </c>
      <c r="AJ65" s="365">
        <v>0</v>
      </c>
      <c r="AK65" s="367">
        <f>AJ65/AJ$202</f>
        <v>0</v>
      </c>
      <c r="AL65" s="368"/>
      <c r="AM65" s="367"/>
      <c r="AN65" s="368"/>
      <c r="AO65" s="367"/>
      <c r="AP65" s="368"/>
      <c r="AQ65" s="367"/>
      <c r="AR65" s="368"/>
      <c r="AS65" s="367"/>
      <c r="AT65" s="369">
        <f>AVERAGE(L65,N65,P65,R65,T65,V65,X65,Z65,AB65,AD65)</f>
        <v>0.3</v>
      </c>
      <c r="AU65" s="370">
        <f t="shared" si="89"/>
        <v>9.7307817061303916E-4</v>
      </c>
      <c r="AV65" s="223"/>
    </row>
    <row r="66" spans="1:48" ht="12.75" customHeight="1" x14ac:dyDescent="0.25">
      <c r="A66" s="383">
        <v>51</v>
      </c>
      <c r="B66" s="282">
        <v>51</v>
      </c>
      <c r="C66" s="372" t="s">
        <v>306</v>
      </c>
      <c r="D66" s="373">
        <f>SUM(D61:D65)</f>
        <v>9</v>
      </c>
      <c r="E66" s="374" t="e">
        <f t="shared" si="77"/>
        <v>#REF!</v>
      </c>
      <c r="F66" s="373">
        <f>SUM(F61:F65)</f>
        <v>11</v>
      </c>
      <c r="G66" s="374" t="e">
        <f t="shared" si="78"/>
        <v>#REF!</v>
      </c>
      <c r="H66" s="373">
        <f>SUM(H61:H65)</f>
        <v>11</v>
      </c>
      <c r="I66" s="374" t="e">
        <f t="shared" si="79"/>
        <v>#REF!</v>
      </c>
      <c r="J66" s="373">
        <f>SUM(J61:J65)</f>
        <v>6</v>
      </c>
      <c r="K66" s="374" t="e">
        <f>J66/J$202</f>
        <v>#REF!</v>
      </c>
      <c r="L66" s="373">
        <f>SUM(L61:L65)</f>
        <v>8</v>
      </c>
      <c r="M66" s="374" t="e">
        <f t="shared" si="80"/>
        <v>#REF!</v>
      </c>
      <c r="N66" s="375">
        <v>0</v>
      </c>
      <c r="O66" s="374" t="e">
        <f t="shared" si="81"/>
        <v>#REF!</v>
      </c>
      <c r="P66" s="373">
        <f>SUM(P61:P65)</f>
        <v>0</v>
      </c>
      <c r="Q66" s="374">
        <f t="shared" si="82"/>
        <v>0</v>
      </c>
      <c r="R66" s="373">
        <f>SUM(R61:R65)</f>
        <v>0</v>
      </c>
      <c r="S66" s="374">
        <f t="shared" si="83"/>
        <v>0</v>
      </c>
      <c r="T66" s="373">
        <f>SUM(T61:T65)</f>
        <v>0</v>
      </c>
      <c r="U66" s="376">
        <f t="shared" si="84"/>
        <v>0</v>
      </c>
      <c r="V66" s="377">
        <f>SUM(V61:V65)</f>
        <v>0</v>
      </c>
      <c r="W66" s="374">
        <f t="shared" si="85"/>
        <v>0</v>
      </c>
      <c r="X66" s="373">
        <f>SUM(X61:X65)</f>
        <v>0</v>
      </c>
      <c r="Y66" s="376">
        <f t="shared" si="86"/>
        <v>0</v>
      </c>
      <c r="Z66" s="377">
        <f>SUM(Z61:Z65)</f>
        <v>0</v>
      </c>
      <c r="AA66" s="378">
        <f t="shared" si="87"/>
        <v>0</v>
      </c>
      <c r="AB66" s="377">
        <f>SUM(AB61:AB65)</f>
        <v>0</v>
      </c>
      <c r="AC66" s="378">
        <f t="shared" si="88"/>
        <v>0</v>
      </c>
      <c r="AD66" s="379">
        <v>0</v>
      </c>
      <c r="AE66" s="376">
        <f>AD66/$AD202</f>
        <v>0</v>
      </c>
      <c r="AF66" s="380">
        <f>SUM(AF61:AF65)</f>
        <v>0</v>
      </c>
      <c r="AG66" s="378">
        <f>AF66/AF202</f>
        <v>0</v>
      </c>
      <c r="AH66" s="379">
        <f>SUM(AH61:AH65)</f>
        <v>0</v>
      </c>
      <c r="AI66" s="378">
        <f>SUM(AI61:AI65)</f>
        <v>0</v>
      </c>
      <c r="AJ66" s="379">
        <f>SUM(AJ61:AJ65)</f>
        <v>0</v>
      </c>
      <c r="AK66" s="378">
        <f>SUM(AK61:AK65)</f>
        <v>0</v>
      </c>
      <c r="AL66" s="376"/>
      <c r="AM66" s="378"/>
      <c r="AN66" s="376"/>
      <c r="AO66" s="378"/>
      <c r="AP66" s="376"/>
      <c r="AQ66" s="378"/>
      <c r="AR66" s="376"/>
      <c r="AS66" s="378"/>
      <c r="AT66" s="381">
        <f>AVERAGE(N66,P66,R66,T66,V66,X66,Z66,AB66,AD66,L66)</f>
        <v>0.8</v>
      </c>
      <c r="AU66" s="382">
        <f t="shared" si="89"/>
        <v>2.5948751216347712E-3</v>
      </c>
      <c r="AV66" s="223"/>
    </row>
    <row r="67" spans="1:48" ht="12.75" customHeight="1" x14ac:dyDescent="0.25">
      <c r="A67" s="323"/>
      <c r="B67" s="323"/>
      <c r="C67" s="348"/>
      <c r="D67" s="223"/>
      <c r="E67" s="349"/>
      <c r="F67" s="223"/>
      <c r="G67" s="349"/>
      <c r="H67" s="223"/>
      <c r="I67" s="349"/>
      <c r="J67" s="223"/>
      <c r="K67" s="349"/>
      <c r="L67" s="223"/>
      <c r="M67" s="349"/>
      <c r="N67" s="223"/>
      <c r="O67" s="349"/>
      <c r="P67" s="223"/>
      <c r="Q67" s="349"/>
      <c r="R67" s="223"/>
      <c r="S67" s="349"/>
      <c r="T67" s="223"/>
      <c r="U67" s="223"/>
      <c r="V67" s="350"/>
      <c r="W67" s="349"/>
      <c r="X67" s="223"/>
      <c r="Y67" s="223"/>
      <c r="Z67" s="350"/>
      <c r="AA67" s="351"/>
      <c r="AB67" s="350"/>
      <c r="AC67" s="351"/>
      <c r="AD67" s="224"/>
      <c r="AE67" s="223"/>
      <c r="AF67" s="352"/>
      <c r="AG67" s="351"/>
      <c r="AH67" s="223"/>
      <c r="AI67" s="351"/>
      <c r="AJ67" s="223"/>
      <c r="AK67" s="351"/>
      <c r="AL67" s="223"/>
      <c r="AM67" s="351"/>
      <c r="AN67" s="223"/>
      <c r="AO67" s="351"/>
      <c r="AP67" s="223"/>
      <c r="AQ67" s="351"/>
      <c r="AR67" s="223"/>
      <c r="AS67" s="351"/>
      <c r="AT67" s="353"/>
      <c r="AU67" s="251"/>
      <c r="AV67" s="223"/>
    </row>
    <row r="68" spans="1:48" ht="12.75" customHeight="1" x14ac:dyDescent="0.25">
      <c r="A68" s="323"/>
      <c r="B68" s="323"/>
      <c r="C68" s="252" t="s">
        <v>131</v>
      </c>
      <c r="D68" s="261"/>
      <c r="E68" s="254"/>
      <c r="F68" s="261"/>
      <c r="G68" s="254"/>
      <c r="H68" s="261"/>
      <c r="I68" s="254"/>
      <c r="J68" s="261"/>
      <c r="K68" s="254"/>
      <c r="L68" s="261"/>
      <c r="M68" s="254"/>
      <c r="N68" s="261"/>
      <c r="O68" s="254"/>
      <c r="P68" s="261"/>
      <c r="Q68" s="254"/>
      <c r="R68" s="261"/>
      <c r="S68" s="254"/>
      <c r="T68" s="261"/>
      <c r="U68" s="255"/>
      <c r="V68" s="257"/>
      <c r="W68" s="254"/>
      <c r="X68" s="261"/>
      <c r="Y68" s="255"/>
      <c r="Z68" s="257"/>
      <c r="AA68" s="258"/>
      <c r="AB68" s="257"/>
      <c r="AC68" s="258"/>
      <c r="AD68" s="259"/>
      <c r="AE68" s="255"/>
      <c r="AF68" s="260"/>
      <c r="AG68" s="258"/>
      <c r="AH68" s="259"/>
      <c r="AI68" s="258"/>
      <c r="AJ68" s="259"/>
      <c r="AK68" s="258"/>
      <c r="AL68" s="255"/>
      <c r="AM68" s="258"/>
      <c r="AN68" s="255"/>
      <c r="AO68" s="258"/>
      <c r="AP68" s="255"/>
      <c r="AQ68" s="258"/>
      <c r="AR68" s="255"/>
      <c r="AS68" s="258"/>
      <c r="AT68" s="358"/>
      <c r="AU68" s="263"/>
      <c r="AV68" s="223"/>
    </row>
    <row r="69" spans="1:48" ht="12.75" customHeight="1" x14ac:dyDescent="0.25">
      <c r="A69" s="323">
        <v>26.010100000000001</v>
      </c>
      <c r="B69" s="282">
        <v>26</v>
      </c>
      <c r="C69" s="264" t="s">
        <v>132</v>
      </c>
      <c r="D69" s="271">
        <v>25</v>
      </c>
      <c r="E69" s="266" t="e">
        <f t="shared" ref="E69:E76" si="90">D69/D$202</f>
        <v>#REF!</v>
      </c>
      <c r="F69" s="271">
        <v>21</v>
      </c>
      <c r="G69" s="266" t="e">
        <f t="shared" ref="G69:G76" si="91">F69/F$202</f>
        <v>#REF!</v>
      </c>
      <c r="H69" s="271">
        <v>24</v>
      </c>
      <c r="I69" s="266" t="e">
        <f t="shared" ref="I69:I76" si="92">H69/H$202</f>
        <v>#REF!</v>
      </c>
      <c r="J69" s="271">
        <v>35</v>
      </c>
      <c r="K69" s="266" t="e">
        <f t="shared" ref="K69:K76" si="93">J69/$J$202</f>
        <v>#REF!</v>
      </c>
      <c r="L69" s="271">
        <v>19</v>
      </c>
      <c r="M69" s="266" t="e">
        <f t="shared" ref="M69:M76" si="94">L69/L$202</f>
        <v>#REF!</v>
      </c>
      <c r="N69" s="271">
        <v>53</v>
      </c>
      <c r="O69" s="266" t="e">
        <f t="shared" ref="O69:O76" si="95">N69/N$202</f>
        <v>#REF!</v>
      </c>
      <c r="P69" s="271">
        <v>43</v>
      </c>
      <c r="Q69" s="266">
        <f t="shared" ref="Q69:Q76" si="96">P69/P$202</f>
        <v>0.14429530201342283</v>
      </c>
      <c r="R69" s="271">
        <v>45</v>
      </c>
      <c r="S69" s="266">
        <f t="shared" ref="S69:S76" si="97">R69/R$202</f>
        <v>0.16014234875444841</v>
      </c>
      <c r="T69" s="271">
        <v>42</v>
      </c>
      <c r="U69" s="267">
        <f t="shared" ref="U69:U76" si="98">T69/T$202</f>
        <v>0.14893617021276595</v>
      </c>
      <c r="V69" s="269">
        <v>46</v>
      </c>
      <c r="W69" s="266">
        <f t="shared" ref="W69:W76" si="99">V69/V$202</f>
        <v>0.13855421686746988</v>
      </c>
      <c r="X69" s="271">
        <v>43</v>
      </c>
      <c r="Y69" s="267">
        <f t="shared" ref="Y69:Y76" si="100">X69/X$202</f>
        <v>0.14527027027027026</v>
      </c>
      <c r="Z69" s="269">
        <v>54</v>
      </c>
      <c r="AA69" s="322">
        <f t="shared" ref="AA69:AA76" si="101">Z69/Z$202</f>
        <v>0.17763157894736842</v>
      </c>
      <c r="AB69" s="269">
        <v>52</v>
      </c>
      <c r="AC69" s="322">
        <f t="shared" ref="AC69:AC76" si="102">AB69/AB$202</f>
        <v>0.14857142857142858</v>
      </c>
      <c r="AD69" s="259">
        <v>50</v>
      </c>
      <c r="AE69" s="267">
        <f t="shared" ref="AE69:AE75" si="103">AD69/AD$202</f>
        <v>0.1557632398753894</v>
      </c>
      <c r="AF69" s="260">
        <v>47</v>
      </c>
      <c r="AG69" s="258">
        <f t="shared" ref="AG69:AG75" si="104">AF69/AF$202</f>
        <v>0.13905325443786981</v>
      </c>
      <c r="AH69" s="259">
        <v>43</v>
      </c>
      <c r="AI69" s="258">
        <f t="shared" ref="AI69:AI75" si="105">AH69/AH$202</f>
        <v>0.14052287581699346</v>
      </c>
      <c r="AJ69" s="259">
        <v>36</v>
      </c>
      <c r="AK69" s="258">
        <f t="shared" ref="AK69:AK75" si="106">AJ69/AJ$202</f>
        <v>0.12811387900355872</v>
      </c>
      <c r="AL69" s="261">
        <v>55</v>
      </c>
      <c r="AM69" s="384"/>
      <c r="AN69" s="255"/>
      <c r="AO69" s="258"/>
      <c r="AP69" s="255"/>
      <c r="AQ69" s="258"/>
      <c r="AR69" s="255"/>
      <c r="AS69" s="258"/>
      <c r="AT69" s="358">
        <f t="shared" ref="AT69:AT75" si="107">AVERAGE(L69,N69,P69,R69,T69,V69,X69,Z69,AB69,AD69)</f>
        <v>44.7</v>
      </c>
      <c r="AU69" s="270">
        <f t="shared" ref="AU69:AU76" si="108">AT69/AT$202</f>
        <v>0.14498864742134285</v>
      </c>
      <c r="AV69" s="223"/>
    </row>
    <row r="70" spans="1:48" ht="12.75" customHeight="1" x14ac:dyDescent="0.25">
      <c r="A70" s="323">
        <v>26.030100000000001</v>
      </c>
      <c r="B70" s="282">
        <v>26</v>
      </c>
      <c r="C70" s="264" t="s">
        <v>242</v>
      </c>
      <c r="D70" s="271">
        <v>0</v>
      </c>
      <c r="E70" s="266" t="e">
        <f t="shared" si="90"/>
        <v>#REF!</v>
      </c>
      <c r="F70" s="271">
        <v>0</v>
      </c>
      <c r="G70" s="266" t="e">
        <f t="shared" si="91"/>
        <v>#REF!</v>
      </c>
      <c r="H70" s="271">
        <v>0</v>
      </c>
      <c r="I70" s="266" t="e">
        <f t="shared" si="92"/>
        <v>#REF!</v>
      </c>
      <c r="J70" s="271">
        <v>0</v>
      </c>
      <c r="K70" s="266" t="e">
        <f t="shared" si="93"/>
        <v>#REF!</v>
      </c>
      <c r="L70" s="271">
        <v>1</v>
      </c>
      <c r="M70" s="266" t="e">
        <f t="shared" si="94"/>
        <v>#REF!</v>
      </c>
      <c r="N70" s="271">
        <v>0</v>
      </c>
      <c r="O70" s="266" t="e">
        <f t="shared" si="95"/>
        <v>#REF!</v>
      </c>
      <c r="P70" s="271">
        <v>0</v>
      </c>
      <c r="Q70" s="266">
        <f t="shared" si="96"/>
        <v>0</v>
      </c>
      <c r="R70" s="271">
        <v>0</v>
      </c>
      <c r="S70" s="266">
        <f t="shared" si="97"/>
        <v>0</v>
      </c>
      <c r="T70" s="271">
        <v>0</v>
      </c>
      <c r="U70" s="267">
        <f t="shared" si="98"/>
        <v>0</v>
      </c>
      <c r="V70" s="269">
        <v>0</v>
      </c>
      <c r="W70" s="266">
        <f t="shared" si="99"/>
        <v>0</v>
      </c>
      <c r="X70" s="271">
        <v>0</v>
      </c>
      <c r="Y70" s="267">
        <f t="shared" si="100"/>
        <v>0</v>
      </c>
      <c r="Z70" s="269">
        <v>0</v>
      </c>
      <c r="AA70" s="322">
        <f t="shared" si="101"/>
        <v>0</v>
      </c>
      <c r="AB70" s="269">
        <v>0</v>
      </c>
      <c r="AC70" s="322">
        <f t="shared" si="102"/>
        <v>0</v>
      </c>
      <c r="AD70" s="259">
        <v>0</v>
      </c>
      <c r="AE70" s="267">
        <f t="shared" si="103"/>
        <v>0</v>
      </c>
      <c r="AF70" s="260">
        <v>0</v>
      </c>
      <c r="AG70" s="258">
        <f t="shared" si="104"/>
        <v>0</v>
      </c>
      <c r="AH70" s="259">
        <v>0</v>
      </c>
      <c r="AI70" s="258">
        <f t="shared" si="105"/>
        <v>0</v>
      </c>
      <c r="AJ70" s="259">
        <v>0</v>
      </c>
      <c r="AK70" s="258">
        <f t="shared" si="106"/>
        <v>0</v>
      </c>
      <c r="AL70" s="385"/>
      <c r="AM70" s="384"/>
      <c r="AN70" s="255"/>
      <c r="AO70" s="258"/>
      <c r="AP70" s="255"/>
      <c r="AQ70" s="258"/>
      <c r="AR70" s="255"/>
      <c r="AS70" s="258"/>
      <c r="AT70" s="358">
        <f t="shared" si="107"/>
        <v>0.1</v>
      </c>
      <c r="AU70" s="270">
        <f t="shared" si="108"/>
        <v>3.243593902043464E-4</v>
      </c>
      <c r="AV70" s="223"/>
    </row>
    <row r="71" spans="1:48" ht="12.75" customHeight="1" x14ac:dyDescent="0.25">
      <c r="A71" s="323">
        <v>26.130099999999999</v>
      </c>
      <c r="B71" s="282">
        <v>26</v>
      </c>
      <c r="C71" s="264" t="s">
        <v>133</v>
      </c>
      <c r="D71" s="271">
        <v>11</v>
      </c>
      <c r="E71" s="266" t="e">
        <f t="shared" si="90"/>
        <v>#REF!</v>
      </c>
      <c r="F71" s="271">
        <v>12</v>
      </c>
      <c r="G71" s="266" t="e">
        <f t="shared" si="91"/>
        <v>#REF!</v>
      </c>
      <c r="H71" s="271">
        <v>8</v>
      </c>
      <c r="I71" s="266" t="e">
        <f t="shared" si="92"/>
        <v>#REF!</v>
      </c>
      <c r="J71" s="271">
        <v>0</v>
      </c>
      <c r="K71" s="266" t="e">
        <f t="shared" si="93"/>
        <v>#REF!</v>
      </c>
      <c r="L71" s="271">
        <v>9</v>
      </c>
      <c r="M71" s="266" t="e">
        <f t="shared" si="94"/>
        <v>#REF!</v>
      </c>
      <c r="N71" s="271">
        <v>0</v>
      </c>
      <c r="O71" s="266" t="e">
        <f t="shared" si="95"/>
        <v>#REF!</v>
      </c>
      <c r="P71" s="271">
        <v>0</v>
      </c>
      <c r="Q71" s="266">
        <f t="shared" si="96"/>
        <v>0</v>
      </c>
      <c r="R71" s="271">
        <v>0</v>
      </c>
      <c r="S71" s="266">
        <f t="shared" si="97"/>
        <v>0</v>
      </c>
      <c r="T71" s="271">
        <v>0</v>
      </c>
      <c r="U71" s="267">
        <f t="shared" si="98"/>
        <v>0</v>
      </c>
      <c r="V71" s="269">
        <v>0</v>
      </c>
      <c r="W71" s="266">
        <f t="shared" si="99"/>
        <v>0</v>
      </c>
      <c r="X71" s="271">
        <v>0</v>
      </c>
      <c r="Y71" s="267">
        <f t="shared" si="100"/>
        <v>0</v>
      </c>
      <c r="Z71" s="269">
        <v>0</v>
      </c>
      <c r="AA71" s="322">
        <f t="shared" si="101"/>
        <v>0</v>
      </c>
      <c r="AB71" s="269">
        <v>0</v>
      </c>
      <c r="AC71" s="322">
        <f t="shared" si="102"/>
        <v>0</v>
      </c>
      <c r="AD71" s="259">
        <v>0</v>
      </c>
      <c r="AE71" s="267">
        <f t="shared" si="103"/>
        <v>0</v>
      </c>
      <c r="AF71" s="260">
        <v>0</v>
      </c>
      <c r="AG71" s="258">
        <f t="shared" si="104"/>
        <v>0</v>
      </c>
      <c r="AH71" s="259">
        <v>0</v>
      </c>
      <c r="AI71" s="258">
        <f t="shared" si="105"/>
        <v>0</v>
      </c>
      <c r="AJ71" s="259">
        <v>0</v>
      </c>
      <c r="AK71" s="258">
        <f t="shared" si="106"/>
        <v>0</v>
      </c>
      <c r="AL71" s="385"/>
      <c r="AM71" s="384"/>
      <c r="AN71" s="255"/>
      <c r="AO71" s="258"/>
      <c r="AP71" s="255"/>
      <c r="AQ71" s="258"/>
      <c r="AR71" s="255"/>
      <c r="AS71" s="258"/>
      <c r="AT71" s="358">
        <f t="shared" si="107"/>
        <v>0.9</v>
      </c>
      <c r="AU71" s="270">
        <f t="shared" si="108"/>
        <v>2.9192345118391177E-3</v>
      </c>
      <c r="AV71" s="223"/>
    </row>
    <row r="72" spans="1:48" ht="12.75" customHeight="1" x14ac:dyDescent="0.25">
      <c r="A72" s="323">
        <v>26.130199999999999</v>
      </c>
      <c r="B72" s="282">
        <v>26</v>
      </c>
      <c r="C72" s="264" t="s">
        <v>134</v>
      </c>
      <c r="D72" s="271">
        <v>0</v>
      </c>
      <c r="E72" s="266" t="e">
        <f t="shared" si="90"/>
        <v>#REF!</v>
      </c>
      <c r="F72" s="271">
        <v>0</v>
      </c>
      <c r="G72" s="266" t="e">
        <f t="shared" si="91"/>
        <v>#REF!</v>
      </c>
      <c r="H72" s="271">
        <v>0</v>
      </c>
      <c r="I72" s="266" t="e">
        <f t="shared" si="92"/>
        <v>#REF!</v>
      </c>
      <c r="J72" s="271">
        <v>0</v>
      </c>
      <c r="K72" s="266" t="e">
        <f t="shared" si="93"/>
        <v>#REF!</v>
      </c>
      <c r="L72" s="271">
        <v>0</v>
      </c>
      <c r="M72" s="266" t="e">
        <f t="shared" si="94"/>
        <v>#REF!</v>
      </c>
      <c r="N72" s="271">
        <v>1</v>
      </c>
      <c r="O72" s="266" t="e">
        <f t="shared" si="95"/>
        <v>#REF!</v>
      </c>
      <c r="P72" s="271">
        <v>0</v>
      </c>
      <c r="Q72" s="266">
        <f t="shared" si="96"/>
        <v>0</v>
      </c>
      <c r="R72" s="271">
        <v>0</v>
      </c>
      <c r="S72" s="266">
        <f t="shared" si="97"/>
        <v>0</v>
      </c>
      <c r="T72" s="271">
        <v>0</v>
      </c>
      <c r="U72" s="267">
        <f t="shared" si="98"/>
        <v>0</v>
      </c>
      <c r="V72" s="269">
        <v>0</v>
      </c>
      <c r="W72" s="266">
        <f t="shared" si="99"/>
        <v>0</v>
      </c>
      <c r="X72" s="271">
        <v>0</v>
      </c>
      <c r="Y72" s="267">
        <f t="shared" si="100"/>
        <v>0</v>
      </c>
      <c r="Z72" s="269">
        <v>0</v>
      </c>
      <c r="AA72" s="322">
        <f t="shared" si="101"/>
        <v>0</v>
      </c>
      <c r="AB72" s="269">
        <v>0</v>
      </c>
      <c r="AC72" s="322">
        <f t="shared" si="102"/>
        <v>0</v>
      </c>
      <c r="AD72" s="259">
        <v>0</v>
      </c>
      <c r="AE72" s="267">
        <f t="shared" si="103"/>
        <v>0</v>
      </c>
      <c r="AF72" s="260">
        <v>1</v>
      </c>
      <c r="AG72" s="258">
        <f t="shared" si="104"/>
        <v>2.9585798816568047E-3</v>
      </c>
      <c r="AH72" s="259">
        <v>0</v>
      </c>
      <c r="AI72" s="258">
        <f t="shared" si="105"/>
        <v>0</v>
      </c>
      <c r="AJ72" s="259">
        <v>1</v>
      </c>
      <c r="AK72" s="258">
        <f t="shared" si="106"/>
        <v>3.5587188612099642E-3</v>
      </c>
      <c r="AL72" s="385"/>
      <c r="AM72" s="384"/>
      <c r="AN72" s="255"/>
      <c r="AO72" s="258"/>
      <c r="AP72" s="255"/>
      <c r="AQ72" s="258"/>
      <c r="AR72" s="255"/>
      <c r="AS72" s="258"/>
      <c r="AT72" s="358">
        <f t="shared" si="107"/>
        <v>0.1</v>
      </c>
      <c r="AU72" s="270">
        <f t="shared" si="108"/>
        <v>3.243593902043464E-4</v>
      </c>
      <c r="AV72" s="223"/>
    </row>
    <row r="73" spans="1:48" ht="12.75" customHeight="1" x14ac:dyDescent="0.25">
      <c r="A73" s="323">
        <v>26.0502</v>
      </c>
      <c r="B73" s="282">
        <v>26</v>
      </c>
      <c r="C73" s="264" t="s">
        <v>243</v>
      </c>
      <c r="D73" s="271">
        <v>1</v>
      </c>
      <c r="E73" s="266" t="e">
        <f t="shared" si="90"/>
        <v>#REF!</v>
      </c>
      <c r="F73" s="271">
        <v>0</v>
      </c>
      <c r="G73" s="266" t="e">
        <f t="shared" si="91"/>
        <v>#REF!</v>
      </c>
      <c r="H73" s="271">
        <v>1</v>
      </c>
      <c r="I73" s="266" t="e">
        <f t="shared" si="92"/>
        <v>#REF!</v>
      </c>
      <c r="J73" s="271">
        <v>0</v>
      </c>
      <c r="K73" s="266" t="e">
        <f t="shared" si="93"/>
        <v>#REF!</v>
      </c>
      <c r="L73" s="271">
        <v>0</v>
      </c>
      <c r="M73" s="266" t="e">
        <f t="shared" si="94"/>
        <v>#REF!</v>
      </c>
      <c r="N73" s="271">
        <v>0</v>
      </c>
      <c r="O73" s="266" t="e">
        <f t="shared" si="95"/>
        <v>#REF!</v>
      </c>
      <c r="P73" s="271">
        <v>0</v>
      </c>
      <c r="Q73" s="266">
        <f t="shared" si="96"/>
        <v>0</v>
      </c>
      <c r="R73" s="271">
        <v>0</v>
      </c>
      <c r="S73" s="266">
        <f t="shared" si="97"/>
        <v>0</v>
      </c>
      <c r="T73" s="271">
        <v>0</v>
      </c>
      <c r="U73" s="267">
        <f t="shared" si="98"/>
        <v>0</v>
      </c>
      <c r="V73" s="269">
        <v>0</v>
      </c>
      <c r="W73" s="266">
        <f t="shared" si="99"/>
        <v>0</v>
      </c>
      <c r="X73" s="271">
        <v>0</v>
      </c>
      <c r="Y73" s="267">
        <f t="shared" si="100"/>
        <v>0</v>
      </c>
      <c r="Z73" s="269">
        <v>0</v>
      </c>
      <c r="AA73" s="322">
        <f t="shared" si="101"/>
        <v>0</v>
      </c>
      <c r="AB73" s="269">
        <v>0</v>
      </c>
      <c r="AC73" s="322">
        <f t="shared" si="102"/>
        <v>0</v>
      </c>
      <c r="AD73" s="259">
        <v>0</v>
      </c>
      <c r="AE73" s="362">
        <f t="shared" si="103"/>
        <v>0</v>
      </c>
      <c r="AF73" s="366">
        <v>0</v>
      </c>
      <c r="AG73" s="258">
        <f t="shared" si="104"/>
        <v>0</v>
      </c>
      <c r="AH73" s="259">
        <v>0</v>
      </c>
      <c r="AI73" s="258">
        <f t="shared" si="105"/>
        <v>0</v>
      </c>
      <c r="AJ73" s="259">
        <v>0</v>
      </c>
      <c r="AK73" s="258">
        <f t="shared" si="106"/>
        <v>0</v>
      </c>
      <c r="AL73" s="385"/>
      <c r="AM73" s="384"/>
      <c r="AN73" s="255"/>
      <c r="AO73" s="258"/>
      <c r="AP73" s="255"/>
      <c r="AQ73" s="258"/>
      <c r="AR73" s="255"/>
      <c r="AS73" s="258"/>
      <c r="AT73" s="358">
        <f t="shared" si="107"/>
        <v>0</v>
      </c>
      <c r="AU73" s="270">
        <f t="shared" si="108"/>
        <v>0</v>
      </c>
      <c r="AV73" s="223"/>
    </row>
    <row r="74" spans="1:48" ht="12.75" customHeight="1" x14ac:dyDescent="0.25">
      <c r="A74" s="323">
        <v>26.040199999999999</v>
      </c>
      <c r="B74" s="282">
        <v>26</v>
      </c>
      <c r="C74" s="264" t="s">
        <v>244</v>
      </c>
      <c r="D74" s="271">
        <v>1</v>
      </c>
      <c r="E74" s="266" t="e">
        <f t="shared" si="90"/>
        <v>#REF!</v>
      </c>
      <c r="F74" s="271">
        <v>0</v>
      </c>
      <c r="G74" s="266" t="e">
        <f t="shared" si="91"/>
        <v>#REF!</v>
      </c>
      <c r="H74" s="271">
        <v>3</v>
      </c>
      <c r="I74" s="266" t="e">
        <f t="shared" si="92"/>
        <v>#REF!</v>
      </c>
      <c r="J74" s="271">
        <v>6</v>
      </c>
      <c r="K74" s="266" t="e">
        <f t="shared" si="93"/>
        <v>#REF!</v>
      </c>
      <c r="L74" s="271">
        <v>5</v>
      </c>
      <c r="M74" s="266" t="e">
        <f t="shared" si="94"/>
        <v>#REF!</v>
      </c>
      <c r="N74" s="271">
        <v>0</v>
      </c>
      <c r="O74" s="266" t="e">
        <f t="shared" si="95"/>
        <v>#REF!</v>
      </c>
      <c r="P74" s="271">
        <v>0</v>
      </c>
      <c r="Q74" s="266">
        <f t="shared" si="96"/>
        <v>0</v>
      </c>
      <c r="R74" s="271">
        <v>0</v>
      </c>
      <c r="S74" s="266">
        <f t="shared" si="97"/>
        <v>0</v>
      </c>
      <c r="T74" s="271">
        <v>0</v>
      </c>
      <c r="U74" s="267">
        <f t="shared" si="98"/>
        <v>0</v>
      </c>
      <c r="V74" s="269">
        <v>0</v>
      </c>
      <c r="W74" s="266">
        <f t="shared" si="99"/>
        <v>0</v>
      </c>
      <c r="X74" s="271">
        <v>0</v>
      </c>
      <c r="Y74" s="267">
        <f t="shared" si="100"/>
        <v>0</v>
      </c>
      <c r="Z74" s="269">
        <v>0</v>
      </c>
      <c r="AA74" s="322">
        <f t="shared" si="101"/>
        <v>0</v>
      </c>
      <c r="AB74" s="269">
        <v>0</v>
      </c>
      <c r="AC74" s="322">
        <f t="shared" si="102"/>
        <v>0</v>
      </c>
      <c r="AD74" s="259">
        <v>0</v>
      </c>
      <c r="AE74" s="362">
        <f t="shared" si="103"/>
        <v>0</v>
      </c>
      <c r="AF74" s="366">
        <v>0</v>
      </c>
      <c r="AG74" s="258">
        <f t="shared" si="104"/>
        <v>0</v>
      </c>
      <c r="AH74" s="259">
        <v>1</v>
      </c>
      <c r="AI74" s="258">
        <f t="shared" si="105"/>
        <v>3.2679738562091504E-3</v>
      </c>
      <c r="AJ74" s="259">
        <v>0</v>
      </c>
      <c r="AK74" s="258">
        <f t="shared" si="106"/>
        <v>0</v>
      </c>
      <c r="AL74" s="385"/>
      <c r="AM74" s="384"/>
      <c r="AN74" s="255"/>
      <c r="AO74" s="258"/>
      <c r="AP74" s="255"/>
      <c r="AQ74" s="258"/>
      <c r="AR74" s="255"/>
      <c r="AS74" s="258"/>
      <c r="AT74" s="358">
        <f t="shared" si="107"/>
        <v>0.5</v>
      </c>
      <c r="AU74" s="270">
        <f t="shared" si="108"/>
        <v>1.6217969510217321E-3</v>
      </c>
      <c r="AV74" s="223"/>
    </row>
    <row r="75" spans="1:48" ht="12.75" customHeight="1" x14ac:dyDescent="0.25">
      <c r="A75" s="323">
        <v>26.0701</v>
      </c>
      <c r="B75" s="282">
        <v>26</v>
      </c>
      <c r="C75" s="272" t="s">
        <v>245</v>
      </c>
      <c r="D75" s="386">
        <v>0</v>
      </c>
      <c r="E75" s="387" t="e">
        <f t="shared" si="90"/>
        <v>#REF!</v>
      </c>
      <c r="F75" s="386">
        <v>1</v>
      </c>
      <c r="G75" s="387" t="e">
        <f t="shared" si="91"/>
        <v>#REF!</v>
      </c>
      <c r="H75" s="386">
        <v>0</v>
      </c>
      <c r="I75" s="387" t="e">
        <f t="shared" si="92"/>
        <v>#REF!</v>
      </c>
      <c r="J75" s="386">
        <v>0</v>
      </c>
      <c r="K75" s="387" t="e">
        <f t="shared" si="93"/>
        <v>#REF!</v>
      </c>
      <c r="L75" s="386">
        <v>1</v>
      </c>
      <c r="M75" s="387" t="e">
        <f t="shared" si="94"/>
        <v>#REF!</v>
      </c>
      <c r="N75" s="386">
        <v>0</v>
      </c>
      <c r="O75" s="387" t="e">
        <f t="shared" si="95"/>
        <v>#REF!</v>
      </c>
      <c r="P75" s="386">
        <v>0</v>
      </c>
      <c r="Q75" s="387">
        <f t="shared" si="96"/>
        <v>0</v>
      </c>
      <c r="R75" s="386">
        <v>0</v>
      </c>
      <c r="S75" s="387">
        <f t="shared" si="97"/>
        <v>0</v>
      </c>
      <c r="T75" s="386">
        <v>0</v>
      </c>
      <c r="U75" s="388">
        <f t="shared" si="98"/>
        <v>0</v>
      </c>
      <c r="V75" s="389">
        <v>0</v>
      </c>
      <c r="W75" s="387">
        <f t="shared" si="99"/>
        <v>0</v>
      </c>
      <c r="X75" s="386">
        <v>0</v>
      </c>
      <c r="Y75" s="388">
        <f t="shared" si="100"/>
        <v>0</v>
      </c>
      <c r="Z75" s="389">
        <v>0</v>
      </c>
      <c r="AA75" s="390">
        <f t="shared" si="101"/>
        <v>0</v>
      </c>
      <c r="AB75" s="389">
        <v>0</v>
      </c>
      <c r="AC75" s="390">
        <f t="shared" si="102"/>
        <v>0</v>
      </c>
      <c r="AD75" s="391">
        <v>0</v>
      </c>
      <c r="AE75" s="362">
        <f t="shared" si="103"/>
        <v>0</v>
      </c>
      <c r="AF75" s="366">
        <v>6</v>
      </c>
      <c r="AG75" s="367">
        <f t="shared" si="104"/>
        <v>1.7751479289940829E-2</v>
      </c>
      <c r="AH75" s="365">
        <v>4</v>
      </c>
      <c r="AI75" s="367">
        <f t="shared" si="105"/>
        <v>1.3071895424836602E-2</v>
      </c>
      <c r="AJ75" s="365">
        <v>3</v>
      </c>
      <c r="AK75" s="367">
        <f t="shared" si="106"/>
        <v>1.0676156583629894E-2</v>
      </c>
      <c r="AL75" s="385"/>
      <c r="AM75" s="392"/>
      <c r="AN75" s="368"/>
      <c r="AO75" s="367"/>
      <c r="AP75" s="368"/>
      <c r="AQ75" s="367"/>
      <c r="AR75" s="368"/>
      <c r="AS75" s="367"/>
      <c r="AT75" s="369">
        <f t="shared" si="107"/>
        <v>0.1</v>
      </c>
      <c r="AU75" s="393">
        <f t="shared" si="108"/>
        <v>3.243593902043464E-4</v>
      </c>
      <c r="AV75" s="223"/>
    </row>
    <row r="76" spans="1:48" ht="12.75" customHeight="1" x14ac:dyDescent="0.25">
      <c r="A76" s="323"/>
      <c r="B76" s="323"/>
      <c r="C76" s="372" t="s">
        <v>28</v>
      </c>
      <c r="D76" s="373">
        <f>SUM(D69:D75)</f>
        <v>38</v>
      </c>
      <c r="E76" s="374" t="e">
        <f t="shared" si="90"/>
        <v>#REF!</v>
      </c>
      <c r="F76" s="373">
        <f>SUM(F69:F75)</f>
        <v>34</v>
      </c>
      <c r="G76" s="374" t="e">
        <f t="shared" si="91"/>
        <v>#REF!</v>
      </c>
      <c r="H76" s="373">
        <f>SUM(H69:H75)</f>
        <v>36</v>
      </c>
      <c r="I76" s="374" t="e">
        <f t="shared" si="92"/>
        <v>#REF!</v>
      </c>
      <c r="J76" s="373">
        <f>SUM(J69:J75)</f>
        <v>41</v>
      </c>
      <c r="K76" s="374" t="e">
        <f t="shared" si="93"/>
        <v>#REF!</v>
      </c>
      <c r="L76" s="373">
        <f>SUM(L69:L75)</f>
        <v>35</v>
      </c>
      <c r="M76" s="374" t="e">
        <f t="shared" si="94"/>
        <v>#REF!</v>
      </c>
      <c r="N76" s="375">
        <v>56</v>
      </c>
      <c r="O76" s="374" t="e">
        <f t="shared" si="95"/>
        <v>#REF!</v>
      </c>
      <c r="P76" s="373">
        <f>SUM(P69:P75)</f>
        <v>43</v>
      </c>
      <c r="Q76" s="374">
        <f t="shared" si="96"/>
        <v>0.14429530201342283</v>
      </c>
      <c r="R76" s="373">
        <f>SUM(R69:R75)</f>
        <v>45</v>
      </c>
      <c r="S76" s="374">
        <f t="shared" si="97"/>
        <v>0.16014234875444841</v>
      </c>
      <c r="T76" s="373">
        <f>SUM(T69:T75)</f>
        <v>42</v>
      </c>
      <c r="U76" s="376">
        <f t="shared" si="98"/>
        <v>0.14893617021276595</v>
      </c>
      <c r="V76" s="377">
        <f>SUM(V69:V75)</f>
        <v>46</v>
      </c>
      <c r="W76" s="374">
        <f t="shared" si="99"/>
        <v>0.13855421686746988</v>
      </c>
      <c r="X76" s="373">
        <f>SUM(X69:X75)</f>
        <v>43</v>
      </c>
      <c r="Y76" s="376">
        <f t="shared" si="100"/>
        <v>0.14527027027027026</v>
      </c>
      <c r="Z76" s="377">
        <f>SUM(Z69:Z75)</f>
        <v>54</v>
      </c>
      <c r="AA76" s="378">
        <f t="shared" si="101"/>
        <v>0.17763157894736842</v>
      </c>
      <c r="AB76" s="377">
        <f>SUM(AB69:AB75)</f>
        <v>52</v>
      </c>
      <c r="AC76" s="378">
        <f t="shared" si="102"/>
        <v>0.14857142857142858</v>
      </c>
      <c r="AD76" s="379">
        <f>SUM(AD69:AD75)</f>
        <v>50</v>
      </c>
      <c r="AE76" s="376">
        <f>AD76/$AD202</f>
        <v>0.1557632398753894</v>
      </c>
      <c r="AF76" s="380">
        <f>SUM(AF69:AF75)</f>
        <v>54</v>
      </c>
      <c r="AG76" s="378">
        <f>AF76/AF202</f>
        <v>0.15976331360946747</v>
      </c>
      <c r="AH76" s="379">
        <f>SUM(AH69:AH75)</f>
        <v>48</v>
      </c>
      <c r="AI76" s="378">
        <f>AH76/AH202</f>
        <v>0.15686274509803921</v>
      </c>
      <c r="AJ76" s="379">
        <f>SUM(AJ69:AJ75)</f>
        <v>40</v>
      </c>
      <c r="AK76" s="378">
        <f>AJ76/AJ202</f>
        <v>0.14234875444839859</v>
      </c>
      <c r="AL76" s="376"/>
      <c r="AM76" s="378"/>
      <c r="AN76" s="376"/>
      <c r="AO76" s="378"/>
      <c r="AP76" s="376"/>
      <c r="AQ76" s="378"/>
      <c r="AR76" s="376"/>
      <c r="AS76" s="378"/>
      <c r="AT76" s="381">
        <f>AVERAGE(N76,P76,R76,T76,V76,X76,Z76,AB76,AD76,L76)</f>
        <v>46.6</v>
      </c>
      <c r="AU76" s="382">
        <f t="shared" si="108"/>
        <v>0.15115147583522542</v>
      </c>
      <c r="AV76" s="223"/>
    </row>
    <row r="77" spans="1:48" ht="12.75" customHeight="1" x14ac:dyDescent="0.25">
      <c r="A77" s="323"/>
      <c r="B77" s="323"/>
      <c r="C77" s="348"/>
      <c r="D77" s="223"/>
      <c r="E77" s="349"/>
      <c r="F77" s="223"/>
      <c r="G77" s="349"/>
      <c r="H77" s="223"/>
      <c r="I77" s="349"/>
      <c r="J77" s="223"/>
      <c r="K77" s="349"/>
      <c r="L77" s="223"/>
      <c r="M77" s="349"/>
      <c r="N77" s="223"/>
      <c r="O77" s="349"/>
      <c r="P77" s="223"/>
      <c r="Q77" s="349"/>
      <c r="R77" s="223"/>
      <c r="S77" s="349"/>
      <c r="T77" s="223"/>
      <c r="U77" s="223"/>
      <c r="V77" s="350"/>
      <c r="W77" s="349"/>
      <c r="X77" s="223"/>
      <c r="Y77" s="223"/>
      <c r="Z77" s="350"/>
      <c r="AA77" s="351"/>
      <c r="AB77" s="350"/>
      <c r="AC77" s="351"/>
      <c r="AD77" s="224"/>
      <c r="AE77" s="223"/>
      <c r="AF77" s="352"/>
      <c r="AG77" s="351"/>
      <c r="AH77" s="223"/>
      <c r="AI77" s="351"/>
      <c r="AJ77" s="223"/>
      <c r="AK77" s="351"/>
      <c r="AL77" s="223"/>
      <c r="AM77" s="351"/>
      <c r="AN77" s="223"/>
      <c r="AO77" s="351"/>
      <c r="AP77" s="223"/>
      <c r="AQ77" s="351"/>
      <c r="AR77" s="223"/>
      <c r="AS77" s="351"/>
      <c r="AT77" s="353"/>
      <c r="AU77" s="251"/>
      <c r="AV77" s="223"/>
    </row>
    <row r="78" spans="1:48" ht="12.75" customHeight="1" x14ac:dyDescent="0.25">
      <c r="A78" s="323"/>
      <c r="B78" s="323"/>
      <c r="C78" s="252" t="s">
        <v>135</v>
      </c>
      <c r="D78" s="261"/>
      <c r="E78" s="254"/>
      <c r="F78" s="261"/>
      <c r="G78" s="254"/>
      <c r="H78" s="261"/>
      <c r="I78" s="254"/>
      <c r="J78" s="261"/>
      <c r="K78" s="254"/>
      <c r="L78" s="261"/>
      <c r="M78" s="254"/>
      <c r="N78" s="261"/>
      <c r="O78" s="254"/>
      <c r="P78" s="261"/>
      <c r="Q78" s="254"/>
      <c r="R78" s="261"/>
      <c r="S78" s="254"/>
      <c r="T78" s="261"/>
      <c r="U78" s="255"/>
      <c r="V78" s="257"/>
      <c r="W78" s="254"/>
      <c r="X78" s="261"/>
      <c r="Y78" s="255"/>
      <c r="Z78" s="257"/>
      <c r="AA78" s="258"/>
      <c r="AB78" s="257"/>
      <c r="AC78" s="258"/>
      <c r="AD78" s="259"/>
      <c r="AE78" s="255"/>
      <c r="AF78" s="260"/>
      <c r="AG78" s="258"/>
      <c r="AH78" s="255"/>
      <c r="AI78" s="258"/>
      <c r="AJ78" s="255"/>
      <c r="AK78" s="258"/>
      <c r="AL78" s="255"/>
      <c r="AM78" s="258"/>
      <c r="AN78" s="255"/>
      <c r="AO78" s="258"/>
      <c r="AP78" s="255"/>
      <c r="AQ78" s="258"/>
      <c r="AR78" s="255"/>
      <c r="AS78" s="258"/>
      <c r="AT78" s="358"/>
      <c r="AU78" s="263"/>
      <c r="AV78" s="223"/>
    </row>
    <row r="79" spans="1:48" ht="12.75" customHeight="1" x14ac:dyDescent="0.25">
      <c r="A79" s="323">
        <v>40.0501</v>
      </c>
      <c r="B79" s="282">
        <v>40</v>
      </c>
      <c r="C79" s="264" t="s">
        <v>136</v>
      </c>
      <c r="D79" s="271">
        <v>14</v>
      </c>
      <c r="E79" s="266" t="e">
        <f>D79/D$202</f>
        <v>#REF!</v>
      </c>
      <c r="F79" s="271">
        <v>4</v>
      </c>
      <c r="G79" s="266" t="e">
        <f>F79/F$202</f>
        <v>#REF!</v>
      </c>
      <c r="H79" s="271">
        <v>13</v>
      </c>
      <c r="I79" s="266" t="e">
        <f>H79/H$202</f>
        <v>#REF!</v>
      </c>
      <c r="J79" s="271">
        <v>15</v>
      </c>
      <c r="K79" s="266" t="e">
        <f>J79/$J$202</f>
        <v>#REF!</v>
      </c>
      <c r="L79" s="271">
        <v>10</v>
      </c>
      <c r="M79" s="266" t="e">
        <f>L79/L$202</f>
        <v>#REF!</v>
      </c>
      <c r="N79" s="271">
        <v>6</v>
      </c>
      <c r="O79" s="266" t="e">
        <f>N79/N$202</f>
        <v>#REF!</v>
      </c>
      <c r="P79" s="271">
        <v>13</v>
      </c>
      <c r="Q79" s="266">
        <f>P79/P$202</f>
        <v>4.3624161073825503E-2</v>
      </c>
      <c r="R79" s="271">
        <v>5</v>
      </c>
      <c r="S79" s="266">
        <f>R79/R$202</f>
        <v>1.7793594306049824E-2</v>
      </c>
      <c r="T79" s="271">
        <v>10</v>
      </c>
      <c r="U79" s="267">
        <f>T79/T$202</f>
        <v>3.5460992907801421E-2</v>
      </c>
      <c r="V79" s="269">
        <v>8</v>
      </c>
      <c r="W79" s="266">
        <f>V79/V$202</f>
        <v>2.4096385542168676E-2</v>
      </c>
      <c r="X79" s="271">
        <v>7</v>
      </c>
      <c r="Y79" s="267">
        <f>X79/X$202</f>
        <v>2.364864864864865E-2</v>
      </c>
      <c r="Z79" s="269">
        <v>9</v>
      </c>
      <c r="AA79" s="322">
        <f>Z79/Z$202</f>
        <v>2.9605263157894735E-2</v>
      </c>
      <c r="AB79" s="269">
        <v>16</v>
      </c>
      <c r="AC79" s="322">
        <f>AB79/AB$202</f>
        <v>4.5714285714285714E-2</v>
      </c>
      <c r="AD79" s="259">
        <v>13</v>
      </c>
      <c r="AE79" s="267">
        <f>AD79/AD$202</f>
        <v>4.0498442367601244E-2</v>
      </c>
      <c r="AF79" s="260">
        <v>10</v>
      </c>
      <c r="AG79" s="258">
        <f>AF79/AF$202</f>
        <v>2.9585798816568046E-2</v>
      </c>
      <c r="AH79" s="259">
        <v>8</v>
      </c>
      <c r="AI79" s="258">
        <f>AH79/AH$202</f>
        <v>2.6143790849673203E-2</v>
      </c>
      <c r="AJ79" s="259">
        <v>7</v>
      </c>
      <c r="AK79" s="258">
        <f>AJ79/AJ$202</f>
        <v>2.491103202846975E-2</v>
      </c>
      <c r="AL79" s="261">
        <v>21</v>
      </c>
      <c r="AM79" s="258"/>
      <c r="AN79" s="255"/>
      <c r="AO79" s="258"/>
      <c r="AP79" s="255"/>
      <c r="AQ79" s="258"/>
      <c r="AR79" s="255"/>
      <c r="AS79" s="258"/>
      <c r="AT79" s="358">
        <f>AVERAGE(L79,N79,P79,R79,T79,V79,X79,Z79,AB79,AD79)</f>
        <v>9.6999999999999993</v>
      </c>
      <c r="AU79" s="270">
        <f>AT79/AT$202</f>
        <v>3.1462860849821597E-2</v>
      </c>
      <c r="AV79" s="223"/>
    </row>
    <row r="80" spans="1:48" ht="12.75" customHeight="1" x14ac:dyDescent="0.25">
      <c r="A80" s="323">
        <v>26.020199999999999</v>
      </c>
      <c r="B80" s="282">
        <v>26</v>
      </c>
      <c r="C80" s="272" t="s">
        <v>137</v>
      </c>
      <c r="D80" s="386">
        <v>1</v>
      </c>
      <c r="E80" s="387" t="e">
        <f>D80/D$202</f>
        <v>#REF!</v>
      </c>
      <c r="F80" s="386">
        <v>0</v>
      </c>
      <c r="G80" s="387" t="e">
        <f>F80/F$202</f>
        <v>#REF!</v>
      </c>
      <c r="H80" s="386">
        <v>2</v>
      </c>
      <c r="I80" s="387" t="e">
        <f>H80/H$202</f>
        <v>#REF!</v>
      </c>
      <c r="J80" s="386">
        <v>1</v>
      </c>
      <c r="K80" s="387" t="e">
        <f>J80/$J$202</f>
        <v>#REF!</v>
      </c>
      <c r="L80" s="386">
        <v>0</v>
      </c>
      <c r="M80" s="387" t="e">
        <f>L80/L$202</f>
        <v>#REF!</v>
      </c>
      <c r="N80" s="386">
        <v>2</v>
      </c>
      <c r="O80" s="387" t="e">
        <f>N80/N$202</f>
        <v>#REF!</v>
      </c>
      <c r="P80" s="386">
        <v>7</v>
      </c>
      <c r="Q80" s="387">
        <f>P80/P$202</f>
        <v>2.3489932885906041E-2</v>
      </c>
      <c r="R80" s="386">
        <v>4</v>
      </c>
      <c r="S80" s="387">
        <f>R80/R$202</f>
        <v>1.4234875444839857E-2</v>
      </c>
      <c r="T80" s="386">
        <v>3</v>
      </c>
      <c r="U80" s="388">
        <f>T80/T$202</f>
        <v>1.0638297872340425E-2</v>
      </c>
      <c r="V80" s="389">
        <v>3</v>
      </c>
      <c r="W80" s="387">
        <f>V80/V$202</f>
        <v>9.0361445783132526E-3</v>
      </c>
      <c r="X80" s="386">
        <v>4</v>
      </c>
      <c r="Y80" s="388">
        <f>X80/X$202</f>
        <v>1.3513513513513514E-2</v>
      </c>
      <c r="Z80" s="389">
        <v>4</v>
      </c>
      <c r="AA80" s="390">
        <f>Z80/Z$202</f>
        <v>1.3157894736842105E-2</v>
      </c>
      <c r="AB80" s="389">
        <v>6</v>
      </c>
      <c r="AC80" s="390">
        <f>AB80/AB$202</f>
        <v>1.7142857142857144E-2</v>
      </c>
      <c r="AD80" s="391">
        <v>4</v>
      </c>
      <c r="AE80" s="362">
        <f>AD80/AD$202</f>
        <v>1.2461059190031152E-2</v>
      </c>
      <c r="AF80" s="366">
        <v>5</v>
      </c>
      <c r="AG80" s="367">
        <f>AF80/AF$202</f>
        <v>1.4792899408284023E-2</v>
      </c>
      <c r="AH80" s="365">
        <v>6</v>
      </c>
      <c r="AI80" s="367">
        <f>AH80/AH$202</f>
        <v>1.9607843137254902E-2</v>
      </c>
      <c r="AJ80" s="365">
        <v>7</v>
      </c>
      <c r="AK80" s="367">
        <f>AJ80/AJ$202</f>
        <v>2.491103202846975E-2</v>
      </c>
      <c r="AL80" s="394">
        <v>4</v>
      </c>
      <c r="AM80" s="367"/>
      <c r="AN80" s="368"/>
      <c r="AO80" s="367"/>
      <c r="AP80" s="368"/>
      <c r="AQ80" s="367"/>
      <c r="AR80" s="368"/>
      <c r="AS80" s="367"/>
      <c r="AT80" s="369">
        <f>AVERAGE(L80,N80,P80,R80,T80,V80,X80,Z80,AB80,AD80)</f>
        <v>3.7</v>
      </c>
      <c r="AU80" s="393">
        <f>AT80/AT$202</f>
        <v>1.2001297437560817E-2</v>
      </c>
      <c r="AV80" s="223"/>
    </row>
    <row r="81" spans="1:48" ht="12.75" customHeight="1" x14ac:dyDescent="0.25">
      <c r="A81" s="223"/>
      <c r="B81" s="223"/>
      <c r="C81" s="372" t="s">
        <v>30</v>
      </c>
      <c r="D81" s="373">
        <f>SUM(D79:D80)</f>
        <v>15</v>
      </c>
      <c r="E81" s="374" t="e">
        <f>D81/D$202</f>
        <v>#REF!</v>
      </c>
      <c r="F81" s="373">
        <f>SUM(F79:F80)</f>
        <v>4</v>
      </c>
      <c r="G81" s="374" t="e">
        <f>F81/F$202</f>
        <v>#REF!</v>
      </c>
      <c r="H81" s="373">
        <f>SUM(H79:H80)</f>
        <v>15</v>
      </c>
      <c r="I81" s="374" t="e">
        <f>H81/H$202</f>
        <v>#REF!</v>
      </c>
      <c r="J81" s="373">
        <f>SUM(J79:J80)</f>
        <v>16</v>
      </c>
      <c r="K81" s="374" t="e">
        <f>J81/J$202</f>
        <v>#REF!</v>
      </c>
      <c r="L81" s="373">
        <f>SUM(L79:L80)</f>
        <v>10</v>
      </c>
      <c r="M81" s="374" t="e">
        <f>L81/L$202</f>
        <v>#REF!</v>
      </c>
      <c r="N81" s="373">
        <f>SUM(N79:N80)</f>
        <v>8</v>
      </c>
      <c r="O81" s="374" t="e">
        <f>N81/N$202</f>
        <v>#REF!</v>
      </c>
      <c r="P81" s="373">
        <f>SUM(P79:P80)</f>
        <v>20</v>
      </c>
      <c r="Q81" s="374">
        <f>P81/P$202</f>
        <v>6.7114093959731544E-2</v>
      </c>
      <c r="R81" s="373">
        <f>SUM(R79:R80)</f>
        <v>9</v>
      </c>
      <c r="S81" s="374">
        <f>R81/R$202</f>
        <v>3.2028469750889681E-2</v>
      </c>
      <c r="T81" s="373">
        <f>SUM(T79:T80)</f>
        <v>13</v>
      </c>
      <c r="U81" s="376">
        <f>T81/T$202</f>
        <v>4.6099290780141841E-2</v>
      </c>
      <c r="V81" s="377">
        <f>SUM(V79:V80)</f>
        <v>11</v>
      </c>
      <c r="W81" s="374">
        <f>V81/V$202</f>
        <v>3.313253012048193E-2</v>
      </c>
      <c r="X81" s="373">
        <f>SUM(X79:X80)</f>
        <v>11</v>
      </c>
      <c r="Y81" s="376">
        <f>X81/X$202</f>
        <v>3.7162162162162164E-2</v>
      </c>
      <c r="Z81" s="377">
        <f>SUM(Z79:Z80)</f>
        <v>13</v>
      </c>
      <c r="AA81" s="378">
        <f>Z81/Z$202</f>
        <v>4.2763157894736843E-2</v>
      </c>
      <c r="AB81" s="377">
        <f>SUM(AB79:AB80)</f>
        <v>22</v>
      </c>
      <c r="AC81" s="378">
        <f>AB81/AB$202</f>
        <v>6.2857142857142861E-2</v>
      </c>
      <c r="AD81" s="379">
        <f>SUM(AD79:AD80)</f>
        <v>17</v>
      </c>
      <c r="AE81" s="376">
        <f>AD81/AD$202</f>
        <v>5.2959501557632398E-2</v>
      </c>
      <c r="AF81" s="380">
        <f>AF79+AF80</f>
        <v>15</v>
      </c>
      <c r="AG81" s="378">
        <f>AF81/AF202</f>
        <v>4.4378698224852069E-2</v>
      </c>
      <c r="AH81" s="379">
        <f>SUM(AH79:AH80)</f>
        <v>14</v>
      </c>
      <c r="AI81" s="378">
        <f>AH81/AH202</f>
        <v>4.5751633986928102E-2</v>
      </c>
      <c r="AJ81" s="379">
        <f>SUM(AJ79:AJ80)</f>
        <v>14</v>
      </c>
      <c r="AK81" s="378">
        <f>AJ81/AJ202</f>
        <v>4.9822064056939501E-2</v>
      </c>
      <c r="AL81" s="395">
        <v>0.25</v>
      </c>
      <c r="AM81" s="378"/>
      <c r="AN81" s="376"/>
      <c r="AO81" s="378"/>
      <c r="AP81" s="376"/>
      <c r="AQ81" s="378"/>
      <c r="AR81" s="376"/>
      <c r="AS81" s="378"/>
      <c r="AT81" s="381">
        <f>AVERAGE(N81,P81,R81,T81,V81,X81,Z81,AB81,AD81,L81)</f>
        <v>13.4</v>
      </c>
      <c r="AU81" s="382">
        <f>AT81/AT$202</f>
        <v>4.3464158287382419E-2</v>
      </c>
      <c r="AV81" s="223"/>
    </row>
    <row r="82" spans="1:48" ht="12.75" customHeight="1" x14ac:dyDescent="0.25">
      <c r="A82" s="323"/>
      <c r="B82" s="323"/>
      <c r="C82" s="348"/>
      <c r="D82" s="223"/>
      <c r="E82" s="349"/>
      <c r="F82" s="223"/>
      <c r="G82" s="349"/>
      <c r="H82" s="223"/>
      <c r="I82" s="349"/>
      <c r="J82" s="223"/>
      <c r="K82" s="349"/>
      <c r="L82" s="223"/>
      <c r="M82" s="349"/>
      <c r="N82" s="223"/>
      <c r="O82" s="349"/>
      <c r="P82" s="223"/>
      <c r="Q82" s="349"/>
      <c r="R82" s="223"/>
      <c r="S82" s="349"/>
      <c r="T82" s="223"/>
      <c r="U82" s="223"/>
      <c r="V82" s="350"/>
      <c r="W82" s="349"/>
      <c r="X82" s="223"/>
      <c r="Y82" s="223"/>
      <c r="Z82" s="350"/>
      <c r="AA82" s="351"/>
      <c r="AB82" s="350"/>
      <c r="AC82" s="351"/>
      <c r="AD82" s="224"/>
      <c r="AE82" s="223"/>
      <c r="AF82" s="352"/>
      <c r="AG82" s="351"/>
      <c r="AH82" s="223"/>
      <c r="AI82" s="351"/>
      <c r="AJ82" s="223"/>
      <c r="AK82" s="351"/>
      <c r="AL82" s="223"/>
      <c r="AM82" s="351"/>
      <c r="AN82" s="223"/>
      <c r="AO82" s="351"/>
      <c r="AP82" s="223"/>
      <c r="AQ82" s="351"/>
      <c r="AR82" s="223"/>
      <c r="AS82" s="351"/>
      <c r="AT82" s="353"/>
      <c r="AU82" s="251"/>
      <c r="AV82" s="223"/>
    </row>
    <row r="83" spans="1:48" ht="12.75" customHeight="1" x14ac:dyDescent="0.25">
      <c r="A83" s="323"/>
      <c r="B83" s="282"/>
      <c r="C83" s="348" t="s">
        <v>307</v>
      </c>
      <c r="D83" s="227"/>
      <c r="E83" s="396"/>
      <c r="F83" s="227"/>
      <c r="G83" s="396"/>
      <c r="H83" s="227"/>
      <c r="I83" s="396"/>
      <c r="J83" s="227"/>
      <c r="K83" s="396"/>
      <c r="L83" s="227"/>
      <c r="M83" s="396"/>
      <c r="N83" s="227"/>
      <c r="O83" s="396"/>
      <c r="P83" s="227"/>
      <c r="Q83" s="396"/>
      <c r="R83" s="227"/>
      <c r="S83" s="396"/>
      <c r="T83" s="227"/>
      <c r="U83" s="397"/>
      <c r="V83" s="398"/>
      <c r="W83" s="396"/>
      <c r="X83" s="227"/>
      <c r="Y83" s="397"/>
      <c r="Z83" s="398"/>
      <c r="AA83" s="399"/>
      <c r="AB83" s="398"/>
      <c r="AC83" s="399"/>
      <c r="AD83" s="228"/>
      <c r="AE83" s="397"/>
      <c r="AF83" s="400"/>
      <c r="AG83" s="399"/>
      <c r="AH83" s="397"/>
      <c r="AI83" s="401"/>
      <c r="AJ83" s="397"/>
      <c r="AK83" s="401"/>
      <c r="AL83" s="227"/>
      <c r="AM83" s="401"/>
      <c r="AN83" s="227"/>
      <c r="AO83" s="401"/>
      <c r="AP83" s="227"/>
      <c r="AQ83" s="401"/>
      <c r="AR83" s="227"/>
      <c r="AS83" s="401"/>
      <c r="AT83" s="402"/>
      <c r="AU83" s="320"/>
      <c r="AV83" s="223"/>
    </row>
    <row r="84" spans="1:48" ht="12.75" customHeight="1" x14ac:dyDescent="0.25">
      <c r="A84" s="323"/>
      <c r="B84" s="282"/>
      <c r="C84" s="348" t="s">
        <v>308</v>
      </c>
      <c r="D84" s="227"/>
      <c r="E84" s="396"/>
      <c r="F84" s="227"/>
      <c r="G84" s="396"/>
      <c r="H84" s="227"/>
      <c r="I84" s="396"/>
      <c r="J84" s="227"/>
      <c r="K84" s="396"/>
      <c r="L84" s="227"/>
      <c r="M84" s="396"/>
      <c r="N84" s="227"/>
      <c r="O84" s="396"/>
      <c r="P84" s="227"/>
      <c r="Q84" s="396"/>
      <c r="R84" s="227"/>
      <c r="S84" s="396"/>
      <c r="T84" s="227"/>
      <c r="U84" s="397"/>
      <c r="V84" s="398"/>
      <c r="W84" s="396"/>
      <c r="X84" s="227"/>
      <c r="Y84" s="397"/>
      <c r="Z84" s="398"/>
      <c r="AA84" s="399"/>
      <c r="AB84" s="398"/>
      <c r="AC84" s="399"/>
      <c r="AD84" s="228"/>
      <c r="AE84" s="397"/>
      <c r="AF84" s="400"/>
      <c r="AG84" s="399"/>
      <c r="AH84" s="282">
        <v>18</v>
      </c>
      <c r="AI84" s="285">
        <f>AH84/AH$202</f>
        <v>5.8823529411764705E-2</v>
      </c>
      <c r="AJ84" s="282">
        <v>11</v>
      </c>
      <c r="AK84" s="285">
        <f>AJ84/AJ$202</f>
        <v>3.9145907473309607E-2</v>
      </c>
      <c r="AL84" s="222">
        <v>15</v>
      </c>
      <c r="AM84" s="285"/>
      <c r="AN84" s="319"/>
      <c r="AO84" s="285"/>
      <c r="AP84" s="319"/>
      <c r="AQ84" s="285"/>
      <c r="AR84" s="319"/>
      <c r="AS84" s="285"/>
      <c r="AT84" s="402"/>
      <c r="AU84" s="320"/>
      <c r="AV84" s="223"/>
    </row>
    <row r="85" spans="1:48" ht="12.75" customHeight="1" x14ac:dyDescent="0.25">
      <c r="A85" s="323"/>
      <c r="B85" s="323"/>
      <c r="C85" s="348" t="s">
        <v>247</v>
      </c>
      <c r="D85" s="223"/>
      <c r="E85" s="349"/>
      <c r="F85" s="223"/>
      <c r="G85" s="349"/>
      <c r="H85" s="223"/>
      <c r="I85" s="349"/>
      <c r="J85" s="223"/>
      <c r="K85" s="349"/>
      <c r="L85" s="223"/>
      <c r="M85" s="349"/>
      <c r="N85" s="223"/>
      <c r="O85" s="349"/>
      <c r="P85" s="223"/>
      <c r="Q85" s="349"/>
      <c r="R85" s="223"/>
      <c r="S85" s="349"/>
      <c r="T85" s="223"/>
      <c r="U85" s="223"/>
      <c r="V85" s="350"/>
      <c r="W85" s="349"/>
      <c r="X85" s="223"/>
      <c r="Y85" s="223"/>
      <c r="Z85" s="403"/>
      <c r="AA85" s="404"/>
      <c r="AB85" s="403"/>
      <c r="AC85" s="404"/>
      <c r="AD85" s="405"/>
      <c r="AE85" s="242"/>
      <c r="AF85" s="406"/>
      <c r="AG85" s="404"/>
      <c r="AH85" s="391">
        <v>2</v>
      </c>
      <c r="AI85" s="407">
        <f>AH85/AH$202</f>
        <v>6.5359477124183009E-3</v>
      </c>
      <c r="AJ85" s="391">
        <v>7</v>
      </c>
      <c r="AK85" s="407">
        <f>AJ85/AJ$202</f>
        <v>2.491103202846975E-2</v>
      </c>
      <c r="AL85" s="408">
        <v>12</v>
      </c>
      <c r="AM85" s="407"/>
      <c r="AN85" s="409"/>
      <c r="AO85" s="407"/>
      <c r="AP85" s="409"/>
      <c r="AQ85" s="407"/>
      <c r="AR85" s="409"/>
      <c r="AS85" s="407"/>
      <c r="AT85" s="410"/>
      <c r="AU85" s="411"/>
      <c r="AV85" s="223"/>
    </row>
    <row r="86" spans="1:48" ht="12.75" customHeight="1" x14ac:dyDescent="0.25">
      <c r="A86" s="323">
        <v>3.0103</v>
      </c>
      <c r="B86" s="282">
        <v>3</v>
      </c>
      <c r="C86" s="372" t="s">
        <v>34</v>
      </c>
      <c r="D86" s="375">
        <v>1</v>
      </c>
      <c r="E86" s="374" t="e">
        <f>D86/D$202</f>
        <v>#REF!</v>
      </c>
      <c r="F86" s="375">
        <v>2</v>
      </c>
      <c r="G86" s="374" t="e">
        <f>F86/F$202</f>
        <v>#REF!</v>
      </c>
      <c r="H86" s="375">
        <v>1</v>
      </c>
      <c r="I86" s="374" t="e">
        <f>H86/H$202</f>
        <v>#REF!</v>
      </c>
      <c r="J86" s="375">
        <v>5</v>
      </c>
      <c r="K86" s="374" t="e">
        <f>J86/$J$202</f>
        <v>#REF!</v>
      </c>
      <c r="L86" s="375">
        <v>8</v>
      </c>
      <c r="M86" s="374" t="e">
        <f>L86/L$202</f>
        <v>#REF!</v>
      </c>
      <c r="N86" s="375">
        <v>11</v>
      </c>
      <c r="O86" s="374" t="e">
        <f>N86/N$202</f>
        <v>#REF!</v>
      </c>
      <c r="P86" s="375">
        <v>15</v>
      </c>
      <c r="Q86" s="374">
        <f>P86/P$202</f>
        <v>5.0335570469798654E-2</v>
      </c>
      <c r="R86" s="375">
        <v>12</v>
      </c>
      <c r="S86" s="374">
        <f>R86/R$202</f>
        <v>4.2704626334519574E-2</v>
      </c>
      <c r="T86" s="375">
        <v>6</v>
      </c>
      <c r="U86" s="376">
        <f>T86/T$202</f>
        <v>2.1276595744680851E-2</v>
      </c>
      <c r="V86" s="412">
        <v>11</v>
      </c>
      <c r="W86" s="374">
        <f>V86/V$202</f>
        <v>3.313253012048193E-2</v>
      </c>
      <c r="X86" s="375">
        <v>6</v>
      </c>
      <c r="Y86" s="376">
        <f>X86/X$202</f>
        <v>2.0270270270270271E-2</v>
      </c>
      <c r="Z86" s="412">
        <v>13</v>
      </c>
      <c r="AA86" s="378">
        <f>Z86/Z$202</f>
        <v>4.2763157894736843E-2</v>
      </c>
      <c r="AB86" s="412">
        <v>14</v>
      </c>
      <c r="AC86" s="378">
        <f>AB86/AB$202</f>
        <v>0.04</v>
      </c>
      <c r="AD86" s="379">
        <v>18</v>
      </c>
      <c r="AE86" s="376">
        <f>AD86/AD$202</f>
        <v>5.6074766355140186E-2</v>
      </c>
      <c r="AF86" s="380">
        <v>16</v>
      </c>
      <c r="AG86" s="378">
        <f>AF86/AF202</f>
        <v>4.7337278106508875E-2</v>
      </c>
      <c r="AH86" s="379">
        <f>SUM(AH84:AH85)</f>
        <v>20</v>
      </c>
      <c r="AI86" s="378">
        <f>AH86/AH202</f>
        <v>6.535947712418301E-2</v>
      </c>
      <c r="AJ86" s="379">
        <f>SUM(AJ84:AJ85)</f>
        <v>18</v>
      </c>
      <c r="AK86" s="378">
        <f>AJ86/AJ202</f>
        <v>6.4056939501779361E-2</v>
      </c>
      <c r="AL86" s="395">
        <v>0.27</v>
      </c>
      <c r="AM86" s="378"/>
      <c r="AN86" s="376"/>
      <c r="AO86" s="378"/>
      <c r="AP86" s="376"/>
      <c r="AQ86" s="378"/>
      <c r="AR86" s="376"/>
      <c r="AS86" s="378"/>
      <c r="AT86" s="381">
        <f>AVERAGE(N86,P86,R86,T86,V86,X86,Z86,AB86,AD86,L86)</f>
        <v>11.4</v>
      </c>
      <c r="AU86" s="382">
        <f>AT86/AT$202</f>
        <v>3.6976970483295492E-2</v>
      </c>
      <c r="AV86" s="223"/>
    </row>
    <row r="87" spans="1:48" ht="12.75" customHeight="1" x14ac:dyDescent="0.25">
      <c r="A87" s="323"/>
      <c r="B87" s="323"/>
      <c r="C87" s="348"/>
      <c r="D87" s="223"/>
      <c r="E87" s="349"/>
      <c r="F87" s="223"/>
      <c r="G87" s="349"/>
      <c r="H87" s="223"/>
      <c r="I87" s="349"/>
      <c r="J87" s="223"/>
      <c r="K87" s="349"/>
      <c r="L87" s="223"/>
      <c r="M87" s="349"/>
      <c r="N87" s="223"/>
      <c r="O87" s="349"/>
      <c r="P87" s="223"/>
      <c r="Q87" s="349"/>
      <c r="R87" s="223"/>
      <c r="S87" s="349"/>
      <c r="T87" s="223"/>
      <c r="U87" s="223"/>
      <c r="V87" s="350"/>
      <c r="W87" s="349"/>
      <c r="X87" s="223"/>
      <c r="Y87" s="223"/>
      <c r="Z87" s="350"/>
      <c r="AA87" s="351"/>
      <c r="AB87" s="350"/>
      <c r="AC87" s="351"/>
      <c r="AD87" s="224"/>
      <c r="AE87" s="223"/>
      <c r="AF87" s="352"/>
      <c r="AG87" s="351"/>
      <c r="AH87" s="223"/>
      <c r="AI87" s="351"/>
      <c r="AJ87" s="223"/>
      <c r="AK87" s="351"/>
      <c r="AL87" s="223"/>
      <c r="AM87" s="351"/>
      <c r="AN87" s="223"/>
      <c r="AO87" s="351"/>
      <c r="AP87" s="223"/>
      <c r="AQ87" s="351"/>
      <c r="AR87" s="223"/>
      <c r="AS87" s="351"/>
      <c r="AT87" s="353"/>
      <c r="AU87" s="251"/>
      <c r="AV87" s="223"/>
    </row>
    <row r="88" spans="1:48" ht="12.75" customHeight="1" x14ac:dyDescent="0.25">
      <c r="A88" s="323">
        <v>40.060099999999998</v>
      </c>
      <c r="B88" s="282">
        <v>40</v>
      </c>
      <c r="C88" s="372" t="s">
        <v>36</v>
      </c>
      <c r="D88" s="375">
        <v>11</v>
      </c>
      <c r="E88" s="374" t="e">
        <f>D88/D$202</f>
        <v>#REF!</v>
      </c>
      <c r="F88" s="375">
        <v>7</v>
      </c>
      <c r="G88" s="374" t="e">
        <f>F88/F$202</f>
        <v>#REF!</v>
      </c>
      <c r="H88" s="375">
        <v>11</v>
      </c>
      <c r="I88" s="374" t="e">
        <f>H88/H$202</f>
        <v>#REF!</v>
      </c>
      <c r="J88" s="375">
        <v>12</v>
      </c>
      <c r="K88" s="374" t="e">
        <f>J88/$J$202</f>
        <v>#REF!</v>
      </c>
      <c r="L88" s="375">
        <v>11</v>
      </c>
      <c r="M88" s="374" t="e">
        <f>L88/L$202</f>
        <v>#REF!</v>
      </c>
      <c r="N88" s="375">
        <v>7</v>
      </c>
      <c r="O88" s="374" t="e">
        <f>N88/N$202</f>
        <v>#REF!</v>
      </c>
      <c r="P88" s="375">
        <v>8</v>
      </c>
      <c r="Q88" s="374">
        <f>P88/P$202</f>
        <v>2.6845637583892617E-2</v>
      </c>
      <c r="R88" s="375">
        <v>4</v>
      </c>
      <c r="S88" s="374">
        <f>R88/R$202</f>
        <v>1.4234875444839857E-2</v>
      </c>
      <c r="T88" s="375">
        <v>8</v>
      </c>
      <c r="U88" s="376">
        <f>T88/T$202</f>
        <v>2.8368794326241134E-2</v>
      </c>
      <c r="V88" s="412">
        <v>2</v>
      </c>
      <c r="W88" s="374">
        <f>V88/V$202</f>
        <v>6.024096385542169E-3</v>
      </c>
      <c r="X88" s="375">
        <v>7</v>
      </c>
      <c r="Y88" s="376">
        <f>X88/X$202</f>
        <v>2.364864864864865E-2</v>
      </c>
      <c r="Z88" s="412">
        <v>7</v>
      </c>
      <c r="AA88" s="378">
        <f>Z88/Z$202</f>
        <v>2.3026315789473683E-2</v>
      </c>
      <c r="AB88" s="412">
        <v>13</v>
      </c>
      <c r="AC88" s="378">
        <f>AB88/AB$202</f>
        <v>3.7142857142857144E-2</v>
      </c>
      <c r="AD88" s="379">
        <v>9</v>
      </c>
      <c r="AE88" s="376">
        <f>AD88/AD$202</f>
        <v>2.8037383177570093E-2</v>
      </c>
      <c r="AF88" s="380">
        <v>3</v>
      </c>
      <c r="AG88" s="378">
        <f>AF88/AF202</f>
        <v>8.8757396449704144E-3</v>
      </c>
      <c r="AH88" s="379">
        <v>8</v>
      </c>
      <c r="AI88" s="378">
        <f>AH88/AH202</f>
        <v>2.6143790849673203E-2</v>
      </c>
      <c r="AJ88" s="379">
        <v>4</v>
      </c>
      <c r="AK88" s="378">
        <f>AJ88/AJ202</f>
        <v>1.4234875444839857E-2</v>
      </c>
      <c r="AL88" s="395">
        <v>0.08</v>
      </c>
      <c r="AM88" s="378"/>
      <c r="AN88" s="376"/>
      <c r="AO88" s="378"/>
      <c r="AP88" s="376"/>
      <c r="AQ88" s="378"/>
      <c r="AR88" s="376"/>
      <c r="AS88" s="378"/>
      <c r="AT88" s="381">
        <f>AVERAGE(N88,P88,R88,T88,V88,X88,Z88,AB88,AD88,L88)</f>
        <v>7.6</v>
      </c>
      <c r="AU88" s="382">
        <f>AT88/AT$202</f>
        <v>2.4651313655530326E-2</v>
      </c>
      <c r="AV88" s="223"/>
    </row>
    <row r="89" spans="1:48" ht="12.75" customHeight="1" x14ac:dyDescent="0.25">
      <c r="A89" s="323"/>
      <c r="B89" s="323"/>
      <c r="C89" s="348"/>
      <c r="D89" s="223"/>
      <c r="E89" s="349"/>
      <c r="F89" s="223"/>
      <c r="G89" s="349"/>
      <c r="H89" s="223"/>
      <c r="I89" s="349"/>
      <c r="J89" s="223"/>
      <c r="K89" s="349"/>
      <c r="L89" s="223"/>
      <c r="M89" s="349"/>
      <c r="N89" s="223"/>
      <c r="O89" s="349"/>
      <c r="P89" s="223"/>
      <c r="Q89" s="349"/>
      <c r="R89" s="223"/>
      <c r="S89" s="349"/>
      <c r="T89" s="223"/>
      <c r="U89" s="223"/>
      <c r="V89" s="350"/>
      <c r="W89" s="349"/>
      <c r="X89" s="223"/>
      <c r="Y89" s="223"/>
      <c r="Z89" s="350"/>
      <c r="AA89" s="351"/>
      <c r="AB89" s="350"/>
      <c r="AC89" s="351"/>
      <c r="AD89" s="224"/>
      <c r="AE89" s="223"/>
      <c r="AF89" s="352"/>
      <c r="AG89" s="351"/>
      <c r="AH89" s="223"/>
      <c r="AI89" s="351"/>
      <c r="AJ89" s="223"/>
      <c r="AK89" s="351"/>
      <c r="AL89" s="223"/>
      <c r="AM89" s="351"/>
      <c r="AN89" s="223"/>
      <c r="AO89" s="351"/>
      <c r="AP89" s="223"/>
      <c r="AQ89" s="351"/>
      <c r="AR89" s="223"/>
      <c r="AS89" s="351"/>
      <c r="AT89" s="353"/>
      <c r="AU89" s="251"/>
      <c r="AV89" s="223"/>
    </row>
    <row r="90" spans="1:48" ht="12.75" customHeight="1" x14ac:dyDescent="0.25">
      <c r="A90" s="323">
        <v>27.010100000000001</v>
      </c>
      <c r="B90" s="282">
        <v>27</v>
      </c>
      <c r="C90" s="372" t="s">
        <v>139</v>
      </c>
      <c r="D90" s="375">
        <v>2</v>
      </c>
      <c r="E90" s="374" t="e">
        <f>D90/D$202</f>
        <v>#REF!</v>
      </c>
      <c r="F90" s="375">
        <v>3</v>
      </c>
      <c r="G90" s="374" t="e">
        <f>F90/F$202</f>
        <v>#REF!</v>
      </c>
      <c r="H90" s="375">
        <v>2</v>
      </c>
      <c r="I90" s="374" t="e">
        <f>H90/H$202</f>
        <v>#REF!</v>
      </c>
      <c r="J90" s="375">
        <v>2</v>
      </c>
      <c r="K90" s="374" t="e">
        <f>J90/$J$202</f>
        <v>#REF!</v>
      </c>
      <c r="L90" s="375">
        <v>6</v>
      </c>
      <c r="M90" s="374" t="e">
        <f>L90/L$202</f>
        <v>#REF!</v>
      </c>
      <c r="N90" s="375">
        <v>3</v>
      </c>
      <c r="O90" s="374" t="e">
        <f>N90/N$202</f>
        <v>#REF!</v>
      </c>
      <c r="P90" s="375">
        <v>2</v>
      </c>
      <c r="Q90" s="374">
        <f>P90/P$202</f>
        <v>6.7114093959731542E-3</v>
      </c>
      <c r="R90" s="375">
        <v>4</v>
      </c>
      <c r="S90" s="374">
        <f>R90/R$202</f>
        <v>1.4234875444839857E-2</v>
      </c>
      <c r="T90" s="375">
        <v>4</v>
      </c>
      <c r="U90" s="376">
        <f>T90/T$202</f>
        <v>1.4184397163120567E-2</v>
      </c>
      <c r="V90" s="412">
        <v>4</v>
      </c>
      <c r="W90" s="374">
        <f>V90/V$202</f>
        <v>1.2048192771084338E-2</v>
      </c>
      <c r="X90" s="375">
        <v>1</v>
      </c>
      <c r="Y90" s="376">
        <f>X90/X$202</f>
        <v>3.3783783783783786E-3</v>
      </c>
      <c r="Z90" s="412">
        <v>4</v>
      </c>
      <c r="AA90" s="378">
        <f>Z90/Z$202</f>
        <v>1.3157894736842105E-2</v>
      </c>
      <c r="AB90" s="412">
        <v>3</v>
      </c>
      <c r="AC90" s="378">
        <f>AB90/AB$202</f>
        <v>8.5714285714285719E-3</v>
      </c>
      <c r="AD90" s="379">
        <v>7</v>
      </c>
      <c r="AE90" s="376">
        <f>AD90/AD$202</f>
        <v>2.1806853582554516E-2</v>
      </c>
      <c r="AF90" s="380">
        <v>5</v>
      </c>
      <c r="AG90" s="378">
        <f>AF90/AF202</f>
        <v>1.4792899408284023E-2</v>
      </c>
      <c r="AH90" s="379">
        <v>6</v>
      </c>
      <c r="AI90" s="378">
        <f>AH90/AH202</f>
        <v>1.9607843137254902E-2</v>
      </c>
      <c r="AJ90" s="379">
        <v>8</v>
      </c>
      <c r="AK90" s="378">
        <f>AJ90/AJ202</f>
        <v>2.8469750889679714E-2</v>
      </c>
      <c r="AL90" s="395">
        <v>0.05</v>
      </c>
      <c r="AM90" s="378"/>
      <c r="AN90" s="376"/>
      <c r="AO90" s="378"/>
      <c r="AP90" s="376"/>
      <c r="AQ90" s="378"/>
      <c r="AR90" s="376"/>
      <c r="AS90" s="378"/>
      <c r="AT90" s="381">
        <f>AVERAGE(N90,P90,R90,T90,V90,X90,Z90,AB90,AD90,L90)</f>
        <v>3.8</v>
      </c>
      <c r="AU90" s="382">
        <f>AT90/AT$202</f>
        <v>1.2325656827765163E-2</v>
      </c>
      <c r="AV90" s="223"/>
    </row>
    <row r="91" spans="1:48" ht="12.75" customHeight="1" x14ac:dyDescent="0.25">
      <c r="A91" s="323"/>
      <c r="B91" s="323"/>
      <c r="C91" s="348"/>
      <c r="D91" s="223"/>
      <c r="E91" s="349"/>
      <c r="F91" s="223"/>
      <c r="G91" s="349"/>
      <c r="H91" s="223"/>
      <c r="I91" s="349"/>
      <c r="J91" s="223"/>
      <c r="K91" s="349"/>
      <c r="L91" s="223"/>
      <c r="M91" s="349"/>
      <c r="N91" s="223"/>
      <c r="O91" s="349"/>
      <c r="P91" s="223"/>
      <c r="Q91" s="349"/>
      <c r="R91" s="223"/>
      <c r="S91" s="349"/>
      <c r="T91" s="223"/>
      <c r="U91" s="223"/>
      <c r="V91" s="350"/>
      <c r="W91" s="349"/>
      <c r="X91" s="223"/>
      <c r="Y91" s="223"/>
      <c r="Z91" s="350"/>
      <c r="AA91" s="351"/>
      <c r="AB91" s="350"/>
      <c r="AC91" s="351"/>
      <c r="AD91" s="224"/>
      <c r="AE91" s="223"/>
      <c r="AF91" s="352"/>
      <c r="AG91" s="351"/>
      <c r="AH91" s="223"/>
      <c r="AI91" s="351"/>
      <c r="AJ91" s="223"/>
      <c r="AK91" s="351"/>
      <c r="AL91" s="223"/>
      <c r="AM91" s="351"/>
      <c r="AN91" s="223"/>
      <c r="AO91" s="351"/>
      <c r="AP91" s="223"/>
      <c r="AQ91" s="351"/>
      <c r="AR91" s="223"/>
      <c r="AS91" s="351"/>
      <c r="AT91" s="353"/>
      <c r="AU91" s="251"/>
      <c r="AV91" s="223"/>
    </row>
    <row r="92" spans="1:48" ht="12.75" customHeight="1" x14ac:dyDescent="0.25">
      <c r="A92" s="323"/>
      <c r="B92" s="323"/>
      <c r="C92" s="252" t="s">
        <v>140</v>
      </c>
      <c r="D92" s="261"/>
      <c r="E92" s="254"/>
      <c r="F92" s="261"/>
      <c r="G92" s="254"/>
      <c r="H92" s="261"/>
      <c r="I92" s="254"/>
      <c r="J92" s="261"/>
      <c r="K92" s="254"/>
      <c r="L92" s="261"/>
      <c r="M92" s="254"/>
      <c r="N92" s="261"/>
      <c r="O92" s="254"/>
      <c r="P92" s="261"/>
      <c r="Q92" s="254"/>
      <c r="R92" s="261"/>
      <c r="S92" s="254"/>
      <c r="T92" s="261"/>
      <c r="U92" s="255"/>
      <c r="V92" s="257"/>
      <c r="W92" s="254"/>
      <c r="X92" s="261"/>
      <c r="Y92" s="255"/>
      <c r="Z92" s="257"/>
      <c r="AA92" s="258"/>
      <c r="AB92" s="257"/>
      <c r="AC92" s="258"/>
      <c r="AD92" s="259"/>
      <c r="AE92" s="255"/>
      <c r="AF92" s="260"/>
      <c r="AG92" s="258"/>
      <c r="AH92" s="255"/>
      <c r="AI92" s="258"/>
      <c r="AJ92" s="255"/>
      <c r="AK92" s="258"/>
      <c r="AL92" s="255"/>
      <c r="AM92" s="258"/>
      <c r="AN92" s="255"/>
      <c r="AO92" s="258"/>
      <c r="AP92" s="255"/>
      <c r="AQ92" s="258"/>
      <c r="AR92" s="255"/>
      <c r="AS92" s="258"/>
      <c r="AT92" s="358"/>
      <c r="AU92" s="263"/>
      <c r="AV92" s="223"/>
    </row>
    <row r="93" spans="1:48" ht="12.75" customHeight="1" x14ac:dyDescent="0.25">
      <c r="A93" s="323">
        <v>40.080100000000002</v>
      </c>
      <c r="B93" s="282">
        <v>40</v>
      </c>
      <c r="C93" s="264" t="s">
        <v>141</v>
      </c>
      <c r="D93" s="271">
        <v>3</v>
      </c>
      <c r="E93" s="266" t="e">
        <f>D93/D$202</f>
        <v>#REF!</v>
      </c>
      <c r="F93" s="271">
        <v>3</v>
      </c>
      <c r="G93" s="266" t="e">
        <f>F93/F$202</f>
        <v>#REF!</v>
      </c>
      <c r="H93" s="271">
        <v>3</v>
      </c>
      <c r="I93" s="266" t="e">
        <f>H93/H$202</f>
        <v>#REF!</v>
      </c>
      <c r="J93" s="271">
        <v>0</v>
      </c>
      <c r="K93" s="266" t="e">
        <f>J93/$J$202</f>
        <v>#REF!</v>
      </c>
      <c r="L93" s="271">
        <v>1</v>
      </c>
      <c r="M93" s="266" t="e">
        <f>L93/L$202</f>
        <v>#REF!</v>
      </c>
      <c r="N93" s="271">
        <v>3</v>
      </c>
      <c r="O93" s="266" t="e">
        <f>N93/N$202</f>
        <v>#REF!</v>
      </c>
      <c r="P93" s="271">
        <v>3</v>
      </c>
      <c r="Q93" s="266">
        <f>P93/P$202</f>
        <v>1.0067114093959731E-2</v>
      </c>
      <c r="R93" s="271">
        <v>5</v>
      </c>
      <c r="S93" s="266">
        <f>R93/R$202</f>
        <v>1.7793594306049824E-2</v>
      </c>
      <c r="T93" s="271">
        <v>2</v>
      </c>
      <c r="U93" s="267">
        <f>T93/T$202</f>
        <v>7.0921985815602835E-3</v>
      </c>
      <c r="V93" s="269">
        <v>6</v>
      </c>
      <c r="W93" s="266">
        <f>V93/V$202</f>
        <v>1.8072289156626505E-2</v>
      </c>
      <c r="X93" s="271">
        <v>5</v>
      </c>
      <c r="Y93" s="267">
        <f>X93/X$202</f>
        <v>1.6891891891891893E-2</v>
      </c>
      <c r="Z93" s="269">
        <v>6</v>
      </c>
      <c r="AA93" s="322">
        <f>Z93/Z$202</f>
        <v>1.9736842105263157E-2</v>
      </c>
      <c r="AB93" s="269">
        <v>4</v>
      </c>
      <c r="AC93" s="322">
        <f>AB93/AB$202</f>
        <v>1.1428571428571429E-2</v>
      </c>
      <c r="AD93" s="259">
        <v>2</v>
      </c>
      <c r="AE93" s="267">
        <f>AD93/AD$202</f>
        <v>6.2305295950155761E-3</v>
      </c>
      <c r="AF93" s="260">
        <v>6</v>
      </c>
      <c r="AG93" s="258">
        <f>AF93/AF$202</f>
        <v>1.7751479289940829E-2</v>
      </c>
      <c r="AH93" s="259">
        <v>3</v>
      </c>
      <c r="AI93" s="258">
        <f>AH93/AH$202</f>
        <v>9.8039215686274508E-3</v>
      </c>
      <c r="AJ93" s="259">
        <v>3</v>
      </c>
      <c r="AK93" s="258">
        <f>AJ93/AJ$202</f>
        <v>1.0676156583629894E-2</v>
      </c>
      <c r="AL93" s="261">
        <v>5</v>
      </c>
      <c r="AM93" s="258"/>
      <c r="AN93" s="255"/>
      <c r="AO93" s="258"/>
      <c r="AP93" s="255"/>
      <c r="AQ93" s="258"/>
      <c r="AR93" s="255"/>
      <c r="AS93" s="258"/>
      <c r="AT93" s="358">
        <f>AVERAGE(L93,N93,P93,R93,T93,V93,X93,Z93,AB93,AD93)</f>
        <v>3.7</v>
      </c>
      <c r="AU93" s="270">
        <f>AT93/AT$202</f>
        <v>1.2001297437560817E-2</v>
      </c>
      <c r="AV93" s="223"/>
    </row>
    <row r="94" spans="1:48" ht="12.75" customHeight="1" x14ac:dyDescent="0.25">
      <c r="A94" s="323">
        <v>14.0101</v>
      </c>
      <c r="B94" s="282">
        <v>14</v>
      </c>
      <c r="C94" s="272" t="s">
        <v>309</v>
      </c>
      <c r="D94" s="386">
        <v>2</v>
      </c>
      <c r="E94" s="387" t="e">
        <f>D94/D$202</f>
        <v>#REF!</v>
      </c>
      <c r="F94" s="386">
        <v>1</v>
      </c>
      <c r="G94" s="387" t="e">
        <f>F94/F$202</f>
        <v>#REF!</v>
      </c>
      <c r="H94" s="386">
        <v>0</v>
      </c>
      <c r="I94" s="387" t="e">
        <f>H94/H$202</f>
        <v>#REF!</v>
      </c>
      <c r="J94" s="386">
        <v>3</v>
      </c>
      <c r="K94" s="387" t="e">
        <f>J94/$J$202</f>
        <v>#REF!</v>
      </c>
      <c r="L94" s="386">
        <v>1</v>
      </c>
      <c r="M94" s="387" t="e">
        <f>L94/L$202</f>
        <v>#REF!</v>
      </c>
      <c r="N94" s="386">
        <v>1</v>
      </c>
      <c r="O94" s="387" t="e">
        <f>N94/N$202</f>
        <v>#REF!</v>
      </c>
      <c r="P94" s="386">
        <v>0</v>
      </c>
      <c r="Q94" s="387">
        <f>P94/P$202</f>
        <v>0</v>
      </c>
      <c r="R94" s="386">
        <v>0</v>
      </c>
      <c r="S94" s="387">
        <f>R94/R$202</f>
        <v>0</v>
      </c>
      <c r="T94" s="386">
        <v>1</v>
      </c>
      <c r="U94" s="388">
        <f>T94/T$202</f>
        <v>3.5460992907801418E-3</v>
      </c>
      <c r="V94" s="389">
        <v>2</v>
      </c>
      <c r="W94" s="387">
        <f>V94/V$202</f>
        <v>6.024096385542169E-3</v>
      </c>
      <c r="X94" s="386">
        <v>2</v>
      </c>
      <c r="Y94" s="388">
        <f>X94/X$202</f>
        <v>6.7567567567567571E-3</v>
      </c>
      <c r="Z94" s="389">
        <v>2</v>
      </c>
      <c r="AA94" s="390">
        <f>Z94/Z$202</f>
        <v>6.5789473684210523E-3</v>
      </c>
      <c r="AB94" s="389">
        <v>2</v>
      </c>
      <c r="AC94" s="390">
        <f>AB94/AB$202</f>
        <v>5.7142857142857143E-3</v>
      </c>
      <c r="AD94" s="391">
        <v>3</v>
      </c>
      <c r="AE94" s="362">
        <f>AD94/AD$202</f>
        <v>9.3457943925233638E-3</v>
      </c>
      <c r="AF94" s="366">
        <v>3</v>
      </c>
      <c r="AG94" s="367">
        <f>AF94/AF$202</f>
        <v>8.8757396449704144E-3</v>
      </c>
      <c r="AH94" s="365">
        <v>3</v>
      </c>
      <c r="AI94" s="367">
        <f>AH94/AH$202</f>
        <v>9.8039215686274508E-3</v>
      </c>
      <c r="AJ94" s="365">
        <v>3</v>
      </c>
      <c r="AK94" s="367">
        <f>AJ94/AJ$202</f>
        <v>1.0676156583629894E-2</v>
      </c>
      <c r="AL94" s="394">
        <v>1</v>
      </c>
      <c r="AM94" s="367"/>
      <c r="AN94" s="368"/>
      <c r="AO94" s="367"/>
      <c r="AP94" s="368"/>
      <c r="AQ94" s="367"/>
      <c r="AR94" s="368"/>
      <c r="AS94" s="367"/>
      <c r="AT94" s="369">
        <f>AVERAGE(L94,N94,P94,R94,T94,V94,X94,Z94,AB94,AD94)</f>
        <v>1.4</v>
      </c>
      <c r="AU94" s="393">
        <f>AT94/AT$202</f>
        <v>4.5410314628608495E-3</v>
      </c>
      <c r="AV94" s="223"/>
    </row>
    <row r="95" spans="1:48" ht="12.75" customHeight="1" x14ac:dyDescent="0.25">
      <c r="A95" s="323"/>
      <c r="B95" s="323"/>
      <c r="C95" s="372" t="s">
        <v>144</v>
      </c>
      <c r="D95" s="413">
        <f>SUM(D93:D94)</f>
        <v>5</v>
      </c>
      <c r="E95" s="374" t="e">
        <f>D95/D$202</f>
        <v>#REF!</v>
      </c>
      <c r="F95" s="375">
        <v>3</v>
      </c>
      <c r="G95" s="374" t="e">
        <f>SUM(G93+G94)</f>
        <v>#REF!</v>
      </c>
      <c r="H95" s="375">
        <v>3</v>
      </c>
      <c r="I95" s="374" t="e">
        <f>H95/H$202</f>
        <v>#REF!</v>
      </c>
      <c r="J95" s="375">
        <v>0</v>
      </c>
      <c r="K95" s="374" t="e">
        <f>J95/$J$202</f>
        <v>#REF!</v>
      </c>
      <c r="L95" s="375">
        <v>1</v>
      </c>
      <c r="M95" s="374" t="e">
        <f>L95/L$202</f>
        <v>#REF!</v>
      </c>
      <c r="N95" s="375">
        <v>3</v>
      </c>
      <c r="O95" s="374" t="e">
        <f>N95/N$202</f>
        <v>#REF!</v>
      </c>
      <c r="P95" s="375">
        <v>3</v>
      </c>
      <c r="Q95" s="374">
        <f>P95/P$202</f>
        <v>1.0067114093959731E-2</v>
      </c>
      <c r="R95" s="375">
        <v>5</v>
      </c>
      <c r="S95" s="374">
        <f>R95/R$202</f>
        <v>1.7793594306049824E-2</v>
      </c>
      <c r="T95" s="373">
        <f>SUM(T93:T94)</f>
        <v>3</v>
      </c>
      <c r="U95" s="376">
        <f>T95/T$202</f>
        <v>1.0638297872340425E-2</v>
      </c>
      <c r="V95" s="377">
        <f>SUM(V93:V94)</f>
        <v>8</v>
      </c>
      <c r="W95" s="374">
        <f>V95/V$202</f>
        <v>2.4096385542168676E-2</v>
      </c>
      <c r="X95" s="373">
        <f>SUM(X93:X94)</f>
        <v>7</v>
      </c>
      <c r="Y95" s="376">
        <f>X95/X$202</f>
        <v>2.364864864864865E-2</v>
      </c>
      <c r="Z95" s="377">
        <f>SUM(Z93:Z94)</f>
        <v>8</v>
      </c>
      <c r="AA95" s="378">
        <f>Z95/Z$202</f>
        <v>2.6315789473684209E-2</v>
      </c>
      <c r="AB95" s="377">
        <f>SUM(AB93:AB94)</f>
        <v>6</v>
      </c>
      <c r="AC95" s="378">
        <f>AB95/AB$202</f>
        <v>1.7142857142857144E-2</v>
      </c>
      <c r="AD95" s="379">
        <f>SUM(AD93:AD94)</f>
        <v>5</v>
      </c>
      <c r="AE95" s="376">
        <f>AD95/AD$202</f>
        <v>1.5576323987538941E-2</v>
      </c>
      <c r="AF95" s="380">
        <f>AF93+AF94</f>
        <v>9</v>
      </c>
      <c r="AG95" s="378">
        <f>AF95/AF202</f>
        <v>2.6627218934911243E-2</v>
      </c>
      <c r="AH95" s="379">
        <f>SUM(AH93:AH94)</f>
        <v>6</v>
      </c>
      <c r="AI95" s="378">
        <f>SUM(AI93:AI94)</f>
        <v>1.9607843137254902E-2</v>
      </c>
      <c r="AJ95" s="379">
        <f>SUM(AJ93:AJ94)</f>
        <v>6</v>
      </c>
      <c r="AK95" s="378">
        <f>SUM(AK93:AK94)</f>
        <v>2.1352313167259787E-2</v>
      </c>
      <c r="AL95" s="414">
        <v>6</v>
      </c>
      <c r="AM95" s="378"/>
      <c r="AN95" s="376"/>
      <c r="AO95" s="378"/>
      <c r="AP95" s="376"/>
      <c r="AQ95" s="378"/>
      <c r="AR95" s="376"/>
      <c r="AS95" s="378"/>
      <c r="AT95" s="381">
        <f>AVERAGE(N95,P95,R95,T95,V95,X95,Z95,AB95,AD95,L95)</f>
        <v>4.9000000000000004</v>
      </c>
      <c r="AU95" s="382">
        <f>AT95/AT$202</f>
        <v>1.5893610120012974E-2</v>
      </c>
      <c r="AV95" s="223"/>
    </row>
    <row r="96" spans="1:48" ht="12.75" customHeight="1" x14ac:dyDescent="0.25">
      <c r="A96" s="323"/>
      <c r="B96" s="323"/>
      <c r="C96" s="348"/>
      <c r="D96" s="223"/>
      <c r="E96" s="349"/>
      <c r="F96" s="223"/>
      <c r="G96" s="349"/>
      <c r="H96" s="223"/>
      <c r="I96" s="349"/>
      <c r="J96" s="223"/>
      <c r="K96" s="349"/>
      <c r="L96" s="223"/>
      <c r="M96" s="349"/>
      <c r="N96" s="223"/>
      <c r="O96" s="349"/>
      <c r="P96" s="223"/>
      <c r="Q96" s="349"/>
      <c r="R96" s="223"/>
      <c r="S96" s="349"/>
      <c r="T96" s="223"/>
      <c r="U96" s="223"/>
      <c r="V96" s="350"/>
      <c r="W96" s="349"/>
      <c r="X96" s="223"/>
      <c r="Y96" s="223"/>
      <c r="Z96" s="350"/>
      <c r="AA96" s="351"/>
      <c r="AB96" s="350"/>
      <c r="AC96" s="351"/>
      <c r="AD96" s="224"/>
      <c r="AE96" s="223"/>
      <c r="AF96" s="352"/>
      <c r="AG96" s="351"/>
      <c r="AH96" s="223"/>
      <c r="AI96" s="351"/>
      <c r="AJ96" s="223"/>
      <c r="AK96" s="351"/>
      <c r="AL96" s="223"/>
      <c r="AM96" s="351"/>
      <c r="AN96" s="223"/>
      <c r="AO96" s="351"/>
      <c r="AP96" s="223"/>
      <c r="AQ96" s="351"/>
      <c r="AR96" s="223"/>
      <c r="AS96" s="351"/>
      <c r="AT96" s="353"/>
      <c r="AU96" s="251"/>
      <c r="AV96" s="223"/>
    </row>
    <row r="97" spans="1:48" ht="13.5" customHeight="1" x14ac:dyDescent="0.25">
      <c r="A97" s="323">
        <v>30.180099999999999</v>
      </c>
      <c r="B97" s="282">
        <v>30</v>
      </c>
      <c r="C97" s="415" t="s">
        <v>216</v>
      </c>
      <c r="D97" s="416">
        <v>0</v>
      </c>
      <c r="E97" s="417" t="e">
        <f>D97/D$202</f>
        <v>#REF!</v>
      </c>
      <c r="F97" s="416">
        <v>0</v>
      </c>
      <c r="G97" s="417" t="e">
        <f>F97/F$202</f>
        <v>#REF!</v>
      </c>
      <c r="H97" s="416">
        <v>1</v>
      </c>
      <c r="I97" s="417" t="e">
        <f>H97/H$202</f>
        <v>#REF!</v>
      </c>
      <c r="J97" s="416">
        <v>0</v>
      </c>
      <c r="K97" s="417" t="e">
        <f>J97/$J$202</f>
        <v>#REF!</v>
      </c>
      <c r="L97" s="416">
        <v>1</v>
      </c>
      <c r="M97" s="417" t="e">
        <f>L97/L$202</f>
        <v>#REF!</v>
      </c>
      <c r="N97" s="416">
        <v>4</v>
      </c>
      <c r="O97" s="417" t="e">
        <f>N97/N$202</f>
        <v>#REF!</v>
      </c>
      <c r="P97" s="416">
        <v>1</v>
      </c>
      <c r="Q97" s="417">
        <f>P97/P$202</f>
        <v>3.3557046979865771E-3</v>
      </c>
      <c r="R97" s="416">
        <v>2</v>
      </c>
      <c r="S97" s="417">
        <f>R97/R$202</f>
        <v>7.1174377224199285E-3</v>
      </c>
      <c r="T97" s="416">
        <v>3</v>
      </c>
      <c r="U97" s="418">
        <f>T97/T$202</f>
        <v>1.0638297872340425E-2</v>
      </c>
      <c r="V97" s="419">
        <v>8</v>
      </c>
      <c r="W97" s="417">
        <f>V97/V$202</f>
        <v>2.4096385542168676E-2</v>
      </c>
      <c r="X97" s="416">
        <v>5</v>
      </c>
      <c r="Y97" s="418">
        <f>X97/X$202</f>
        <v>1.6891891891891893E-2</v>
      </c>
      <c r="Z97" s="419">
        <v>8</v>
      </c>
      <c r="AA97" s="420">
        <f>Z97/Z$202</f>
        <v>2.6315789473684209E-2</v>
      </c>
      <c r="AB97" s="419">
        <v>14</v>
      </c>
      <c r="AC97" s="420">
        <f>AB97/AB$202</f>
        <v>0.04</v>
      </c>
      <c r="AD97" s="421">
        <v>4</v>
      </c>
      <c r="AE97" s="418">
        <f>AD97/AD$202</f>
        <v>1.2461059190031152E-2</v>
      </c>
      <c r="AF97" s="422">
        <v>11</v>
      </c>
      <c r="AG97" s="420">
        <f>AF97/AF202</f>
        <v>3.2544378698224852E-2</v>
      </c>
      <c r="AH97" s="421">
        <v>6</v>
      </c>
      <c r="AI97" s="420">
        <f>AH97/AH202</f>
        <v>1.9607843137254902E-2</v>
      </c>
      <c r="AJ97" s="421">
        <v>6</v>
      </c>
      <c r="AK97" s="420">
        <f>AJ97/AJ202</f>
        <v>2.1352313167259787E-2</v>
      </c>
      <c r="AL97" s="423">
        <v>8</v>
      </c>
      <c r="AM97" s="420"/>
      <c r="AN97" s="418"/>
      <c r="AO97" s="420"/>
      <c r="AP97" s="418"/>
      <c r="AQ97" s="420"/>
      <c r="AR97" s="418"/>
      <c r="AS97" s="420"/>
      <c r="AT97" s="424">
        <f>AVERAGE(X97,F97,H97,J97,L97,N97,P97,R97,T97,V97)</f>
        <v>2.5</v>
      </c>
      <c r="AU97" s="425">
        <f>AT97/AT$202</f>
        <v>8.1089847551086593E-3</v>
      </c>
      <c r="AV97" s="223"/>
    </row>
    <row r="98" spans="1:48" ht="12.75" customHeight="1" x14ac:dyDescent="0.25">
      <c r="A98" s="323"/>
      <c r="B98" s="323"/>
      <c r="C98" s="252" t="s">
        <v>145</v>
      </c>
      <c r="D98" s="261"/>
      <c r="E98" s="254"/>
      <c r="F98" s="261"/>
      <c r="G98" s="254"/>
      <c r="H98" s="261"/>
      <c r="I98" s="254"/>
      <c r="J98" s="261"/>
      <c r="K98" s="254"/>
      <c r="L98" s="261"/>
      <c r="M98" s="254"/>
      <c r="N98" s="261"/>
      <c r="O98" s="254"/>
      <c r="P98" s="261"/>
      <c r="Q98" s="254"/>
      <c r="R98" s="261"/>
      <c r="S98" s="254"/>
      <c r="T98" s="261"/>
      <c r="U98" s="255"/>
      <c r="V98" s="257"/>
      <c r="W98" s="254"/>
      <c r="X98" s="261"/>
      <c r="Y98" s="255"/>
      <c r="Z98" s="257"/>
      <c r="AA98" s="258"/>
      <c r="AB98" s="257"/>
      <c r="AC98" s="258"/>
      <c r="AD98" s="259"/>
      <c r="AE98" s="255"/>
      <c r="AF98" s="260"/>
      <c r="AG98" s="258"/>
      <c r="AH98" s="255"/>
      <c r="AI98" s="258"/>
      <c r="AJ98" s="255"/>
      <c r="AK98" s="258"/>
      <c r="AL98" s="261"/>
      <c r="AM98" s="258"/>
      <c r="AN98" s="255"/>
      <c r="AO98" s="258"/>
      <c r="AP98" s="255"/>
      <c r="AQ98" s="258"/>
      <c r="AR98" s="255"/>
      <c r="AS98" s="258"/>
      <c r="AT98" s="358"/>
      <c r="AU98" s="263"/>
      <c r="AV98" s="223"/>
    </row>
    <row r="99" spans="1:48" ht="12.75" customHeight="1" x14ac:dyDescent="0.25">
      <c r="A99" s="323">
        <v>52.010100000000001</v>
      </c>
      <c r="B99" s="282">
        <v>52</v>
      </c>
      <c r="C99" s="252" t="s">
        <v>310</v>
      </c>
      <c r="D99" s="261">
        <v>5</v>
      </c>
      <c r="E99" s="254" t="e">
        <f>D99/D$202</f>
        <v>#REF!</v>
      </c>
      <c r="F99" s="261">
        <v>3</v>
      </c>
      <c r="G99" s="254" t="e">
        <f>F99/F$202</f>
        <v>#REF!</v>
      </c>
      <c r="H99" s="261">
        <v>9</v>
      </c>
      <c r="I99" s="254" t="e">
        <f>H99/H$202</f>
        <v>#REF!</v>
      </c>
      <c r="J99" s="261">
        <v>4</v>
      </c>
      <c r="K99" s="254" t="e">
        <f>J99/$J$202</f>
        <v>#REF!</v>
      </c>
      <c r="L99" s="261">
        <v>7</v>
      </c>
      <c r="M99" s="254" t="e">
        <f>L99/L$202</f>
        <v>#REF!</v>
      </c>
      <c r="N99" s="261">
        <v>4</v>
      </c>
      <c r="O99" s="254" t="e">
        <f>N99/N$202</f>
        <v>#REF!</v>
      </c>
      <c r="P99" s="261">
        <v>5</v>
      </c>
      <c r="Q99" s="254">
        <f t="shared" ref="Q99:Q109" si="109">P99/P$202</f>
        <v>1.6778523489932886E-2</v>
      </c>
      <c r="R99" s="261">
        <v>9</v>
      </c>
      <c r="S99" s="254">
        <f t="shared" ref="S99:S109" si="110">R99/R$202</f>
        <v>3.2028469750889681E-2</v>
      </c>
      <c r="T99" s="261">
        <v>8</v>
      </c>
      <c r="U99" s="255">
        <f t="shared" ref="U99:U109" si="111">T99/T$202</f>
        <v>2.8368794326241134E-2</v>
      </c>
      <c r="V99" s="257">
        <v>9</v>
      </c>
      <c r="W99" s="254">
        <f t="shared" ref="W99:W109" si="112">V99/V$202</f>
        <v>2.710843373493976E-2</v>
      </c>
      <c r="X99" s="261">
        <v>7</v>
      </c>
      <c r="Y99" s="255">
        <f t="shared" ref="Y99:Y109" si="113">X99/X$202</f>
        <v>2.364864864864865E-2</v>
      </c>
      <c r="Z99" s="257">
        <v>5</v>
      </c>
      <c r="AA99" s="258">
        <f t="shared" ref="AA99:AA109" si="114">Z99/Z$202</f>
        <v>1.6447368421052631E-2</v>
      </c>
      <c r="AB99" s="257">
        <v>5</v>
      </c>
      <c r="AC99" s="258">
        <f t="shared" ref="AC99:AC109" si="115">AB99/AB$202</f>
        <v>1.4285714285714285E-2</v>
      </c>
      <c r="AD99" s="259">
        <v>15</v>
      </c>
      <c r="AE99" s="267">
        <f t="shared" ref="AE99:AE109" si="116">AD99/AD$202</f>
        <v>4.6728971962616821E-2</v>
      </c>
      <c r="AF99" s="260">
        <v>12</v>
      </c>
      <c r="AG99" s="258">
        <f t="shared" ref="AG99:AG108" si="117">AF99/AF$202</f>
        <v>3.5502958579881658E-2</v>
      </c>
      <c r="AH99" s="259">
        <v>8</v>
      </c>
      <c r="AI99" s="258">
        <f t="shared" ref="AI99:AI108" si="118">AH99/AH$202</f>
        <v>2.6143790849673203E-2</v>
      </c>
      <c r="AJ99" s="259">
        <v>8</v>
      </c>
      <c r="AK99" s="258">
        <f t="shared" ref="AK99:AK108" si="119">AJ99/AJ$202</f>
        <v>2.8469750889679714E-2</v>
      </c>
      <c r="AL99" s="261">
        <v>7</v>
      </c>
      <c r="AM99" s="258">
        <f>(AL99/AL109)</f>
        <v>0.12962962962962962</v>
      </c>
      <c r="AN99" s="255"/>
      <c r="AO99" s="258"/>
      <c r="AP99" s="255"/>
      <c r="AQ99" s="258"/>
      <c r="AR99" s="255"/>
      <c r="AS99" s="258"/>
      <c r="AT99" s="358">
        <f t="shared" ref="AT99:AT108" si="120">AVERAGE(N99,P99,R99,T99,V99,X99,Z99,AB99,AD99, AF99)</f>
        <v>7.9</v>
      </c>
      <c r="AU99" s="263">
        <f t="shared" ref="AU99:AU109" si="121">AT99/AT$202</f>
        <v>2.5624391826143365E-2</v>
      </c>
      <c r="AV99" s="223"/>
    </row>
    <row r="100" spans="1:48" ht="12.75" customHeight="1" x14ac:dyDescent="0.25">
      <c r="A100" s="323">
        <v>52.030099999999997</v>
      </c>
      <c r="B100" s="282">
        <v>52</v>
      </c>
      <c r="C100" s="264" t="s">
        <v>148</v>
      </c>
      <c r="D100" s="271">
        <v>5</v>
      </c>
      <c r="E100" s="266" t="e">
        <f>D100/D$202</f>
        <v>#REF!</v>
      </c>
      <c r="F100" s="271">
        <v>9</v>
      </c>
      <c r="G100" s="266" t="e">
        <f>F100/F$202</f>
        <v>#REF!</v>
      </c>
      <c r="H100" s="271">
        <v>3</v>
      </c>
      <c r="I100" s="266" t="e">
        <f>H100/H$202</f>
        <v>#REF!</v>
      </c>
      <c r="J100" s="271">
        <v>6</v>
      </c>
      <c r="K100" s="266" t="e">
        <f>J100/$J$202</f>
        <v>#REF!</v>
      </c>
      <c r="L100" s="271">
        <v>8</v>
      </c>
      <c r="M100" s="266" t="e">
        <f>L100/L$202</f>
        <v>#REF!</v>
      </c>
      <c r="N100" s="271">
        <v>9</v>
      </c>
      <c r="O100" s="266" t="e">
        <f>N100/N$202</f>
        <v>#REF!</v>
      </c>
      <c r="P100" s="271">
        <v>10</v>
      </c>
      <c r="Q100" s="266">
        <f t="shared" si="109"/>
        <v>3.3557046979865772E-2</v>
      </c>
      <c r="R100" s="271">
        <v>9</v>
      </c>
      <c r="S100" s="266">
        <f t="shared" si="110"/>
        <v>3.2028469750889681E-2</v>
      </c>
      <c r="T100" s="271">
        <v>11</v>
      </c>
      <c r="U100" s="267">
        <f t="shared" si="111"/>
        <v>3.9007092198581561E-2</v>
      </c>
      <c r="V100" s="269">
        <v>5</v>
      </c>
      <c r="W100" s="266">
        <f t="shared" si="112"/>
        <v>1.5060240963855422E-2</v>
      </c>
      <c r="X100" s="271">
        <v>11</v>
      </c>
      <c r="Y100" s="267">
        <f t="shared" si="113"/>
        <v>3.7162162162162164E-2</v>
      </c>
      <c r="Z100" s="269">
        <v>8</v>
      </c>
      <c r="AA100" s="322">
        <f t="shared" si="114"/>
        <v>2.6315789473684209E-2</v>
      </c>
      <c r="AB100" s="269">
        <v>14</v>
      </c>
      <c r="AC100" s="322">
        <f t="shared" si="115"/>
        <v>0.04</v>
      </c>
      <c r="AD100" s="259">
        <v>11</v>
      </c>
      <c r="AE100" s="267">
        <f t="shared" si="116"/>
        <v>3.4267912772585667E-2</v>
      </c>
      <c r="AF100" s="260">
        <v>8</v>
      </c>
      <c r="AG100" s="258">
        <f t="shared" si="117"/>
        <v>2.3668639053254437E-2</v>
      </c>
      <c r="AH100" s="259">
        <v>6</v>
      </c>
      <c r="AI100" s="258">
        <f t="shared" si="118"/>
        <v>1.9607843137254902E-2</v>
      </c>
      <c r="AJ100" s="259">
        <v>9</v>
      </c>
      <c r="AK100" s="258">
        <f t="shared" si="119"/>
        <v>3.2028469750889681E-2</v>
      </c>
      <c r="AL100" s="261">
        <v>13</v>
      </c>
      <c r="AM100" s="258">
        <f>(AL100/AL109)</f>
        <v>0.24074074074074073</v>
      </c>
      <c r="AN100" s="255"/>
      <c r="AO100" s="258"/>
      <c r="AP100" s="255"/>
      <c r="AQ100" s="258"/>
      <c r="AR100" s="255"/>
      <c r="AS100" s="258"/>
      <c r="AT100" s="358">
        <f t="shared" si="120"/>
        <v>9.6</v>
      </c>
      <c r="AU100" s="270">
        <f t="shared" si="121"/>
        <v>3.1138501459617253E-2</v>
      </c>
      <c r="AV100" s="223"/>
    </row>
    <row r="101" spans="1:48" ht="12.75" customHeight="1" x14ac:dyDescent="0.25">
      <c r="A101" s="426">
        <v>52.120600000000003</v>
      </c>
      <c r="B101" s="282">
        <v>52</v>
      </c>
      <c r="C101" s="264" t="s">
        <v>311</v>
      </c>
      <c r="D101" s="271">
        <v>0</v>
      </c>
      <c r="E101" s="266" t="e">
        <f>D101/D$202</f>
        <v>#REF!</v>
      </c>
      <c r="F101" s="271">
        <v>0</v>
      </c>
      <c r="G101" s="266" t="e">
        <f>F101/F$202</f>
        <v>#REF!</v>
      </c>
      <c r="H101" s="271">
        <v>0</v>
      </c>
      <c r="I101" s="266" t="e">
        <f>H101/H$202</f>
        <v>#REF!</v>
      </c>
      <c r="J101" s="271">
        <v>0</v>
      </c>
      <c r="K101" s="266" t="e">
        <f>J101/J$202</f>
        <v>#REF!</v>
      </c>
      <c r="L101" s="271">
        <v>0</v>
      </c>
      <c r="M101" s="266" t="e">
        <f>L101/L$202</f>
        <v>#REF!</v>
      </c>
      <c r="N101" s="271">
        <v>0</v>
      </c>
      <c r="O101" s="266" t="e">
        <f>N101/N$202</f>
        <v>#REF!</v>
      </c>
      <c r="P101" s="271">
        <v>1</v>
      </c>
      <c r="Q101" s="266">
        <f t="shared" si="109"/>
        <v>3.3557046979865771E-3</v>
      </c>
      <c r="R101" s="271">
        <v>0</v>
      </c>
      <c r="S101" s="266">
        <f t="shared" si="110"/>
        <v>0</v>
      </c>
      <c r="T101" s="271">
        <v>0</v>
      </c>
      <c r="U101" s="267">
        <f t="shared" si="111"/>
        <v>0</v>
      </c>
      <c r="V101" s="269">
        <v>0</v>
      </c>
      <c r="W101" s="266">
        <f t="shared" si="112"/>
        <v>0</v>
      </c>
      <c r="X101" s="271">
        <v>1</v>
      </c>
      <c r="Y101" s="267">
        <f t="shared" si="113"/>
        <v>3.3783783783783786E-3</v>
      </c>
      <c r="Z101" s="269">
        <v>6</v>
      </c>
      <c r="AA101" s="322">
        <f t="shared" si="114"/>
        <v>1.9736842105263157E-2</v>
      </c>
      <c r="AB101" s="269">
        <v>2</v>
      </c>
      <c r="AC101" s="322">
        <f t="shared" si="115"/>
        <v>5.7142857142857143E-3</v>
      </c>
      <c r="AD101" s="259">
        <v>3</v>
      </c>
      <c r="AE101" s="267">
        <f t="shared" si="116"/>
        <v>9.3457943925233638E-3</v>
      </c>
      <c r="AF101" s="260">
        <v>2</v>
      </c>
      <c r="AG101" s="258">
        <f t="shared" si="117"/>
        <v>5.9171597633136093E-3</v>
      </c>
      <c r="AH101" s="259">
        <v>0</v>
      </c>
      <c r="AI101" s="258">
        <f t="shared" si="118"/>
        <v>0</v>
      </c>
      <c r="AJ101" s="259">
        <v>0</v>
      </c>
      <c r="AK101" s="258">
        <f t="shared" si="119"/>
        <v>0</v>
      </c>
      <c r="AL101" s="261">
        <v>0</v>
      </c>
      <c r="AM101" s="258">
        <f>(AL101/AL109)</f>
        <v>0</v>
      </c>
      <c r="AN101" s="255"/>
      <c r="AO101" s="258"/>
      <c r="AP101" s="255"/>
      <c r="AQ101" s="258"/>
      <c r="AR101" s="255"/>
      <c r="AS101" s="258"/>
      <c r="AT101" s="358">
        <f t="shared" si="120"/>
        <v>1.5</v>
      </c>
      <c r="AU101" s="270">
        <f t="shared" si="121"/>
        <v>4.8653908530651964E-3</v>
      </c>
      <c r="AV101" s="223"/>
    </row>
    <row r="102" spans="1:48" ht="12.75" customHeight="1" x14ac:dyDescent="0.25">
      <c r="A102" s="323">
        <v>45.060099999999998</v>
      </c>
      <c r="B102" s="282">
        <v>45</v>
      </c>
      <c r="C102" s="264" t="s">
        <v>150</v>
      </c>
      <c r="D102" s="271">
        <v>1</v>
      </c>
      <c r="E102" s="266" t="e">
        <f>D102/D$202</f>
        <v>#REF!</v>
      </c>
      <c r="F102" s="271">
        <v>5</v>
      </c>
      <c r="G102" s="266" t="e">
        <f>F102/F$202</f>
        <v>#REF!</v>
      </c>
      <c r="H102" s="271">
        <v>2</v>
      </c>
      <c r="I102" s="266" t="e">
        <f>H102/H$202</f>
        <v>#REF!</v>
      </c>
      <c r="J102" s="271">
        <v>2</v>
      </c>
      <c r="K102" s="266" t="e">
        <f>J102/$J$202</f>
        <v>#REF!</v>
      </c>
      <c r="L102" s="271">
        <v>0</v>
      </c>
      <c r="M102" s="266" t="e">
        <f>L102/L$202</f>
        <v>#REF!</v>
      </c>
      <c r="N102" s="271">
        <v>0</v>
      </c>
      <c r="O102" s="266" t="e">
        <f>N102/N$202</f>
        <v>#REF!</v>
      </c>
      <c r="P102" s="271">
        <v>0</v>
      </c>
      <c r="Q102" s="266">
        <f t="shared" si="109"/>
        <v>0</v>
      </c>
      <c r="R102" s="271">
        <v>1</v>
      </c>
      <c r="S102" s="266">
        <f t="shared" si="110"/>
        <v>3.5587188612099642E-3</v>
      </c>
      <c r="T102" s="271">
        <v>0</v>
      </c>
      <c r="U102" s="267">
        <f t="shared" si="111"/>
        <v>0</v>
      </c>
      <c r="V102" s="269">
        <v>1</v>
      </c>
      <c r="W102" s="266">
        <f t="shared" si="112"/>
        <v>3.0120481927710845E-3</v>
      </c>
      <c r="X102" s="271">
        <v>1</v>
      </c>
      <c r="Y102" s="267">
        <f t="shared" si="113"/>
        <v>3.3783783783783786E-3</v>
      </c>
      <c r="Z102" s="269">
        <v>0</v>
      </c>
      <c r="AA102" s="322">
        <f t="shared" si="114"/>
        <v>0</v>
      </c>
      <c r="AB102" s="269">
        <v>0</v>
      </c>
      <c r="AC102" s="322">
        <f t="shared" si="115"/>
        <v>0</v>
      </c>
      <c r="AD102" s="259">
        <v>0</v>
      </c>
      <c r="AE102" s="267">
        <f t="shared" si="116"/>
        <v>0</v>
      </c>
      <c r="AF102" s="260">
        <v>0</v>
      </c>
      <c r="AG102" s="258">
        <f t="shared" si="117"/>
        <v>0</v>
      </c>
      <c r="AH102" s="259">
        <v>0</v>
      </c>
      <c r="AI102" s="258">
        <f t="shared" si="118"/>
        <v>0</v>
      </c>
      <c r="AJ102" s="259">
        <v>0</v>
      </c>
      <c r="AK102" s="258">
        <f t="shared" si="119"/>
        <v>0</v>
      </c>
      <c r="AL102" s="261">
        <v>0</v>
      </c>
      <c r="AM102" s="258">
        <f>(AL102/AL109)</f>
        <v>0</v>
      </c>
      <c r="AN102" s="255"/>
      <c r="AO102" s="258"/>
      <c r="AP102" s="255"/>
      <c r="AQ102" s="258"/>
      <c r="AR102" s="255"/>
      <c r="AS102" s="258"/>
      <c r="AT102" s="358">
        <f t="shared" si="120"/>
        <v>0.3</v>
      </c>
      <c r="AU102" s="270">
        <f t="shared" si="121"/>
        <v>9.7307817061303916E-4</v>
      </c>
      <c r="AV102" s="223"/>
    </row>
    <row r="103" spans="1:48" ht="12.75" customHeight="1" x14ac:dyDescent="0.25">
      <c r="A103" s="323">
        <v>52.070099999999996</v>
      </c>
      <c r="B103" s="282">
        <v>52</v>
      </c>
      <c r="C103" s="264" t="s">
        <v>312</v>
      </c>
      <c r="D103" s="271"/>
      <c r="E103" s="266"/>
      <c r="F103" s="271"/>
      <c r="G103" s="266"/>
      <c r="H103" s="271"/>
      <c r="I103" s="266"/>
      <c r="J103" s="271">
        <v>0</v>
      </c>
      <c r="K103" s="266">
        <v>0</v>
      </c>
      <c r="L103" s="271">
        <v>0</v>
      </c>
      <c r="M103" s="266">
        <v>0</v>
      </c>
      <c r="N103" s="271">
        <v>0</v>
      </c>
      <c r="O103" s="266">
        <v>0</v>
      </c>
      <c r="P103" s="271">
        <v>0</v>
      </c>
      <c r="Q103" s="266">
        <f t="shared" si="109"/>
        <v>0</v>
      </c>
      <c r="R103" s="271">
        <v>0</v>
      </c>
      <c r="S103" s="266">
        <f t="shared" si="110"/>
        <v>0</v>
      </c>
      <c r="T103" s="271">
        <v>0</v>
      </c>
      <c r="U103" s="267">
        <f t="shared" si="111"/>
        <v>0</v>
      </c>
      <c r="V103" s="269">
        <v>0</v>
      </c>
      <c r="W103" s="266">
        <f t="shared" si="112"/>
        <v>0</v>
      </c>
      <c r="X103" s="271">
        <v>0</v>
      </c>
      <c r="Y103" s="267">
        <f t="shared" si="113"/>
        <v>0</v>
      </c>
      <c r="Z103" s="269">
        <v>0</v>
      </c>
      <c r="AA103" s="322">
        <f t="shared" si="114"/>
        <v>0</v>
      </c>
      <c r="AB103" s="269">
        <v>2</v>
      </c>
      <c r="AC103" s="322">
        <f t="shared" si="115"/>
        <v>5.7142857142857143E-3</v>
      </c>
      <c r="AD103" s="259">
        <v>1</v>
      </c>
      <c r="AE103" s="267">
        <f t="shared" si="116"/>
        <v>3.1152647975077881E-3</v>
      </c>
      <c r="AF103" s="260">
        <v>5</v>
      </c>
      <c r="AG103" s="258">
        <f t="shared" si="117"/>
        <v>1.4792899408284023E-2</v>
      </c>
      <c r="AH103" s="259">
        <v>3</v>
      </c>
      <c r="AI103" s="258">
        <f t="shared" si="118"/>
        <v>9.8039215686274508E-3</v>
      </c>
      <c r="AJ103" s="259">
        <v>1</v>
      </c>
      <c r="AK103" s="258">
        <f t="shared" si="119"/>
        <v>3.5587188612099642E-3</v>
      </c>
      <c r="AL103" s="261">
        <v>4</v>
      </c>
      <c r="AM103" s="258">
        <f>(AL103/AL109)</f>
        <v>7.407407407407407E-2</v>
      </c>
      <c r="AN103" s="255"/>
      <c r="AO103" s="258"/>
      <c r="AP103" s="255"/>
      <c r="AQ103" s="258"/>
      <c r="AR103" s="255"/>
      <c r="AS103" s="258"/>
      <c r="AT103" s="358">
        <f t="shared" si="120"/>
        <v>0.8</v>
      </c>
      <c r="AU103" s="270">
        <f t="shared" si="121"/>
        <v>2.5948751216347712E-3</v>
      </c>
      <c r="AV103" s="223"/>
    </row>
    <row r="104" spans="1:48" ht="12.75" customHeight="1" x14ac:dyDescent="0.25">
      <c r="A104" s="323">
        <v>52.080100000000002</v>
      </c>
      <c r="B104" s="282">
        <v>52</v>
      </c>
      <c r="C104" s="264" t="s">
        <v>151</v>
      </c>
      <c r="D104" s="271">
        <v>1</v>
      </c>
      <c r="E104" s="266" t="e">
        <f t="shared" ref="E104:E109" si="122">D104/D$202</f>
        <v>#REF!</v>
      </c>
      <c r="F104" s="271">
        <v>0</v>
      </c>
      <c r="G104" s="266" t="e">
        <f t="shared" ref="G104:G109" si="123">F104/F$202</f>
        <v>#REF!</v>
      </c>
      <c r="H104" s="271">
        <v>1</v>
      </c>
      <c r="I104" s="266" t="e">
        <f t="shared" ref="I104:I109" si="124">H104/H$202</f>
        <v>#REF!</v>
      </c>
      <c r="J104" s="271">
        <v>2</v>
      </c>
      <c r="K104" s="266" t="e">
        <f>J104/$J$202</f>
        <v>#REF!</v>
      </c>
      <c r="L104" s="271">
        <v>1</v>
      </c>
      <c r="M104" s="266" t="e">
        <f t="shared" ref="M104:M109" si="125">L104/L$202</f>
        <v>#REF!</v>
      </c>
      <c r="N104" s="271">
        <v>1</v>
      </c>
      <c r="O104" s="266" t="e">
        <f t="shared" ref="O104:O109" si="126">N104/N$202</f>
        <v>#REF!</v>
      </c>
      <c r="P104" s="271">
        <v>1</v>
      </c>
      <c r="Q104" s="266">
        <f t="shared" si="109"/>
        <v>3.3557046979865771E-3</v>
      </c>
      <c r="R104" s="271">
        <v>1</v>
      </c>
      <c r="S104" s="266">
        <f t="shared" si="110"/>
        <v>3.5587188612099642E-3</v>
      </c>
      <c r="T104" s="271">
        <v>1</v>
      </c>
      <c r="U104" s="267">
        <f t="shared" si="111"/>
        <v>3.5460992907801418E-3</v>
      </c>
      <c r="V104" s="269">
        <v>3</v>
      </c>
      <c r="W104" s="266">
        <f t="shared" si="112"/>
        <v>9.0361445783132526E-3</v>
      </c>
      <c r="X104" s="271">
        <v>4</v>
      </c>
      <c r="Y104" s="267">
        <f t="shared" si="113"/>
        <v>1.3513513513513514E-2</v>
      </c>
      <c r="Z104" s="269">
        <v>3</v>
      </c>
      <c r="AA104" s="322">
        <f t="shared" si="114"/>
        <v>9.8684210526315784E-3</v>
      </c>
      <c r="AB104" s="269">
        <v>3</v>
      </c>
      <c r="AC104" s="322">
        <f t="shared" si="115"/>
        <v>8.5714285714285719E-3</v>
      </c>
      <c r="AD104" s="259">
        <v>5</v>
      </c>
      <c r="AE104" s="267">
        <f t="shared" si="116"/>
        <v>1.5576323987538941E-2</v>
      </c>
      <c r="AF104" s="260">
        <v>3</v>
      </c>
      <c r="AG104" s="258">
        <f t="shared" si="117"/>
        <v>8.8757396449704144E-3</v>
      </c>
      <c r="AH104" s="259">
        <v>3</v>
      </c>
      <c r="AI104" s="258">
        <f t="shared" si="118"/>
        <v>9.8039215686274508E-3</v>
      </c>
      <c r="AJ104" s="259">
        <v>8</v>
      </c>
      <c r="AK104" s="258">
        <f t="shared" si="119"/>
        <v>2.8469750889679714E-2</v>
      </c>
      <c r="AL104" s="261">
        <v>7</v>
      </c>
      <c r="AM104" s="258">
        <f>(AL104/AL109)</f>
        <v>0.12962962962962962</v>
      </c>
      <c r="AN104" s="255"/>
      <c r="AO104" s="258"/>
      <c r="AP104" s="255"/>
      <c r="AQ104" s="258"/>
      <c r="AR104" s="255"/>
      <c r="AS104" s="258"/>
      <c r="AT104" s="358">
        <f t="shared" si="120"/>
        <v>2.5</v>
      </c>
      <c r="AU104" s="270">
        <f t="shared" si="121"/>
        <v>8.1089847551086593E-3</v>
      </c>
      <c r="AV104" s="223"/>
    </row>
    <row r="105" spans="1:48" ht="12.75" customHeight="1" x14ac:dyDescent="0.25">
      <c r="A105" s="323">
        <v>52.100099999999998</v>
      </c>
      <c r="B105" s="282">
        <v>52</v>
      </c>
      <c r="C105" s="264" t="s">
        <v>313</v>
      </c>
      <c r="D105" s="271">
        <v>0</v>
      </c>
      <c r="E105" s="266" t="e">
        <f t="shared" si="122"/>
        <v>#REF!</v>
      </c>
      <c r="F105" s="271">
        <v>0</v>
      </c>
      <c r="G105" s="266" t="e">
        <f t="shared" si="123"/>
        <v>#REF!</v>
      </c>
      <c r="H105" s="271">
        <v>0</v>
      </c>
      <c r="I105" s="266" t="e">
        <f t="shared" si="124"/>
        <v>#REF!</v>
      </c>
      <c r="J105" s="271">
        <v>0</v>
      </c>
      <c r="K105" s="266" t="e">
        <f>J105/J$202</f>
        <v>#REF!</v>
      </c>
      <c r="L105" s="271">
        <v>0</v>
      </c>
      <c r="M105" s="266" t="e">
        <f t="shared" si="125"/>
        <v>#REF!</v>
      </c>
      <c r="N105" s="271">
        <v>0</v>
      </c>
      <c r="O105" s="266" t="e">
        <f t="shared" si="126"/>
        <v>#REF!</v>
      </c>
      <c r="P105" s="271">
        <v>0</v>
      </c>
      <c r="Q105" s="266">
        <f t="shared" si="109"/>
        <v>0</v>
      </c>
      <c r="R105" s="271">
        <v>0</v>
      </c>
      <c r="S105" s="266">
        <f t="shared" si="110"/>
        <v>0</v>
      </c>
      <c r="T105" s="271">
        <v>0</v>
      </c>
      <c r="U105" s="267">
        <f t="shared" si="111"/>
        <v>0</v>
      </c>
      <c r="V105" s="269">
        <v>1</v>
      </c>
      <c r="W105" s="266">
        <f t="shared" si="112"/>
        <v>3.0120481927710845E-3</v>
      </c>
      <c r="X105" s="271">
        <v>0</v>
      </c>
      <c r="Y105" s="267">
        <f t="shared" si="113"/>
        <v>0</v>
      </c>
      <c r="Z105" s="269">
        <v>2</v>
      </c>
      <c r="AA105" s="322">
        <f t="shared" si="114"/>
        <v>6.5789473684210523E-3</v>
      </c>
      <c r="AB105" s="269">
        <v>0</v>
      </c>
      <c r="AC105" s="322">
        <f t="shared" si="115"/>
        <v>0</v>
      </c>
      <c r="AD105" s="259">
        <v>0</v>
      </c>
      <c r="AE105" s="267">
        <f t="shared" si="116"/>
        <v>0</v>
      </c>
      <c r="AF105" s="260">
        <v>1</v>
      </c>
      <c r="AG105" s="258">
        <f t="shared" si="117"/>
        <v>2.9585798816568047E-3</v>
      </c>
      <c r="AH105" s="259">
        <v>1</v>
      </c>
      <c r="AI105" s="258">
        <f t="shared" si="118"/>
        <v>3.2679738562091504E-3</v>
      </c>
      <c r="AJ105" s="259">
        <v>1</v>
      </c>
      <c r="AK105" s="258">
        <f t="shared" si="119"/>
        <v>3.5587188612099642E-3</v>
      </c>
      <c r="AL105" s="261">
        <v>1</v>
      </c>
      <c r="AM105" s="258">
        <f>(AL105/AL109)</f>
        <v>1.8518518518518517E-2</v>
      </c>
      <c r="AN105" s="255"/>
      <c r="AO105" s="258"/>
      <c r="AP105" s="255"/>
      <c r="AQ105" s="258"/>
      <c r="AR105" s="255"/>
      <c r="AS105" s="258"/>
      <c r="AT105" s="358">
        <f t="shared" si="120"/>
        <v>0.4</v>
      </c>
      <c r="AU105" s="270">
        <f t="shared" si="121"/>
        <v>1.2974375608173856E-3</v>
      </c>
      <c r="AV105" s="223"/>
    </row>
    <row r="106" spans="1:48" ht="12.75" customHeight="1" x14ac:dyDescent="0.25">
      <c r="A106" s="323">
        <v>52.110100000000003</v>
      </c>
      <c r="B106" s="282">
        <v>52</v>
      </c>
      <c r="C106" s="264" t="s">
        <v>155</v>
      </c>
      <c r="D106" s="271">
        <v>6</v>
      </c>
      <c r="E106" s="266" t="e">
        <f t="shared" si="122"/>
        <v>#REF!</v>
      </c>
      <c r="F106" s="271">
        <v>3</v>
      </c>
      <c r="G106" s="266" t="e">
        <f t="shared" si="123"/>
        <v>#REF!</v>
      </c>
      <c r="H106" s="271">
        <v>7</v>
      </c>
      <c r="I106" s="266" t="e">
        <f t="shared" si="124"/>
        <v>#REF!</v>
      </c>
      <c r="J106" s="271">
        <v>7</v>
      </c>
      <c r="K106" s="266" t="e">
        <f>J106/$J$202</f>
        <v>#REF!</v>
      </c>
      <c r="L106" s="271">
        <v>0</v>
      </c>
      <c r="M106" s="266" t="e">
        <f t="shared" si="125"/>
        <v>#REF!</v>
      </c>
      <c r="N106" s="271">
        <v>2</v>
      </c>
      <c r="O106" s="266" t="e">
        <f t="shared" si="126"/>
        <v>#REF!</v>
      </c>
      <c r="P106" s="271">
        <v>4</v>
      </c>
      <c r="Q106" s="266">
        <f t="shared" si="109"/>
        <v>1.3422818791946308E-2</v>
      </c>
      <c r="R106" s="271">
        <v>1</v>
      </c>
      <c r="S106" s="266">
        <f t="shared" si="110"/>
        <v>3.5587188612099642E-3</v>
      </c>
      <c r="T106" s="271">
        <v>2</v>
      </c>
      <c r="U106" s="267">
        <f t="shared" si="111"/>
        <v>7.0921985815602835E-3</v>
      </c>
      <c r="V106" s="269">
        <v>4</v>
      </c>
      <c r="W106" s="266">
        <f t="shared" si="112"/>
        <v>1.2048192771084338E-2</v>
      </c>
      <c r="X106" s="271">
        <v>1</v>
      </c>
      <c r="Y106" s="267">
        <f t="shared" si="113"/>
        <v>3.3783783783783786E-3</v>
      </c>
      <c r="Z106" s="269">
        <v>0</v>
      </c>
      <c r="AA106" s="322">
        <f t="shared" si="114"/>
        <v>0</v>
      </c>
      <c r="AB106" s="269">
        <v>4</v>
      </c>
      <c r="AC106" s="322">
        <f t="shared" si="115"/>
        <v>1.1428571428571429E-2</v>
      </c>
      <c r="AD106" s="259">
        <v>0</v>
      </c>
      <c r="AE106" s="267">
        <f t="shared" si="116"/>
        <v>0</v>
      </c>
      <c r="AF106" s="260">
        <v>1</v>
      </c>
      <c r="AG106" s="258">
        <f t="shared" si="117"/>
        <v>2.9585798816568047E-3</v>
      </c>
      <c r="AH106" s="259">
        <v>4</v>
      </c>
      <c r="AI106" s="258">
        <f t="shared" si="118"/>
        <v>1.3071895424836602E-2</v>
      </c>
      <c r="AJ106" s="259">
        <v>2</v>
      </c>
      <c r="AK106" s="258">
        <f t="shared" si="119"/>
        <v>7.1174377224199285E-3</v>
      </c>
      <c r="AL106" s="261">
        <v>2</v>
      </c>
      <c r="AM106" s="258">
        <f>(AL106/AL109)</f>
        <v>3.7037037037037035E-2</v>
      </c>
      <c r="AN106" s="255"/>
      <c r="AO106" s="258"/>
      <c r="AP106" s="255"/>
      <c r="AQ106" s="258"/>
      <c r="AR106" s="255"/>
      <c r="AS106" s="258"/>
      <c r="AT106" s="358">
        <f t="shared" si="120"/>
        <v>1.9</v>
      </c>
      <c r="AU106" s="270">
        <f t="shared" si="121"/>
        <v>6.1628284138825814E-3</v>
      </c>
      <c r="AV106" s="229"/>
    </row>
    <row r="107" spans="1:48" ht="12.75" customHeight="1" x14ac:dyDescent="0.25">
      <c r="A107" s="323">
        <v>52.020099999999999</v>
      </c>
      <c r="B107" s="282">
        <v>52</v>
      </c>
      <c r="C107" s="264" t="s">
        <v>152</v>
      </c>
      <c r="D107" s="271">
        <v>7</v>
      </c>
      <c r="E107" s="266" t="e">
        <f t="shared" si="122"/>
        <v>#REF!</v>
      </c>
      <c r="F107" s="271">
        <v>8</v>
      </c>
      <c r="G107" s="266" t="e">
        <f t="shared" si="123"/>
        <v>#REF!</v>
      </c>
      <c r="H107" s="271">
        <v>13</v>
      </c>
      <c r="I107" s="266" t="e">
        <f t="shared" si="124"/>
        <v>#REF!</v>
      </c>
      <c r="J107" s="271">
        <v>5</v>
      </c>
      <c r="K107" s="266" t="e">
        <f>J107/$J$202</f>
        <v>#REF!</v>
      </c>
      <c r="L107" s="271">
        <v>6</v>
      </c>
      <c r="M107" s="266" t="e">
        <f t="shared" si="125"/>
        <v>#REF!</v>
      </c>
      <c r="N107" s="271">
        <v>7</v>
      </c>
      <c r="O107" s="266" t="e">
        <f t="shared" si="126"/>
        <v>#REF!</v>
      </c>
      <c r="P107" s="271">
        <v>17</v>
      </c>
      <c r="Q107" s="266">
        <f t="shared" si="109"/>
        <v>5.7046979865771813E-2</v>
      </c>
      <c r="R107" s="271">
        <v>18</v>
      </c>
      <c r="S107" s="266">
        <f t="shared" si="110"/>
        <v>6.4056939501779361E-2</v>
      </c>
      <c r="T107" s="271">
        <v>12</v>
      </c>
      <c r="U107" s="267">
        <f t="shared" si="111"/>
        <v>4.2553191489361701E-2</v>
      </c>
      <c r="V107" s="269">
        <v>15</v>
      </c>
      <c r="W107" s="266">
        <f t="shared" si="112"/>
        <v>4.5180722891566265E-2</v>
      </c>
      <c r="X107" s="271">
        <v>12</v>
      </c>
      <c r="Y107" s="267">
        <f t="shared" si="113"/>
        <v>4.0540540540540543E-2</v>
      </c>
      <c r="Z107" s="269">
        <v>8</v>
      </c>
      <c r="AA107" s="322">
        <f t="shared" si="114"/>
        <v>2.6315789473684209E-2</v>
      </c>
      <c r="AB107" s="269">
        <v>11</v>
      </c>
      <c r="AC107" s="322">
        <f t="shared" si="115"/>
        <v>3.1428571428571431E-2</v>
      </c>
      <c r="AD107" s="259">
        <v>11</v>
      </c>
      <c r="AE107" s="267">
        <f t="shared" si="116"/>
        <v>3.4267912772585667E-2</v>
      </c>
      <c r="AF107" s="366">
        <v>9</v>
      </c>
      <c r="AG107" s="258">
        <f t="shared" si="117"/>
        <v>2.6627218934911243E-2</v>
      </c>
      <c r="AH107" s="259">
        <v>18</v>
      </c>
      <c r="AI107" s="258">
        <f t="shared" si="118"/>
        <v>5.8823529411764705E-2</v>
      </c>
      <c r="AJ107" s="259">
        <v>23</v>
      </c>
      <c r="AK107" s="258">
        <f t="shared" si="119"/>
        <v>8.1850533807829182E-2</v>
      </c>
      <c r="AL107" s="261">
        <v>14</v>
      </c>
      <c r="AM107" s="258">
        <f>(AL107/AL109)</f>
        <v>0.25925925925925924</v>
      </c>
      <c r="AN107" s="255"/>
      <c r="AO107" s="258"/>
      <c r="AP107" s="255"/>
      <c r="AQ107" s="258"/>
      <c r="AR107" s="255"/>
      <c r="AS107" s="258"/>
      <c r="AT107" s="358">
        <f t="shared" si="120"/>
        <v>12</v>
      </c>
      <c r="AU107" s="270">
        <f t="shared" si="121"/>
        <v>3.8923126824521571E-2</v>
      </c>
      <c r="AV107" s="223"/>
    </row>
    <row r="108" spans="1:48" ht="12.75" customHeight="1" x14ac:dyDescent="0.25">
      <c r="A108" s="323">
        <v>52.140099999999997</v>
      </c>
      <c r="B108" s="282">
        <v>52</v>
      </c>
      <c r="C108" s="264" t="s">
        <v>153</v>
      </c>
      <c r="D108" s="360">
        <v>1</v>
      </c>
      <c r="E108" s="361" t="e">
        <f t="shared" si="122"/>
        <v>#REF!</v>
      </c>
      <c r="F108" s="360">
        <v>3</v>
      </c>
      <c r="G108" s="361" t="e">
        <f t="shared" si="123"/>
        <v>#REF!</v>
      </c>
      <c r="H108" s="360">
        <v>3</v>
      </c>
      <c r="I108" s="361" t="e">
        <f t="shared" si="124"/>
        <v>#REF!</v>
      </c>
      <c r="J108" s="360">
        <v>4</v>
      </c>
      <c r="K108" s="361" t="e">
        <f>J108/$J$202</f>
        <v>#REF!</v>
      </c>
      <c r="L108" s="360">
        <v>1</v>
      </c>
      <c r="M108" s="361" t="e">
        <f t="shared" si="125"/>
        <v>#REF!</v>
      </c>
      <c r="N108" s="360">
        <v>3</v>
      </c>
      <c r="O108" s="361" t="e">
        <f t="shared" si="126"/>
        <v>#REF!</v>
      </c>
      <c r="P108" s="360">
        <v>4</v>
      </c>
      <c r="Q108" s="361">
        <f t="shared" si="109"/>
        <v>1.3422818791946308E-2</v>
      </c>
      <c r="R108" s="360">
        <v>6</v>
      </c>
      <c r="S108" s="361">
        <f t="shared" si="110"/>
        <v>2.1352313167259787E-2</v>
      </c>
      <c r="T108" s="360">
        <v>8</v>
      </c>
      <c r="U108" s="362">
        <f t="shared" si="111"/>
        <v>2.8368794326241134E-2</v>
      </c>
      <c r="V108" s="363">
        <v>4</v>
      </c>
      <c r="W108" s="361">
        <f t="shared" si="112"/>
        <v>1.2048192771084338E-2</v>
      </c>
      <c r="X108" s="360">
        <v>6</v>
      </c>
      <c r="Y108" s="362">
        <f t="shared" si="113"/>
        <v>2.0270270270270271E-2</v>
      </c>
      <c r="Z108" s="363">
        <v>5</v>
      </c>
      <c r="AA108" s="364">
        <f t="shared" si="114"/>
        <v>1.6447368421052631E-2</v>
      </c>
      <c r="AB108" s="363">
        <v>4</v>
      </c>
      <c r="AC108" s="364">
        <f t="shared" si="115"/>
        <v>1.1428571428571429E-2</v>
      </c>
      <c r="AD108" s="365">
        <v>1</v>
      </c>
      <c r="AE108" s="362">
        <f t="shared" si="116"/>
        <v>3.1152647975077881E-3</v>
      </c>
      <c r="AF108" s="366">
        <v>7</v>
      </c>
      <c r="AG108" s="367">
        <f t="shared" si="117"/>
        <v>2.0710059171597635E-2</v>
      </c>
      <c r="AH108" s="365">
        <v>5</v>
      </c>
      <c r="AI108" s="367">
        <f t="shared" si="118"/>
        <v>1.6339869281045753E-2</v>
      </c>
      <c r="AJ108" s="365">
        <v>5</v>
      </c>
      <c r="AK108" s="367">
        <f t="shared" si="119"/>
        <v>1.7793594306049824E-2</v>
      </c>
      <c r="AL108" s="394">
        <v>6</v>
      </c>
      <c r="AM108" s="367">
        <f>(AL108/AL109)</f>
        <v>0.1111111111111111</v>
      </c>
      <c r="AN108" s="368"/>
      <c r="AO108" s="367"/>
      <c r="AP108" s="368"/>
      <c r="AQ108" s="367"/>
      <c r="AR108" s="368"/>
      <c r="AS108" s="367"/>
      <c r="AT108" s="369">
        <f t="shared" si="120"/>
        <v>4.8</v>
      </c>
      <c r="AU108" s="370">
        <f t="shared" si="121"/>
        <v>1.5569250729808626E-2</v>
      </c>
      <c r="AV108" s="223"/>
    </row>
    <row r="109" spans="1:48" ht="12.75" customHeight="1" x14ac:dyDescent="0.25">
      <c r="A109" s="323"/>
      <c r="B109" s="323"/>
      <c r="C109" s="372" t="s">
        <v>314</v>
      </c>
      <c r="D109" s="373">
        <f>SUM(D99:D108)</f>
        <v>26</v>
      </c>
      <c r="E109" s="374" t="e">
        <f t="shared" si="122"/>
        <v>#REF!</v>
      </c>
      <c r="F109" s="373">
        <f>SUM(F99:F108)</f>
        <v>31</v>
      </c>
      <c r="G109" s="374" t="e">
        <f t="shared" si="123"/>
        <v>#REF!</v>
      </c>
      <c r="H109" s="373">
        <f>SUM(H99:H108)</f>
        <v>38</v>
      </c>
      <c r="I109" s="374" t="e">
        <f t="shared" si="124"/>
        <v>#REF!</v>
      </c>
      <c r="J109" s="373">
        <f>SUM(J99:J108)</f>
        <v>30</v>
      </c>
      <c r="K109" s="374" t="e">
        <f>J109/$J$202</f>
        <v>#REF!</v>
      </c>
      <c r="L109" s="373">
        <f>SUM(L99:L108)</f>
        <v>23</v>
      </c>
      <c r="M109" s="374" t="e">
        <f t="shared" si="125"/>
        <v>#REF!</v>
      </c>
      <c r="N109" s="375">
        <v>26</v>
      </c>
      <c r="O109" s="374" t="e">
        <f t="shared" si="126"/>
        <v>#REF!</v>
      </c>
      <c r="P109" s="373">
        <f>SUM(P99:P108)</f>
        <v>42</v>
      </c>
      <c r="Q109" s="374">
        <f t="shared" si="109"/>
        <v>0.14093959731543623</v>
      </c>
      <c r="R109" s="373">
        <f>SUM(R99:R108)</f>
        <v>45</v>
      </c>
      <c r="S109" s="374">
        <f t="shared" si="110"/>
        <v>0.16014234875444841</v>
      </c>
      <c r="T109" s="373">
        <f>SUM(T99:T108)</f>
        <v>42</v>
      </c>
      <c r="U109" s="376">
        <f t="shared" si="111"/>
        <v>0.14893617021276595</v>
      </c>
      <c r="V109" s="377">
        <f>SUM(V99:V108)</f>
        <v>42</v>
      </c>
      <c r="W109" s="374">
        <f t="shared" si="112"/>
        <v>0.12650602409638553</v>
      </c>
      <c r="X109" s="373">
        <f>SUM(X99:X108)</f>
        <v>43</v>
      </c>
      <c r="Y109" s="376">
        <f t="shared" si="113"/>
        <v>0.14527027027027026</v>
      </c>
      <c r="Z109" s="377">
        <f>SUM(Z99:Z108)</f>
        <v>37</v>
      </c>
      <c r="AA109" s="378">
        <f t="shared" si="114"/>
        <v>0.12171052631578948</v>
      </c>
      <c r="AB109" s="377">
        <f>SUM(AB99:AB108)</f>
        <v>45</v>
      </c>
      <c r="AC109" s="378">
        <f t="shared" si="115"/>
        <v>0.12857142857142856</v>
      </c>
      <c r="AD109" s="379">
        <f>SUM(AD99:AD108)</f>
        <v>47</v>
      </c>
      <c r="AE109" s="376">
        <f t="shared" si="116"/>
        <v>0.14641744548286603</v>
      </c>
      <c r="AF109" s="380">
        <f>SUM(AF99:AF108)</f>
        <v>48</v>
      </c>
      <c r="AG109" s="378">
        <f>AF109/AF202</f>
        <v>0.14201183431952663</v>
      </c>
      <c r="AH109" s="379">
        <f t="shared" ref="AH109:AM109" si="127">SUM(AH99:AH108)</f>
        <v>48</v>
      </c>
      <c r="AI109" s="378">
        <f t="shared" si="127"/>
        <v>0.15686274509803921</v>
      </c>
      <c r="AJ109" s="379">
        <f t="shared" si="127"/>
        <v>57</v>
      </c>
      <c r="AK109" s="378">
        <f t="shared" si="127"/>
        <v>0.20284697508896798</v>
      </c>
      <c r="AL109" s="373">
        <f t="shared" si="127"/>
        <v>54</v>
      </c>
      <c r="AM109" s="378">
        <f t="shared" si="127"/>
        <v>1</v>
      </c>
      <c r="AN109" s="376"/>
      <c r="AO109" s="378"/>
      <c r="AP109" s="376"/>
      <c r="AQ109" s="378"/>
      <c r="AR109" s="376"/>
      <c r="AS109" s="378"/>
      <c r="AT109" s="381">
        <f>AVERAGE(N109,P109,R109,T109,V109,X109,Z109,AB109,AD109,AF109)</f>
        <v>41.7</v>
      </c>
      <c r="AU109" s="382">
        <f t="shared" si="121"/>
        <v>0.13525786571521245</v>
      </c>
      <c r="AV109" s="223"/>
    </row>
    <row r="110" spans="1:48" ht="12.75" customHeight="1" x14ac:dyDescent="0.25">
      <c r="A110" s="323"/>
      <c r="B110" s="323"/>
      <c r="C110" s="427"/>
      <c r="D110" s="227"/>
      <c r="E110" s="396"/>
      <c r="F110" s="227"/>
      <c r="G110" s="396"/>
      <c r="H110" s="227"/>
      <c r="I110" s="396"/>
      <c r="J110" s="227"/>
      <c r="K110" s="396"/>
      <c r="L110" s="227"/>
      <c r="M110" s="396"/>
      <c r="N110" s="227"/>
      <c r="O110" s="396"/>
      <c r="P110" s="227"/>
      <c r="Q110" s="396"/>
      <c r="R110" s="227"/>
      <c r="S110" s="396"/>
      <c r="T110" s="227"/>
      <c r="U110" s="397"/>
      <c r="V110" s="398"/>
      <c r="W110" s="396"/>
      <c r="X110" s="227"/>
      <c r="Y110" s="397"/>
      <c r="Z110" s="398"/>
      <c r="AA110" s="399"/>
      <c r="AB110" s="398"/>
      <c r="AC110" s="399"/>
      <c r="AD110" s="228"/>
      <c r="AE110" s="397"/>
      <c r="AF110" s="400"/>
      <c r="AG110" s="399"/>
      <c r="AH110" s="397"/>
      <c r="AI110" s="399"/>
      <c r="AJ110" s="397"/>
      <c r="AK110" s="399"/>
      <c r="AL110" s="397"/>
      <c r="AM110" s="399"/>
      <c r="AN110" s="397"/>
      <c r="AO110" s="399"/>
      <c r="AP110" s="397"/>
      <c r="AQ110" s="399"/>
      <c r="AR110" s="397"/>
      <c r="AS110" s="399"/>
      <c r="AT110" s="402"/>
      <c r="AU110" s="320"/>
      <c r="AV110" s="223"/>
    </row>
    <row r="111" spans="1:48" ht="12.75" customHeight="1" x14ac:dyDescent="0.25">
      <c r="A111" s="323">
        <v>11.0101</v>
      </c>
      <c r="B111" s="282">
        <v>11</v>
      </c>
      <c r="C111" s="372" t="s">
        <v>32</v>
      </c>
      <c r="D111" s="375">
        <v>0</v>
      </c>
      <c r="E111" s="374" t="e">
        <f>D111/D$202</f>
        <v>#REF!</v>
      </c>
      <c r="F111" s="375">
        <v>6</v>
      </c>
      <c r="G111" s="374" t="e">
        <f>F111/F$202</f>
        <v>#REF!</v>
      </c>
      <c r="H111" s="375">
        <v>6</v>
      </c>
      <c r="I111" s="374" t="e">
        <f>H111/H$202</f>
        <v>#REF!</v>
      </c>
      <c r="J111" s="375">
        <v>4</v>
      </c>
      <c r="K111" s="374" t="e">
        <f>J111/$J$202</f>
        <v>#REF!</v>
      </c>
      <c r="L111" s="375">
        <v>11</v>
      </c>
      <c r="M111" s="374" t="e">
        <f>L111/L$202</f>
        <v>#REF!</v>
      </c>
      <c r="N111" s="375">
        <v>6</v>
      </c>
      <c r="O111" s="374" t="e">
        <f>N111/N$202</f>
        <v>#REF!</v>
      </c>
      <c r="P111" s="375">
        <v>5</v>
      </c>
      <c r="Q111" s="374">
        <f>P111/P$202</f>
        <v>1.6778523489932886E-2</v>
      </c>
      <c r="R111" s="375">
        <v>13</v>
      </c>
      <c r="S111" s="374">
        <f>R111/R$202</f>
        <v>4.6263345195729534E-2</v>
      </c>
      <c r="T111" s="375">
        <v>9</v>
      </c>
      <c r="U111" s="376">
        <f>T111/T$202</f>
        <v>3.1914893617021274E-2</v>
      </c>
      <c r="V111" s="412">
        <v>12</v>
      </c>
      <c r="W111" s="374">
        <f>V111/V$202</f>
        <v>3.614457831325301E-2</v>
      </c>
      <c r="X111" s="375">
        <v>7</v>
      </c>
      <c r="Y111" s="376">
        <f>X111/X$202</f>
        <v>2.364864864864865E-2</v>
      </c>
      <c r="Z111" s="412">
        <v>5</v>
      </c>
      <c r="AA111" s="378">
        <f>Z111/Z$202</f>
        <v>1.6447368421052631E-2</v>
      </c>
      <c r="AB111" s="412">
        <v>5</v>
      </c>
      <c r="AC111" s="378">
        <f>AB111/AB$202</f>
        <v>1.4285714285714285E-2</v>
      </c>
      <c r="AD111" s="379">
        <v>10</v>
      </c>
      <c r="AE111" s="376">
        <f>AD111/AD$202</f>
        <v>3.1152647975077882E-2</v>
      </c>
      <c r="AF111" s="380">
        <v>3</v>
      </c>
      <c r="AG111" s="378">
        <f>AF111/AF202</f>
        <v>8.8757396449704144E-3</v>
      </c>
      <c r="AH111" s="379">
        <v>4</v>
      </c>
      <c r="AI111" s="428">
        <f>AH111/AH$202</f>
        <v>1.3071895424836602E-2</v>
      </c>
      <c r="AJ111" s="379">
        <v>2</v>
      </c>
      <c r="AK111" s="428">
        <f>AJ111/AJ$202</f>
        <v>7.1174377224199285E-3</v>
      </c>
      <c r="AL111" s="375">
        <v>1</v>
      </c>
      <c r="AM111" s="428"/>
      <c r="AN111" s="429"/>
      <c r="AO111" s="428"/>
      <c r="AP111" s="429"/>
      <c r="AQ111" s="428"/>
      <c r="AR111" s="429"/>
      <c r="AS111" s="428"/>
      <c r="AT111" s="381">
        <f>AVERAGE(N111,P111,R111,T111,V111,X111,Z111,AB111,AD111,L111)</f>
        <v>8.3000000000000007</v>
      </c>
      <c r="AU111" s="382">
        <f>AT111/AT$202</f>
        <v>2.6921829386960753E-2</v>
      </c>
      <c r="AV111" s="223"/>
    </row>
    <row r="112" spans="1:48" ht="12.75" customHeight="1" x14ac:dyDescent="0.25">
      <c r="A112" s="323"/>
      <c r="B112" s="282"/>
      <c r="C112" s="427"/>
      <c r="D112" s="227"/>
      <c r="E112" s="396"/>
      <c r="F112" s="227"/>
      <c r="G112" s="396"/>
      <c r="H112" s="227"/>
      <c r="I112" s="396"/>
      <c r="J112" s="227"/>
      <c r="K112" s="396"/>
      <c r="L112" s="227"/>
      <c r="M112" s="396"/>
      <c r="N112" s="227"/>
      <c r="O112" s="396"/>
      <c r="P112" s="227"/>
      <c r="Q112" s="396"/>
      <c r="R112" s="227"/>
      <c r="S112" s="396"/>
      <c r="T112" s="227"/>
      <c r="U112" s="397"/>
      <c r="V112" s="398"/>
      <c r="W112" s="396"/>
      <c r="X112" s="227"/>
      <c r="Y112" s="397"/>
      <c r="Z112" s="398"/>
      <c r="AA112" s="399"/>
      <c r="AB112" s="398"/>
      <c r="AC112" s="399"/>
      <c r="AD112" s="228"/>
      <c r="AE112" s="397"/>
      <c r="AF112" s="400"/>
      <c r="AG112" s="399"/>
      <c r="AH112" s="228"/>
      <c r="AI112" s="430"/>
      <c r="AJ112" s="228"/>
      <c r="AK112" s="430"/>
      <c r="AL112" s="431"/>
      <c r="AM112" s="430"/>
      <c r="AN112" s="431"/>
      <c r="AO112" s="430"/>
      <c r="AP112" s="431"/>
      <c r="AQ112" s="430"/>
      <c r="AR112" s="431"/>
      <c r="AS112" s="430"/>
      <c r="AT112" s="402"/>
      <c r="AU112" s="320"/>
      <c r="AV112" s="223"/>
    </row>
    <row r="113" spans="1:48" ht="12.75" customHeight="1" x14ac:dyDescent="0.25">
      <c r="A113" s="323"/>
      <c r="B113" s="323"/>
      <c r="C113" s="252" t="s">
        <v>157</v>
      </c>
      <c r="D113" s="261"/>
      <c r="E113" s="254"/>
      <c r="F113" s="261"/>
      <c r="G113" s="254"/>
      <c r="H113" s="261"/>
      <c r="I113" s="254"/>
      <c r="J113" s="261"/>
      <c r="K113" s="254"/>
      <c r="L113" s="261"/>
      <c r="M113" s="254"/>
      <c r="N113" s="261"/>
      <c r="O113" s="254"/>
      <c r="P113" s="261"/>
      <c r="Q113" s="254"/>
      <c r="R113" s="261"/>
      <c r="S113" s="254"/>
      <c r="T113" s="261"/>
      <c r="U113" s="255"/>
      <c r="V113" s="257"/>
      <c r="W113" s="254"/>
      <c r="X113" s="261"/>
      <c r="Y113" s="255"/>
      <c r="Z113" s="257"/>
      <c r="AA113" s="258"/>
      <c r="AB113" s="257"/>
      <c r="AC113" s="258"/>
      <c r="AD113" s="259"/>
      <c r="AE113" s="255"/>
      <c r="AF113" s="260"/>
      <c r="AG113" s="258"/>
      <c r="AH113" s="255"/>
      <c r="AI113" s="258"/>
      <c r="AJ113" s="255"/>
      <c r="AK113" s="258"/>
      <c r="AL113" s="255"/>
      <c r="AM113" s="258"/>
      <c r="AN113" s="255"/>
      <c r="AO113" s="258"/>
      <c r="AP113" s="255"/>
      <c r="AQ113" s="258"/>
      <c r="AR113" s="255"/>
      <c r="AS113" s="258"/>
      <c r="AT113" s="358"/>
      <c r="AU113" s="263"/>
      <c r="AV113" s="223"/>
    </row>
    <row r="114" spans="1:48" ht="12.75" customHeight="1" x14ac:dyDescent="0.25">
      <c r="A114" s="323">
        <v>13.0101</v>
      </c>
      <c r="B114" s="282">
        <v>13</v>
      </c>
      <c r="C114" s="252" t="s">
        <v>158</v>
      </c>
      <c r="D114" s="261">
        <v>1</v>
      </c>
      <c r="E114" s="254" t="e">
        <f t="shared" ref="E114:E120" si="128">D114/D$202</f>
        <v>#REF!</v>
      </c>
      <c r="F114" s="261">
        <v>2</v>
      </c>
      <c r="G114" s="254" t="e">
        <f t="shared" ref="G114:G120" si="129">F114/F$202</f>
        <v>#REF!</v>
      </c>
      <c r="H114" s="261">
        <v>1</v>
      </c>
      <c r="I114" s="254" t="e">
        <f t="shared" ref="I114:I120" si="130">H114/H$202</f>
        <v>#REF!</v>
      </c>
      <c r="J114" s="261">
        <v>2</v>
      </c>
      <c r="K114" s="254" t="e">
        <f>J114/$J$202</f>
        <v>#REF!</v>
      </c>
      <c r="L114" s="261">
        <v>2</v>
      </c>
      <c r="M114" s="254" t="e">
        <f t="shared" ref="M114:M120" si="131">L114/L$202</f>
        <v>#REF!</v>
      </c>
      <c r="N114" s="261">
        <v>6</v>
      </c>
      <c r="O114" s="254" t="e">
        <f t="shared" ref="O114:O120" si="132">N114/N$202</f>
        <v>#REF!</v>
      </c>
      <c r="P114" s="261">
        <v>6</v>
      </c>
      <c r="Q114" s="254">
        <f t="shared" ref="Q114:Q120" si="133">P114/P$202</f>
        <v>2.0134228187919462E-2</v>
      </c>
      <c r="R114" s="261">
        <v>3</v>
      </c>
      <c r="S114" s="254">
        <f t="shared" ref="S114:S120" si="134">R114/R$202</f>
        <v>1.0676156583629894E-2</v>
      </c>
      <c r="T114" s="261">
        <v>2</v>
      </c>
      <c r="U114" s="255">
        <f t="shared" ref="U114:U120" si="135">T114/T$202</f>
        <v>7.0921985815602835E-3</v>
      </c>
      <c r="V114" s="257">
        <v>3</v>
      </c>
      <c r="W114" s="254">
        <f t="shared" ref="W114:W120" si="136">V114/V$202</f>
        <v>9.0361445783132526E-3</v>
      </c>
      <c r="X114" s="261">
        <v>2</v>
      </c>
      <c r="Y114" s="255">
        <f t="shared" ref="Y114:Y120" si="137">X114/X$202</f>
        <v>6.7567567567567571E-3</v>
      </c>
      <c r="Z114" s="257">
        <v>4</v>
      </c>
      <c r="AA114" s="258">
        <f t="shared" ref="AA114:AA120" si="138">Z114/Z$202</f>
        <v>1.3157894736842105E-2</v>
      </c>
      <c r="AB114" s="257">
        <v>4</v>
      </c>
      <c r="AC114" s="258">
        <f t="shared" ref="AC114:AC120" si="139">AB114/AB$202</f>
        <v>1.1428571428571429E-2</v>
      </c>
      <c r="AD114" s="259">
        <v>8</v>
      </c>
      <c r="AE114" s="267">
        <f t="shared" ref="AE114:AE120" si="140">AD114/AD$202</f>
        <v>2.4922118380062305E-2</v>
      </c>
      <c r="AF114" s="260">
        <v>7</v>
      </c>
      <c r="AG114" s="258">
        <f t="shared" ref="AG114:AG131" si="141">AF114/AF$202</f>
        <v>2.0710059171597635E-2</v>
      </c>
      <c r="AH114" s="259">
        <v>2</v>
      </c>
      <c r="AI114" s="258">
        <f t="shared" ref="AI114:AI131" si="142">AH114/AH$202</f>
        <v>6.5359477124183009E-3</v>
      </c>
      <c r="AJ114" s="259">
        <v>6</v>
      </c>
      <c r="AK114" s="258">
        <f t="shared" ref="AK114:AK131" si="143">AJ114/AJ$202</f>
        <v>2.1352313167259787E-2</v>
      </c>
      <c r="AL114" s="261">
        <v>5</v>
      </c>
      <c r="AM114" s="258"/>
      <c r="AN114" s="255"/>
      <c r="AO114" s="258"/>
      <c r="AP114" s="255"/>
      <c r="AQ114" s="258"/>
      <c r="AR114" s="255"/>
      <c r="AS114" s="258"/>
      <c r="AT114" s="358">
        <f t="shared" ref="AT114:AT131" si="144">AVERAGE(N114,P114,R114,T114,V114,X114,Z114,AB114,AD114, AF114)</f>
        <v>4.5</v>
      </c>
      <c r="AU114" s="263">
        <f t="shared" ref="AU114:AU132" si="145">AT114/AT$202</f>
        <v>1.4596172559195588E-2</v>
      </c>
      <c r="AV114" s="223"/>
    </row>
    <row r="115" spans="1:48" ht="12.75" customHeight="1" x14ac:dyDescent="0.25">
      <c r="A115" s="323">
        <v>13.121</v>
      </c>
      <c r="B115" s="282">
        <v>13</v>
      </c>
      <c r="C115" s="264" t="s">
        <v>160</v>
      </c>
      <c r="D115" s="271">
        <v>5</v>
      </c>
      <c r="E115" s="266" t="e">
        <f t="shared" si="128"/>
        <v>#REF!</v>
      </c>
      <c r="F115" s="271">
        <v>10</v>
      </c>
      <c r="G115" s="266" t="e">
        <f t="shared" si="129"/>
        <v>#REF!</v>
      </c>
      <c r="H115" s="271">
        <v>7</v>
      </c>
      <c r="I115" s="266" t="e">
        <f t="shared" si="130"/>
        <v>#REF!</v>
      </c>
      <c r="J115" s="271">
        <v>5</v>
      </c>
      <c r="K115" s="266" t="e">
        <f>J115/$J$202</f>
        <v>#REF!</v>
      </c>
      <c r="L115" s="271">
        <v>4</v>
      </c>
      <c r="M115" s="266" t="e">
        <f t="shared" si="131"/>
        <v>#REF!</v>
      </c>
      <c r="N115" s="271">
        <v>5</v>
      </c>
      <c r="O115" s="266" t="e">
        <f t="shared" si="132"/>
        <v>#REF!</v>
      </c>
      <c r="P115" s="271">
        <v>6</v>
      </c>
      <c r="Q115" s="266">
        <f t="shared" si="133"/>
        <v>2.0134228187919462E-2</v>
      </c>
      <c r="R115" s="271">
        <v>3</v>
      </c>
      <c r="S115" s="266">
        <f t="shared" si="134"/>
        <v>1.0676156583629894E-2</v>
      </c>
      <c r="T115" s="271">
        <v>3</v>
      </c>
      <c r="U115" s="267">
        <f t="shared" si="135"/>
        <v>1.0638297872340425E-2</v>
      </c>
      <c r="V115" s="269">
        <v>3</v>
      </c>
      <c r="W115" s="266">
        <f t="shared" si="136"/>
        <v>9.0361445783132526E-3</v>
      </c>
      <c r="X115" s="271">
        <v>4</v>
      </c>
      <c r="Y115" s="267">
        <f t="shared" si="137"/>
        <v>1.3513513513513514E-2</v>
      </c>
      <c r="Z115" s="269">
        <v>3</v>
      </c>
      <c r="AA115" s="322">
        <f t="shared" si="138"/>
        <v>9.8684210526315784E-3</v>
      </c>
      <c r="AB115" s="269">
        <v>2</v>
      </c>
      <c r="AC115" s="322">
        <f t="shared" si="139"/>
        <v>5.7142857142857143E-3</v>
      </c>
      <c r="AD115" s="259">
        <v>5</v>
      </c>
      <c r="AE115" s="267">
        <f t="shared" si="140"/>
        <v>1.5576323987538941E-2</v>
      </c>
      <c r="AF115" s="260">
        <v>1</v>
      </c>
      <c r="AG115" s="258">
        <f t="shared" si="141"/>
        <v>2.9585798816568047E-3</v>
      </c>
      <c r="AH115" s="259">
        <v>1</v>
      </c>
      <c r="AI115" s="258">
        <f t="shared" si="142"/>
        <v>3.2679738562091504E-3</v>
      </c>
      <c r="AJ115" s="259">
        <v>0</v>
      </c>
      <c r="AK115" s="258">
        <f t="shared" si="143"/>
        <v>0</v>
      </c>
      <c r="AL115" s="261">
        <v>1</v>
      </c>
      <c r="AM115" s="258"/>
      <c r="AN115" s="255"/>
      <c r="AO115" s="258"/>
      <c r="AP115" s="255"/>
      <c r="AQ115" s="258"/>
      <c r="AR115" s="255"/>
      <c r="AS115" s="258"/>
      <c r="AT115" s="358">
        <f t="shared" si="144"/>
        <v>3.5</v>
      </c>
      <c r="AU115" s="270">
        <f t="shared" si="145"/>
        <v>1.1352578657152125E-2</v>
      </c>
      <c r="AV115" s="223"/>
    </row>
    <row r="116" spans="1:48" ht="12.75" customHeight="1" x14ac:dyDescent="0.25">
      <c r="A116" s="323">
        <v>13.120200000000001</v>
      </c>
      <c r="B116" s="282">
        <v>13</v>
      </c>
      <c r="C116" s="264" t="s">
        <v>161</v>
      </c>
      <c r="D116" s="271">
        <v>22</v>
      </c>
      <c r="E116" s="266" t="e">
        <f t="shared" si="128"/>
        <v>#REF!</v>
      </c>
      <c r="F116" s="271">
        <v>13</v>
      </c>
      <c r="G116" s="266" t="e">
        <f t="shared" si="129"/>
        <v>#REF!</v>
      </c>
      <c r="H116" s="271">
        <v>20</v>
      </c>
      <c r="I116" s="266" t="e">
        <f t="shared" si="130"/>
        <v>#REF!</v>
      </c>
      <c r="J116" s="271">
        <v>16</v>
      </c>
      <c r="K116" s="266" t="e">
        <f>J116/$J$202</f>
        <v>#REF!</v>
      </c>
      <c r="L116" s="271">
        <v>21</v>
      </c>
      <c r="M116" s="266" t="e">
        <f t="shared" si="131"/>
        <v>#REF!</v>
      </c>
      <c r="N116" s="271">
        <v>23</v>
      </c>
      <c r="O116" s="266" t="e">
        <f t="shared" si="132"/>
        <v>#REF!</v>
      </c>
      <c r="P116" s="271">
        <v>15</v>
      </c>
      <c r="Q116" s="266">
        <f t="shared" si="133"/>
        <v>5.0335570469798654E-2</v>
      </c>
      <c r="R116" s="271">
        <v>13</v>
      </c>
      <c r="S116" s="266">
        <f t="shared" si="134"/>
        <v>4.6263345195729534E-2</v>
      </c>
      <c r="T116" s="271">
        <v>10</v>
      </c>
      <c r="U116" s="267">
        <f t="shared" si="135"/>
        <v>3.5460992907801421E-2</v>
      </c>
      <c r="V116" s="269">
        <v>12</v>
      </c>
      <c r="W116" s="266">
        <f t="shared" si="136"/>
        <v>3.614457831325301E-2</v>
      </c>
      <c r="X116" s="271">
        <v>12</v>
      </c>
      <c r="Y116" s="267">
        <f t="shared" si="137"/>
        <v>4.0540540540540543E-2</v>
      </c>
      <c r="Z116" s="269">
        <v>11</v>
      </c>
      <c r="AA116" s="322">
        <f t="shared" si="138"/>
        <v>3.6184210526315791E-2</v>
      </c>
      <c r="AB116" s="269">
        <v>5</v>
      </c>
      <c r="AC116" s="322">
        <f t="shared" si="139"/>
        <v>1.4285714285714285E-2</v>
      </c>
      <c r="AD116" s="259">
        <v>6</v>
      </c>
      <c r="AE116" s="267">
        <f t="shared" si="140"/>
        <v>1.8691588785046728E-2</v>
      </c>
      <c r="AF116" s="260">
        <v>7</v>
      </c>
      <c r="AG116" s="258">
        <f t="shared" si="141"/>
        <v>2.0710059171597635E-2</v>
      </c>
      <c r="AH116" s="259">
        <v>4</v>
      </c>
      <c r="AI116" s="258">
        <f t="shared" si="142"/>
        <v>1.3071895424836602E-2</v>
      </c>
      <c r="AJ116" s="259">
        <v>8</v>
      </c>
      <c r="AK116" s="258">
        <f t="shared" si="143"/>
        <v>2.8469750889679714E-2</v>
      </c>
      <c r="AL116" s="261">
        <v>8</v>
      </c>
      <c r="AM116" s="258"/>
      <c r="AN116" s="255"/>
      <c r="AO116" s="258"/>
      <c r="AP116" s="255"/>
      <c r="AQ116" s="258"/>
      <c r="AR116" s="255"/>
      <c r="AS116" s="258"/>
      <c r="AT116" s="358">
        <f t="shared" si="144"/>
        <v>11.4</v>
      </c>
      <c r="AU116" s="270">
        <f t="shared" si="145"/>
        <v>3.6976970483295492E-2</v>
      </c>
      <c r="AV116" s="223"/>
    </row>
    <row r="117" spans="1:48" ht="12.75" customHeight="1" x14ac:dyDescent="0.25">
      <c r="A117" s="323">
        <v>13.1205</v>
      </c>
      <c r="B117" s="282">
        <v>13</v>
      </c>
      <c r="C117" s="264" t="s">
        <v>315</v>
      </c>
      <c r="D117" s="271">
        <v>3</v>
      </c>
      <c r="E117" s="266" t="e">
        <f t="shared" si="128"/>
        <v>#REF!</v>
      </c>
      <c r="F117" s="271">
        <v>3</v>
      </c>
      <c r="G117" s="266" t="e">
        <f t="shared" si="129"/>
        <v>#REF!</v>
      </c>
      <c r="H117" s="271">
        <v>4</v>
      </c>
      <c r="I117" s="266" t="e">
        <f t="shared" si="130"/>
        <v>#REF!</v>
      </c>
      <c r="J117" s="271">
        <v>0</v>
      </c>
      <c r="K117" s="266" t="e">
        <f>J117/$J$202</f>
        <v>#REF!</v>
      </c>
      <c r="L117" s="271">
        <v>0</v>
      </c>
      <c r="M117" s="266" t="e">
        <f t="shared" si="131"/>
        <v>#REF!</v>
      </c>
      <c r="N117" s="271">
        <v>2</v>
      </c>
      <c r="O117" s="266" t="e">
        <f t="shared" si="132"/>
        <v>#REF!</v>
      </c>
      <c r="P117" s="271">
        <v>1</v>
      </c>
      <c r="Q117" s="266">
        <f t="shared" si="133"/>
        <v>3.3557046979865771E-3</v>
      </c>
      <c r="R117" s="271">
        <v>0</v>
      </c>
      <c r="S117" s="266">
        <f t="shared" si="134"/>
        <v>0</v>
      </c>
      <c r="T117" s="271">
        <v>1</v>
      </c>
      <c r="U117" s="267">
        <f t="shared" si="135"/>
        <v>3.5460992907801418E-3</v>
      </c>
      <c r="V117" s="269">
        <v>0</v>
      </c>
      <c r="W117" s="266">
        <f t="shared" si="136"/>
        <v>0</v>
      </c>
      <c r="X117" s="271">
        <v>0</v>
      </c>
      <c r="Y117" s="267">
        <f t="shared" si="137"/>
        <v>0</v>
      </c>
      <c r="Z117" s="269">
        <v>0</v>
      </c>
      <c r="AA117" s="322">
        <f t="shared" si="138"/>
        <v>0</v>
      </c>
      <c r="AB117" s="269">
        <v>0</v>
      </c>
      <c r="AC117" s="322">
        <f t="shared" si="139"/>
        <v>0</v>
      </c>
      <c r="AD117" s="259">
        <v>0</v>
      </c>
      <c r="AE117" s="267">
        <f t="shared" si="140"/>
        <v>0</v>
      </c>
      <c r="AF117" s="260">
        <v>0</v>
      </c>
      <c r="AG117" s="258">
        <f t="shared" si="141"/>
        <v>0</v>
      </c>
      <c r="AH117" s="259">
        <v>0</v>
      </c>
      <c r="AI117" s="258">
        <f t="shared" si="142"/>
        <v>0</v>
      </c>
      <c r="AJ117" s="259">
        <v>0</v>
      </c>
      <c r="AK117" s="258">
        <f t="shared" si="143"/>
        <v>0</v>
      </c>
      <c r="AL117" s="385"/>
      <c r="AM117" s="384"/>
      <c r="AN117" s="255"/>
      <c r="AO117" s="258"/>
      <c r="AP117" s="255"/>
      <c r="AQ117" s="258"/>
      <c r="AR117" s="255"/>
      <c r="AS117" s="258"/>
      <c r="AT117" s="358">
        <f t="shared" si="144"/>
        <v>0.4</v>
      </c>
      <c r="AU117" s="270">
        <f t="shared" si="145"/>
        <v>1.2974375608173856E-3</v>
      </c>
      <c r="AV117" s="223"/>
    </row>
    <row r="118" spans="1:48" ht="12.75" customHeight="1" x14ac:dyDescent="0.25">
      <c r="A118" s="323">
        <v>13.132199999999999</v>
      </c>
      <c r="B118" s="282">
        <v>13</v>
      </c>
      <c r="C118" s="264" t="s">
        <v>316</v>
      </c>
      <c r="D118" s="271">
        <v>1</v>
      </c>
      <c r="E118" s="266" t="e">
        <f t="shared" si="128"/>
        <v>#REF!</v>
      </c>
      <c r="F118" s="271">
        <v>3</v>
      </c>
      <c r="G118" s="266" t="e">
        <f t="shared" si="129"/>
        <v>#REF!</v>
      </c>
      <c r="H118" s="271">
        <v>5</v>
      </c>
      <c r="I118" s="266" t="e">
        <f t="shared" si="130"/>
        <v>#REF!</v>
      </c>
      <c r="J118" s="271">
        <v>2</v>
      </c>
      <c r="K118" s="266" t="e">
        <f>J118/J$202</f>
        <v>#REF!</v>
      </c>
      <c r="L118" s="271">
        <v>0</v>
      </c>
      <c r="M118" s="266" t="e">
        <f t="shared" si="131"/>
        <v>#REF!</v>
      </c>
      <c r="N118" s="271">
        <v>0</v>
      </c>
      <c r="O118" s="266" t="e">
        <f t="shared" si="132"/>
        <v>#REF!</v>
      </c>
      <c r="P118" s="271">
        <v>0</v>
      </c>
      <c r="Q118" s="266">
        <f t="shared" si="133"/>
        <v>0</v>
      </c>
      <c r="R118" s="271">
        <v>0</v>
      </c>
      <c r="S118" s="266">
        <f t="shared" si="134"/>
        <v>0</v>
      </c>
      <c r="T118" s="271">
        <v>0</v>
      </c>
      <c r="U118" s="267">
        <f t="shared" si="135"/>
        <v>0</v>
      </c>
      <c r="V118" s="269">
        <v>1</v>
      </c>
      <c r="W118" s="266">
        <f t="shared" si="136"/>
        <v>3.0120481927710845E-3</v>
      </c>
      <c r="X118" s="271">
        <v>0</v>
      </c>
      <c r="Y118" s="267">
        <f t="shared" si="137"/>
        <v>0</v>
      </c>
      <c r="Z118" s="269">
        <v>0</v>
      </c>
      <c r="AA118" s="322">
        <f t="shared" si="138"/>
        <v>0</v>
      </c>
      <c r="AB118" s="269">
        <v>1</v>
      </c>
      <c r="AC118" s="322">
        <f t="shared" si="139"/>
        <v>2.8571428571428571E-3</v>
      </c>
      <c r="AD118" s="259">
        <v>1</v>
      </c>
      <c r="AE118" s="267">
        <f t="shared" si="140"/>
        <v>3.1152647975077881E-3</v>
      </c>
      <c r="AF118" s="260">
        <v>1</v>
      </c>
      <c r="AG118" s="258">
        <f t="shared" si="141"/>
        <v>2.9585798816568047E-3</v>
      </c>
      <c r="AH118" s="259">
        <v>0</v>
      </c>
      <c r="AI118" s="258">
        <f t="shared" si="142"/>
        <v>0</v>
      </c>
      <c r="AJ118" s="259">
        <v>0</v>
      </c>
      <c r="AK118" s="258">
        <f t="shared" si="143"/>
        <v>0</v>
      </c>
      <c r="AL118" s="261">
        <v>3</v>
      </c>
      <c r="AM118" s="258"/>
      <c r="AN118" s="255"/>
      <c r="AO118" s="258"/>
      <c r="AP118" s="255"/>
      <c r="AQ118" s="258"/>
      <c r="AR118" s="255"/>
      <c r="AS118" s="258"/>
      <c r="AT118" s="358">
        <f t="shared" si="144"/>
        <v>0.4</v>
      </c>
      <c r="AU118" s="270">
        <f t="shared" si="145"/>
        <v>1.2974375608173856E-3</v>
      </c>
      <c r="AV118" s="223"/>
    </row>
    <row r="119" spans="1:48" ht="12.75" customHeight="1" x14ac:dyDescent="0.25">
      <c r="A119" s="323">
        <v>13.132300000000001</v>
      </c>
      <c r="B119" s="282">
        <v>13</v>
      </c>
      <c r="C119" s="264" t="s">
        <v>317</v>
      </c>
      <c r="D119" s="271">
        <v>1</v>
      </c>
      <c r="E119" s="266" t="e">
        <f t="shared" si="128"/>
        <v>#REF!</v>
      </c>
      <c r="F119" s="271">
        <v>2</v>
      </c>
      <c r="G119" s="266" t="e">
        <f t="shared" si="129"/>
        <v>#REF!</v>
      </c>
      <c r="H119" s="271">
        <v>1</v>
      </c>
      <c r="I119" s="266" t="e">
        <f t="shared" si="130"/>
        <v>#REF!</v>
      </c>
      <c r="J119" s="271">
        <v>0</v>
      </c>
      <c r="K119" s="266" t="e">
        <f>J119/J$202</f>
        <v>#REF!</v>
      </c>
      <c r="L119" s="271">
        <v>0</v>
      </c>
      <c r="M119" s="266" t="e">
        <f t="shared" si="131"/>
        <v>#REF!</v>
      </c>
      <c r="N119" s="271">
        <v>1</v>
      </c>
      <c r="O119" s="266" t="e">
        <f t="shared" si="132"/>
        <v>#REF!</v>
      </c>
      <c r="P119" s="271">
        <v>1</v>
      </c>
      <c r="Q119" s="266">
        <f t="shared" si="133"/>
        <v>3.3557046979865771E-3</v>
      </c>
      <c r="R119" s="271">
        <v>0</v>
      </c>
      <c r="S119" s="266">
        <f t="shared" si="134"/>
        <v>0</v>
      </c>
      <c r="T119" s="271">
        <v>0</v>
      </c>
      <c r="U119" s="267">
        <f t="shared" si="135"/>
        <v>0</v>
      </c>
      <c r="V119" s="269">
        <v>0</v>
      </c>
      <c r="W119" s="266">
        <f t="shared" si="136"/>
        <v>0</v>
      </c>
      <c r="X119" s="271">
        <v>1</v>
      </c>
      <c r="Y119" s="267">
        <f t="shared" si="137"/>
        <v>3.3783783783783786E-3</v>
      </c>
      <c r="Z119" s="269">
        <v>0</v>
      </c>
      <c r="AA119" s="322">
        <f t="shared" si="138"/>
        <v>0</v>
      </c>
      <c r="AB119" s="269">
        <v>1</v>
      </c>
      <c r="AC119" s="322">
        <f t="shared" si="139"/>
        <v>2.8571428571428571E-3</v>
      </c>
      <c r="AD119" s="259">
        <v>0</v>
      </c>
      <c r="AE119" s="267">
        <f t="shared" si="140"/>
        <v>0</v>
      </c>
      <c r="AF119" s="260">
        <v>1</v>
      </c>
      <c r="AG119" s="258">
        <f t="shared" si="141"/>
        <v>2.9585798816568047E-3</v>
      </c>
      <c r="AH119" s="259">
        <v>0</v>
      </c>
      <c r="AI119" s="258">
        <f t="shared" si="142"/>
        <v>0</v>
      </c>
      <c r="AJ119" s="259">
        <v>0</v>
      </c>
      <c r="AK119" s="258">
        <f t="shared" si="143"/>
        <v>0</v>
      </c>
      <c r="AL119" s="261">
        <v>1</v>
      </c>
      <c r="AM119" s="258"/>
      <c r="AN119" s="255"/>
      <c r="AO119" s="258"/>
      <c r="AP119" s="255"/>
      <c r="AQ119" s="258"/>
      <c r="AR119" s="255"/>
      <c r="AS119" s="258"/>
      <c r="AT119" s="358">
        <f t="shared" si="144"/>
        <v>0.5</v>
      </c>
      <c r="AU119" s="270">
        <f t="shared" si="145"/>
        <v>1.6217969510217321E-3</v>
      </c>
      <c r="AV119" s="223"/>
    </row>
    <row r="120" spans="1:48" ht="12.75" customHeight="1" x14ac:dyDescent="0.25">
      <c r="A120" s="323">
        <v>13.131600000000001</v>
      </c>
      <c r="B120" s="282">
        <v>13</v>
      </c>
      <c r="C120" s="264" t="s">
        <v>318</v>
      </c>
      <c r="D120" s="271">
        <v>0</v>
      </c>
      <c r="E120" s="266" t="e">
        <f t="shared" si="128"/>
        <v>#REF!</v>
      </c>
      <c r="F120" s="271">
        <v>1</v>
      </c>
      <c r="G120" s="266" t="e">
        <f t="shared" si="129"/>
        <v>#REF!</v>
      </c>
      <c r="H120" s="271">
        <v>2</v>
      </c>
      <c r="I120" s="266" t="e">
        <f t="shared" si="130"/>
        <v>#REF!</v>
      </c>
      <c r="J120" s="271">
        <v>1</v>
      </c>
      <c r="K120" s="266" t="e">
        <f>J120/J$202</f>
        <v>#REF!</v>
      </c>
      <c r="L120" s="271">
        <v>3</v>
      </c>
      <c r="M120" s="266" t="e">
        <f t="shared" si="131"/>
        <v>#REF!</v>
      </c>
      <c r="N120" s="271">
        <v>0</v>
      </c>
      <c r="O120" s="266" t="e">
        <f t="shared" si="132"/>
        <v>#REF!</v>
      </c>
      <c r="P120" s="271">
        <v>2</v>
      </c>
      <c r="Q120" s="266">
        <f t="shared" si="133"/>
        <v>6.7114093959731542E-3</v>
      </c>
      <c r="R120" s="271">
        <v>1</v>
      </c>
      <c r="S120" s="266">
        <f t="shared" si="134"/>
        <v>3.5587188612099642E-3</v>
      </c>
      <c r="T120" s="271">
        <v>1</v>
      </c>
      <c r="U120" s="267">
        <f t="shared" si="135"/>
        <v>3.5460992907801418E-3</v>
      </c>
      <c r="V120" s="269">
        <v>1</v>
      </c>
      <c r="W120" s="266">
        <f t="shared" si="136"/>
        <v>3.0120481927710845E-3</v>
      </c>
      <c r="X120" s="271">
        <v>1</v>
      </c>
      <c r="Y120" s="267">
        <f t="shared" si="137"/>
        <v>3.3783783783783786E-3</v>
      </c>
      <c r="Z120" s="269">
        <v>1</v>
      </c>
      <c r="AA120" s="322">
        <f t="shared" si="138"/>
        <v>3.2894736842105261E-3</v>
      </c>
      <c r="AB120" s="269">
        <v>0</v>
      </c>
      <c r="AC120" s="322">
        <f t="shared" si="139"/>
        <v>0</v>
      </c>
      <c r="AD120" s="259">
        <v>0</v>
      </c>
      <c r="AE120" s="267">
        <f t="shared" si="140"/>
        <v>0</v>
      </c>
      <c r="AF120" s="260">
        <v>0</v>
      </c>
      <c r="AG120" s="258">
        <f t="shared" si="141"/>
        <v>0</v>
      </c>
      <c r="AH120" s="259">
        <v>0</v>
      </c>
      <c r="AI120" s="258">
        <f t="shared" si="142"/>
        <v>0</v>
      </c>
      <c r="AJ120" s="259">
        <v>1</v>
      </c>
      <c r="AK120" s="258">
        <f t="shared" si="143"/>
        <v>3.5587188612099642E-3</v>
      </c>
      <c r="AL120" s="261">
        <v>0</v>
      </c>
      <c r="AM120" s="258"/>
      <c r="AN120" s="255"/>
      <c r="AO120" s="258"/>
      <c r="AP120" s="255"/>
      <c r="AQ120" s="258"/>
      <c r="AR120" s="255"/>
      <c r="AS120" s="258"/>
      <c r="AT120" s="358">
        <f t="shared" si="144"/>
        <v>0.7</v>
      </c>
      <c r="AU120" s="270">
        <f t="shared" si="145"/>
        <v>2.2705157314304248E-3</v>
      </c>
      <c r="AV120" s="223"/>
    </row>
    <row r="121" spans="1:48" ht="12.75" customHeight="1" x14ac:dyDescent="0.25">
      <c r="A121" s="323"/>
      <c r="B121" s="282"/>
      <c r="C121" s="432" t="s">
        <v>319</v>
      </c>
      <c r="D121" s="271"/>
      <c r="E121" s="266"/>
      <c r="F121" s="271"/>
      <c r="G121" s="266"/>
      <c r="H121" s="271"/>
      <c r="I121" s="266"/>
      <c r="J121" s="271"/>
      <c r="K121" s="266"/>
      <c r="L121" s="271"/>
      <c r="M121" s="266"/>
      <c r="N121" s="271"/>
      <c r="O121" s="266"/>
      <c r="P121" s="271"/>
      <c r="Q121" s="266"/>
      <c r="R121" s="271"/>
      <c r="S121" s="266"/>
      <c r="T121" s="271"/>
      <c r="U121" s="267"/>
      <c r="V121" s="269"/>
      <c r="W121" s="266"/>
      <c r="X121" s="271"/>
      <c r="Y121" s="267"/>
      <c r="Z121" s="269"/>
      <c r="AA121" s="322"/>
      <c r="AB121" s="269"/>
      <c r="AC121" s="322"/>
      <c r="AD121" s="259"/>
      <c r="AE121" s="267"/>
      <c r="AF121" s="260">
        <v>2</v>
      </c>
      <c r="AG121" s="258">
        <f t="shared" si="141"/>
        <v>5.9171597633136093E-3</v>
      </c>
      <c r="AH121" s="259">
        <v>0</v>
      </c>
      <c r="AI121" s="258">
        <f t="shared" si="142"/>
        <v>0</v>
      </c>
      <c r="AJ121" s="259">
        <v>0</v>
      </c>
      <c r="AK121" s="258">
        <f t="shared" si="143"/>
        <v>0</v>
      </c>
      <c r="AL121" s="261">
        <v>0</v>
      </c>
      <c r="AM121" s="258"/>
      <c r="AN121" s="255"/>
      <c r="AO121" s="258"/>
      <c r="AP121" s="255"/>
      <c r="AQ121" s="258"/>
      <c r="AR121" s="255"/>
      <c r="AS121" s="258"/>
      <c r="AT121" s="358">
        <f t="shared" si="144"/>
        <v>2</v>
      </c>
      <c r="AU121" s="270">
        <f t="shared" si="145"/>
        <v>6.4871878040869283E-3</v>
      </c>
      <c r="AV121" s="223"/>
    </row>
    <row r="122" spans="1:48" ht="12.75" customHeight="1" x14ac:dyDescent="0.25">
      <c r="A122" s="323">
        <v>13.1305</v>
      </c>
      <c r="B122" s="282">
        <v>13</v>
      </c>
      <c r="C122" s="264" t="s">
        <v>320</v>
      </c>
      <c r="D122" s="271">
        <v>7</v>
      </c>
      <c r="E122" s="266" t="e">
        <f>D122/D$202</f>
        <v>#REF!</v>
      </c>
      <c r="F122" s="271">
        <v>2</v>
      </c>
      <c r="G122" s="266" t="e">
        <f>F122/F$202</f>
        <v>#REF!</v>
      </c>
      <c r="H122" s="271">
        <v>5</v>
      </c>
      <c r="I122" s="266" t="e">
        <f>H122/H$202</f>
        <v>#REF!</v>
      </c>
      <c r="J122" s="271">
        <v>3</v>
      </c>
      <c r="K122" s="266" t="e">
        <f t="shared" ref="K122:K131" si="146">J122/J$202</f>
        <v>#REF!</v>
      </c>
      <c r="L122" s="271">
        <v>3</v>
      </c>
      <c r="M122" s="266" t="e">
        <f>L122/L$202</f>
        <v>#REF!</v>
      </c>
      <c r="N122" s="271">
        <v>0</v>
      </c>
      <c r="O122" s="266" t="e">
        <f t="shared" ref="O122:O132" si="147">N122/N$202</f>
        <v>#REF!</v>
      </c>
      <c r="P122" s="271">
        <v>1</v>
      </c>
      <c r="Q122" s="266">
        <f t="shared" ref="Q122:Q132" si="148">P122/P$202</f>
        <v>3.3557046979865771E-3</v>
      </c>
      <c r="R122" s="271">
        <v>0</v>
      </c>
      <c r="S122" s="266">
        <f t="shared" ref="S122:S127" si="149">R122/R$202</f>
        <v>0</v>
      </c>
      <c r="T122" s="271">
        <v>0</v>
      </c>
      <c r="U122" s="267">
        <f t="shared" ref="U122:U132" si="150">T122/T$202</f>
        <v>0</v>
      </c>
      <c r="V122" s="269">
        <v>4</v>
      </c>
      <c r="W122" s="266">
        <f>V122/V$202</f>
        <v>1.2048192771084338E-2</v>
      </c>
      <c r="X122" s="271">
        <v>3</v>
      </c>
      <c r="Y122" s="267">
        <f t="shared" ref="Y122:Y132" si="151">X122/X$202</f>
        <v>1.0135135135135136E-2</v>
      </c>
      <c r="Z122" s="269">
        <v>2</v>
      </c>
      <c r="AA122" s="322">
        <f t="shared" ref="AA122:AA132" si="152">Z122/Z$202</f>
        <v>6.5789473684210523E-3</v>
      </c>
      <c r="AB122" s="269">
        <v>2</v>
      </c>
      <c r="AC122" s="322">
        <f t="shared" ref="AC122:AC132" si="153">AB122/AB$202</f>
        <v>5.7142857142857143E-3</v>
      </c>
      <c r="AD122" s="259">
        <v>0</v>
      </c>
      <c r="AE122" s="267">
        <f t="shared" ref="AE122:AE132" si="154">AD122/AD$202</f>
        <v>0</v>
      </c>
      <c r="AF122" s="260">
        <v>1</v>
      </c>
      <c r="AG122" s="258">
        <f t="shared" si="141"/>
        <v>2.9585798816568047E-3</v>
      </c>
      <c r="AH122" s="259">
        <v>3</v>
      </c>
      <c r="AI122" s="258">
        <f t="shared" si="142"/>
        <v>9.8039215686274508E-3</v>
      </c>
      <c r="AJ122" s="259">
        <v>0</v>
      </c>
      <c r="AK122" s="258">
        <f t="shared" si="143"/>
        <v>0</v>
      </c>
      <c r="AL122" s="261">
        <v>3</v>
      </c>
      <c r="AM122" s="258"/>
      <c r="AN122" s="255"/>
      <c r="AO122" s="258"/>
      <c r="AP122" s="255"/>
      <c r="AQ122" s="258"/>
      <c r="AR122" s="255"/>
      <c r="AS122" s="258"/>
      <c r="AT122" s="358">
        <f t="shared" si="144"/>
        <v>1.3</v>
      </c>
      <c r="AU122" s="270">
        <f t="shared" si="145"/>
        <v>4.2166720726565035E-3</v>
      </c>
      <c r="AV122" s="223"/>
    </row>
    <row r="123" spans="1:48" ht="12.75" customHeight="1" x14ac:dyDescent="0.25">
      <c r="A123" s="323">
        <v>13.1311</v>
      </c>
      <c r="B123" s="282">
        <v>13</v>
      </c>
      <c r="C123" s="264" t="s">
        <v>321</v>
      </c>
      <c r="D123" s="271">
        <v>0</v>
      </c>
      <c r="E123" s="266" t="e">
        <f>D123/D$202</f>
        <v>#REF!</v>
      </c>
      <c r="F123" s="271">
        <v>2</v>
      </c>
      <c r="G123" s="266" t="e">
        <f>F123/F$202</f>
        <v>#REF!</v>
      </c>
      <c r="H123" s="271">
        <v>0</v>
      </c>
      <c r="I123" s="266" t="e">
        <f>H123/H$202</f>
        <v>#REF!</v>
      </c>
      <c r="J123" s="271">
        <v>3</v>
      </c>
      <c r="K123" s="266" t="e">
        <f t="shared" si="146"/>
        <v>#REF!</v>
      </c>
      <c r="L123" s="271">
        <v>3</v>
      </c>
      <c r="M123" s="266" t="e">
        <f>L123/L$202</f>
        <v>#REF!</v>
      </c>
      <c r="N123" s="271">
        <v>0</v>
      </c>
      <c r="O123" s="266" t="e">
        <f t="shared" si="147"/>
        <v>#REF!</v>
      </c>
      <c r="P123" s="271">
        <v>3</v>
      </c>
      <c r="Q123" s="266">
        <f t="shared" si="148"/>
        <v>1.0067114093959731E-2</v>
      </c>
      <c r="R123" s="271">
        <v>1</v>
      </c>
      <c r="S123" s="266">
        <f t="shared" si="149"/>
        <v>3.5587188612099642E-3</v>
      </c>
      <c r="T123" s="271">
        <v>1</v>
      </c>
      <c r="U123" s="267">
        <f t="shared" si="150"/>
        <v>3.5460992907801418E-3</v>
      </c>
      <c r="V123" s="269">
        <v>2</v>
      </c>
      <c r="W123" s="266">
        <f>V123/V$202</f>
        <v>6.024096385542169E-3</v>
      </c>
      <c r="X123" s="271">
        <v>4</v>
      </c>
      <c r="Y123" s="267">
        <f t="shared" si="151"/>
        <v>1.3513513513513514E-2</v>
      </c>
      <c r="Z123" s="269">
        <v>1</v>
      </c>
      <c r="AA123" s="322">
        <f t="shared" si="152"/>
        <v>3.2894736842105261E-3</v>
      </c>
      <c r="AB123" s="269">
        <v>4</v>
      </c>
      <c r="AC123" s="322">
        <f t="shared" si="153"/>
        <v>1.1428571428571429E-2</v>
      </c>
      <c r="AD123" s="259">
        <v>1</v>
      </c>
      <c r="AE123" s="267">
        <f t="shared" si="154"/>
        <v>3.1152647975077881E-3</v>
      </c>
      <c r="AF123" s="260">
        <v>0</v>
      </c>
      <c r="AG123" s="258">
        <f t="shared" si="141"/>
        <v>0</v>
      </c>
      <c r="AH123" s="259">
        <v>0</v>
      </c>
      <c r="AI123" s="258">
        <f t="shared" si="142"/>
        <v>0</v>
      </c>
      <c r="AJ123" s="259">
        <v>0</v>
      </c>
      <c r="AK123" s="258">
        <f t="shared" si="143"/>
        <v>0</v>
      </c>
      <c r="AL123" s="261">
        <v>3</v>
      </c>
      <c r="AM123" s="258"/>
      <c r="AN123" s="255"/>
      <c r="AO123" s="258"/>
      <c r="AP123" s="255"/>
      <c r="AQ123" s="258"/>
      <c r="AR123" s="255"/>
      <c r="AS123" s="258"/>
      <c r="AT123" s="358">
        <f t="shared" si="144"/>
        <v>1.7</v>
      </c>
      <c r="AU123" s="270">
        <f t="shared" si="145"/>
        <v>5.5141096334738885E-3</v>
      </c>
      <c r="AV123" s="223"/>
    </row>
    <row r="124" spans="1:48" ht="12.75" customHeight="1" x14ac:dyDescent="0.25">
      <c r="A124" s="323">
        <v>13.132899999999999</v>
      </c>
      <c r="B124" s="282">
        <v>13</v>
      </c>
      <c r="C124" s="264" t="s">
        <v>322</v>
      </c>
      <c r="D124" s="271">
        <v>0</v>
      </c>
      <c r="E124" s="266" t="e">
        <f>D124/D$202</f>
        <v>#REF!</v>
      </c>
      <c r="F124" s="271">
        <v>0</v>
      </c>
      <c r="G124" s="266" t="e">
        <f>F124/F$202</f>
        <v>#REF!</v>
      </c>
      <c r="H124" s="271">
        <v>0</v>
      </c>
      <c r="I124" s="266" t="e">
        <f>H124/H$202</f>
        <v>#REF!</v>
      </c>
      <c r="J124" s="271">
        <v>0</v>
      </c>
      <c r="K124" s="266" t="e">
        <f t="shared" si="146"/>
        <v>#REF!</v>
      </c>
      <c r="L124" s="271">
        <v>0</v>
      </c>
      <c r="M124" s="266" t="e">
        <f>L124/L$202</f>
        <v>#REF!</v>
      </c>
      <c r="N124" s="271">
        <v>0</v>
      </c>
      <c r="O124" s="266" t="e">
        <f t="shared" si="147"/>
        <v>#REF!</v>
      </c>
      <c r="P124" s="271">
        <v>0</v>
      </c>
      <c r="Q124" s="266">
        <f t="shared" si="148"/>
        <v>0</v>
      </c>
      <c r="R124" s="271">
        <v>0</v>
      </c>
      <c r="S124" s="266">
        <f t="shared" si="149"/>
        <v>0</v>
      </c>
      <c r="T124" s="271">
        <v>1</v>
      </c>
      <c r="U124" s="267">
        <f t="shared" si="150"/>
        <v>3.5460992907801418E-3</v>
      </c>
      <c r="V124" s="269">
        <v>1</v>
      </c>
      <c r="W124" s="266">
        <f>V124/V$202</f>
        <v>3.0120481927710845E-3</v>
      </c>
      <c r="X124" s="271">
        <v>1</v>
      </c>
      <c r="Y124" s="267">
        <f t="shared" si="151"/>
        <v>3.3783783783783786E-3</v>
      </c>
      <c r="Z124" s="269">
        <v>0</v>
      </c>
      <c r="AA124" s="322">
        <f t="shared" si="152"/>
        <v>0</v>
      </c>
      <c r="AB124" s="269">
        <v>0</v>
      </c>
      <c r="AC124" s="322">
        <f t="shared" si="153"/>
        <v>0</v>
      </c>
      <c r="AD124" s="259">
        <v>1</v>
      </c>
      <c r="AE124" s="267">
        <f t="shared" si="154"/>
        <v>3.1152647975077881E-3</v>
      </c>
      <c r="AF124" s="260">
        <v>0</v>
      </c>
      <c r="AG124" s="258">
        <f t="shared" si="141"/>
        <v>0</v>
      </c>
      <c r="AH124" s="259">
        <v>0</v>
      </c>
      <c r="AI124" s="258">
        <f t="shared" si="142"/>
        <v>0</v>
      </c>
      <c r="AJ124" s="259">
        <v>0</v>
      </c>
      <c r="AK124" s="258">
        <f t="shared" si="143"/>
        <v>0</v>
      </c>
      <c r="AL124" s="261">
        <v>1</v>
      </c>
      <c r="AM124" s="258"/>
      <c r="AN124" s="255"/>
      <c r="AO124" s="258"/>
      <c r="AP124" s="255"/>
      <c r="AQ124" s="258"/>
      <c r="AR124" s="255"/>
      <c r="AS124" s="258"/>
      <c r="AT124" s="358">
        <f t="shared" si="144"/>
        <v>0.4</v>
      </c>
      <c r="AU124" s="270">
        <f t="shared" si="145"/>
        <v>1.2974375608173856E-3</v>
      </c>
      <c r="AV124" s="223"/>
    </row>
    <row r="125" spans="1:48" ht="12.75" customHeight="1" x14ac:dyDescent="0.25">
      <c r="A125" s="323">
        <v>13.1318</v>
      </c>
      <c r="B125" s="282">
        <v>13</v>
      </c>
      <c r="C125" s="264" t="s">
        <v>323</v>
      </c>
      <c r="D125" s="271">
        <v>8</v>
      </c>
      <c r="E125" s="266" t="e">
        <f>D125/D$202</f>
        <v>#REF!</v>
      </c>
      <c r="F125" s="271">
        <v>4</v>
      </c>
      <c r="G125" s="266" t="e">
        <f>F125/F$202</f>
        <v>#REF!</v>
      </c>
      <c r="H125" s="271">
        <v>6</v>
      </c>
      <c r="I125" s="266" t="e">
        <f>H125/H$202</f>
        <v>#REF!</v>
      </c>
      <c r="J125" s="271">
        <v>6</v>
      </c>
      <c r="K125" s="266" t="e">
        <f t="shared" si="146"/>
        <v>#REF!</v>
      </c>
      <c r="L125" s="271">
        <v>0</v>
      </c>
      <c r="M125" s="266" t="e">
        <f>L125/L$202</f>
        <v>#REF!</v>
      </c>
      <c r="N125" s="271">
        <v>4</v>
      </c>
      <c r="O125" s="266" t="e">
        <f t="shared" si="147"/>
        <v>#REF!</v>
      </c>
      <c r="P125" s="271">
        <v>1</v>
      </c>
      <c r="Q125" s="266">
        <f t="shared" si="148"/>
        <v>3.3557046979865771E-3</v>
      </c>
      <c r="R125" s="271">
        <v>2</v>
      </c>
      <c r="S125" s="266">
        <f t="shared" si="149"/>
        <v>7.1174377224199285E-3</v>
      </c>
      <c r="T125" s="271">
        <v>6</v>
      </c>
      <c r="U125" s="267">
        <f t="shared" si="150"/>
        <v>2.1276595744680851E-2</v>
      </c>
      <c r="V125" s="269">
        <v>2</v>
      </c>
      <c r="W125" s="266">
        <f>V125/V$202</f>
        <v>6.024096385542169E-3</v>
      </c>
      <c r="X125" s="271">
        <v>1</v>
      </c>
      <c r="Y125" s="267">
        <f t="shared" si="151"/>
        <v>3.3783783783783786E-3</v>
      </c>
      <c r="Z125" s="269">
        <v>1</v>
      </c>
      <c r="AA125" s="322">
        <f t="shared" si="152"/>
        <v>3.2894736842105261E-3</v>
      </c>
      <c r="AB125" s="269">
        <v>4</v>
      </c>
      <c r="AC125" s="322">
        <f t="shared" si="153"/>
        <v>1.1428571428571429E-2</v>
      </c>
      <c r="AD125" s="259">
        <v>1</v>
      </c>
      <c r="AE125" s="267">
        <f t="shared" si="154"/>
        <v>3.1152647975077881E-3</v>
      </c>
      <c r="AF125" s="260">
        <v>0</v>
      </c>
      <c r="AG125" s="258">
        <f t="shared" si="141"/>
        <v>0</v>
      </c>
      <c r="AH125" s="259">
        <v>2</v>
      </c>
      <c r="AI125" s="258">
        <f t="shared" si="142"/>
        <v>6.5359477124183009E-3</v>
      </c>
      <c r="AJ125" s="259">
        <v>1</v>
      </c>
      <c r="AK125" s="258">
        <f t="shared" si="143"/>
        <v>3.5587188612099642E-3</v>
      </c>
      <c r="AL125" s="261">
        <v>0</v>
      </c>
      <c r="AM125" s="258"/>
      <c r="AN125" s="255"/>
      <c r="AO125" s="258"/>
      <c r="AP125" s="255"/>
      <c r="AQ125" s="258"/>
      <c r="AR125" s="255"/>
      <c r="AS125" s="258"/>
      <c r="AT125" s="358">
        <f t="shared" si="144"/>
        <v>2.2000000000000002</v>
      </c>
      <c r="AU125" s="270">
        <f t="shared" si="145"/>
        <v>7.1359065844956212E-3</v>
      </c>
      <c r="AV125" s="223"/>
    </row>
    <row r="126" spans="1:48" ht="12.75" customHeight="1" x14ac:dyDescent="0.25">
      <c r="A126" s="323">
        <v>13.1325</v>
      </c>
      <c r="B126" s="282">
        <v>13</v>
      </c>
      <c r="C126" s="264" t="s">
        <v>324</v>
      </c>
      <c r="D126" s="271">
        <v>1</v>
      </c>
      <c r="E126" s="266" t="e">
        <f>D126/D$202</f>
        <v>#REF!</v>
      </c>
      <c r="F126" s="271">
        <v>2</v>
      </c>
      <c r="G126" s="266" t="e">
        <f>F126/F$202</f>
        <v>#REF!</v>
      </c>
      <c r="H126" s="271">
        <v>1</v>
      </c>
      <c r="I126" s="266" t="e">
        <f>H126/H$202</f>
        <v>#REF!</v>
      </c>
      <c r="J126" s="271">
        <v>3</v>
      </c>
      <c r="K126" s="266" t="e">
        <f t="shared" si="146"/>
        <v>#REF!</v>
      </c>
      <c r="L126" s="271">
        <v>1</v>
      </c>
      <c r="M126" s="266" t="e">
        <f>L126/L$202</f>
        <v>#REF!</v>
      </c>
      <c r="N126" s="271">
        <v>5</v>
      </c>
      <c r="O126" s="266" t="e">
        <f t="shared" si="147"/>
        <v>#REF!</v>
      </c>
      <c r="P126" s="271">
        <v>0</v>
      </c>
      <c r="Q126" s="266">
        <f t="shared" si="148"/>
        <v>0</v>
      </c>
      <c r="R126" s="271">
        <v>0</v>
      </c>
      <c r="S126" s="266">
        <f t="shared" si="149"/>
        <v>0</v>
      </c>
      <c r="T126" s="271">
        <v>0</v>
      </c>
      <c r="U126" s="267">
        <f t="shared" si="150"/>
        <v>0</v>
      </c>
      <c r="V126" s="269">
        <v>0</v>
      </c>
      <c r="W126" s="266">
        <f>V126/V$202</f>
        <v>0</v>
      </c>
      <c r="X126" s="271">
        <v>1</v>
      </c>
      <c r="Y126" s="267">
        <f t="shared" si="151"/>
        <v>3.3783783783783786E-3</v>
      </c>
      <c r="Z126" s="269">
        <v>0</v>
      </c>
      <c r="AA126" s="322">
        <f t="shared" si="152"/>
        <v>0</v>
      </c>
      <c r="AB126" s="269">
        <v>0</v>
      </c>
      <c r="AC126" s="322">
        <f t="shared" si="153"/>
        <v>0</v>
      </c>
      <c r="AD126" s="259">
        <v>0</v>
      </c>
      <c r="AE126" s="267">
        <f t="shared" si="154"/>
        <v>0</v>
      </c>
      <c r="AF126" s="260">
        <v>0</v>
      </c>
      <c r="AG126" s="258">
        <f t="shared" si="141"/>
        <v>0</v>
      </c>
      <c r="AH126" s="259">
        <v>0</v>
      </c>
      <c r="AI126" s="258">
        <f t="shared" si="142"/>
        <v>0</v>
      </c>
      <c r="AJ126" s="259">
        <v>0</v>
      </c>
      <c r="AK126" s="258">
        <f t="shared" si="143"/>
        <v>0</v>
      </c>
      <c r="AL126" s="433">
        <v>0</v>
      </c>
      <c r="AM126" s="258"/>
      <c r="AN126" s="255"/>
      <c r="AO126" s="258"/>
      <c r="AP126" s="255"/>
      <c r="AQ126" s="258"/>
      <c r="AR126" s="255"/>
      <c r="AS126" s="258"/>
      <c r="AT126" s="358">
        <f t="shared" si="144"/>
        <v>0.6</v>
      </c>
      <c r="AU126" s="270">
        <f t="shared" si="145"/>
        <v>1.9461563412260783E-3</v>
      </c>
      <c r="AV126" s="223"/>
    </row>
    <row r="127" spans="1:48" ht="12.75" customHeight="1" x14ac:dyDescent="0.25">
      <c r="A127" s="323">
        <v>13.1326</v>
      </c>
      <c r="B127" s="282">
        <v>13</v>
      </c>
      <c r="C127" s="264" t="s">
        <v>325</v>
      </c>
      <c r="D127" s="271"/>
      <c r="E127" s="266"/>
      <c r="F127" s="271"/>
      <c r="G127" s="266"/>
      <c r="H127" s="271"/>
      <c r="I127" s="266"/>
      <c r="J127" s="271">
        <v>0</v>
      </c>
      <c r="K127" s="266" t="e">
        <f t="shared" si="146"/>
        <v>#REF!</v>
      </c>
      <c r="L127" s="271">
        <v>0</v>
      </c>
      <c r="M127" s="266">
        <v>0</v>
      </c>
      <c r="N127" s="271">
        <v>0</v>
      </c>
      <c r="O127" s="266" t="e">
        <f t="shared" si="147"/>
        <v>#REF!</v>
      </c>
      <c r="P127" s="271">
        <v>0</v>
      </c>
      <c r="Q127" s="266">
        <f t="shared" si="148"/>
        <v>0</v>
      </c>
      <c r="R127" s="271">
        <v>0</v>
      </c>
      <c r="S127" s="266">
        <f t="shared" si="149"/>
        <v>0</v>
      </c>
      <c r="T127" s="271">
        <v>0</v>
      </c>
      <c r="U127" s="267">
        <f t="shared" si="150"/>
        <v>0</v>
      </c>
      <c r="V127" s="269">
        <v>0</v>
      </c>
      <c r="W127" s="266">
        <v>0</v>
      </c>
      <c r="X127" s="271">
        <v>0</v>
      </c>
      <c r="Y127" s="267">
        <f t="shared" si="151"/>
        <v>0</v>
      </c>
      <c r="Z127" s="269">
        <v>0</v>
      </c>
      <c r="AA127" s="322">
        <f t="shared" si="152"/>
        <v>0</v>
      </c>
      <c r="AB127" s="269">
        <v>0</v>
      </c>
      <c r="AC127" s="322">
        <f t="shared" si="153"/>
        <v>0</v>
      </c>
      <c r="AD127" s="259">
        <v>0</v>
      </c>
      <c r="AE127" s="267">
        <f t="shared" si="154"/>
        <v>0</v>
      </c>
      <c r="AF127" s="260">
        <v>0</v>
      </c>
      <c r="AG127" s="258">
        <f t="shared" si="141"/>
        <v>0</v>
      </c>
      <c r="AH127" s="259">
        <v>0</v>
      </c>
      <c r="AI127" s="258">
        <f t="shared" si="142"/>
        <v>0</v>
      </c>
      <c r="AJ127" s="259">
        <v>0</v>
      </c>
      <c r="AK127" s="258">
        <f t="shared" si="143"/>
        <v>0</v>
      </c>
      <c r="AL127" s="433">
        <v>0</v>
      </c>
      <c r="AM127" s="258"/>
      <c r="AN127" s="255"/>
      <c r="AO127" s="258"/>
      <c r="AP127" s="255"/>
      <c r="AQ127" s="258"/>
      <c r="AR127" s="255"/>
      <c r="AS127" s="258"/>
      <c r="AT127" s="358">
        <f t="shared" si="144"/>
        <v>0</v>
      </c>
      <c r="AU127" s="270">
        <f t="shared" si="145"/>
        <v>0</v>
      </c>
      <c r="AV127" s="223"/>
    </row>
    <row r="128" spans="1:48" ht="12.75" customHeight="1" x14ac:dyDescent="0.25">
      <c r="A128" s="323">
        <v>13.132999999999999</v>
      </c>
      <c r="B128" s="282">
        <v>13</v>
      </c>
      <c r="C128" s="264" t="s">
        <v>326</v>
      </c>
      <c r="D128" s="271"/>
      <c r="E128" s="266"/>
      <c r="F128" s="271"/>
      <c r="G128" s="266"/>
      <c r="H128" s="271"/>
      <c r="I128" s="266"/>
      <c r="J128" s="271">
        <v>0</v>
      </c>
      <c r="K128" s="266" t="e">
        <f t="shared" si="146"/>
        <v>#REF!</v>
      </c>
      <c r="L128" s="271">
        <v>0</v>
      </c>
      <c r="M128" s="266">
        <v>0</v>
      </c>
      <c r="N128" s="271">
        <v>0</v>
      </c>
      <c r="O128" s="266" t="e">
        <f t="shared" si="147"/>
        <v>#REF!</v>
      </c>
      <c r="P128" s="271">
        <v>0</v>
      </c>
      <c r="Q128" s="266">
        <f t="shared" si="148"/>
        <v>0</v>
      </c>
      <c r="R128" s="271">
        <v>0</v>
      </c>
      <c r="S128" s="266">
        <v>0</v>
      </c>
      <c r="T128" s="271">
        <v>0</v>
      </c>
      <c r="U128" s="267">
        <f t="shared" si="150"/>
        <v>0</v>
      </c>
      <c r="V128" s="269">
        <v>0</v>
      </c>
      <c r="W128" s="266">
        <v>0</v>
      </c>
      <c r="X128" s="271">
        <v>2</v>
      </c>
      <c r="Y128" s="267">
        <f t="shared" si="151"/>
        <v>6.7567567567567571E-3</v>
      </c>
      <c r="Z128" s="269">
        <v>2</v>
      </c>
      <c r="AA128" s="322">
        <f t="shared" si="152"/>
        <v>6.5789473684210523E-3</v>
      </c>
      <c r="AB128" s="269">
        <v>0</v>
      </c>
      <c r="AC128" s="322">
        <f t="shared" si="153"/>
        <v>0</v>
      </c>
      <c r="AD128" s="259">
        <v>0</v>
      </c>
      <c r="AE128" s="267">
        <f t="shared" si="154"/>
        <v>0</v>
      </c>
      <c r="AF128" s="260">
        <v>1</v>
      </c>
      <c r="AG128" s="258">
        <f t="shared" si="141"/>
        <v>2.9585798816568047E-3</v>
      </c>
      <c r="AH128" s="259">
        <v>1</v>
      </c>
      <c r="AI128" s="258">
        <f t="shared" si="142"/>
        <v>3.2679738562091504E-3</v>
      </c>
      <c r="AJ128" s="259">
        <v>1</v>
      </c>
      <c r="AK128" s="258">
        <f t="shared" si="143"/>
        <v>3.5587188612099642E-3</v>
      </c>
      <c r="AL128" s="433">
        <v>0</v>
      </c>
      <c r="AM128" s="258"/>
      <c r="AN128" s="255"/>
      <c r="AO128" s="258"/>
      <c r="AP128" s="255"/>
      <c r="AQ128" s="258"/>
      <c r="AR128" s="255"/>
      <c r="AS128" s="258"/>
      <c r="AT128" s="358">
        <f t="shared" si="144"/>
        <v>0.5</v>
      </c>
      <c r="AU128" s="270">
        <f t="shared" si="145"/>
        <v>1.6217969510217321E-3</v>
      </c>
      <c r="AV128" s="223"/>
    </row>
    <row r="129" spans="1:48" ht="12.75" customHeight="1" x14ac:dyDescent="0.25">
      <c r="A129" s="323">
        <v>13.1015</v>
      </c>
      <c r="B129" s="282">
        <v>13</v>
      </c>
      <c r="C129" s="264" t="s">
        <v>327</v>
      </c>
      <c r="D129" s="271">
        <v>0</v>
      </c>
      <c r="E129" s="266" t="e">
        <f>D129/D$202</f>
        <v>#REF!</v>
      </c>
      <c r="F129" s="271">
        <v>0</v>
      </c>
      <c r="G129" s="266" t="e">
        <f>F129/F$202</f>
        <v>#REF!</v>
      </c>
      <c r="H129" s="271">
        <v>0</v>
      </c>
      <c r="I129" s="266" t="e">
        <f>H129/H$202</f>
        <v>#REF!</v>
      </c>
      <c r="J129" s="271">
        <v>0</v>
      </c>
      <c r="K129" s="266" t="e">
        <f t="shared" si="146"/>
        <v>#REF!</v>
      </c>
      <c r="L129" s="271">
        <v>0</v>
      </c>
      <c r="M129" s="266" t="e">
        <f>L129/L$202</f>
        <v>#REF!</v>
      </c>
      <c r="N129" s="271">
        <v>0</v>
      </c>
      <c r="O129" s="266" t="e">
        <f t="shared" si="147"/>
        <v>#REF!</v>
      </c>
      <c r="P129" s="271">
        <v>0</v>
      </c>
      <c r="Q129" s="266">
        <f t="shared" si="148"/>
        <v>0</v>
      </c>
      <c r="R129" s="271">
        <v>0</v>
      </c>
      <c r="S129" s="266">
        <f>R129/R$202</f>
        <v>0</v>
      </c>
      <c r="T129" s="271">
        <v>0</v>
      </c>
      <c r="U129" s="267">
        <f t="shared" si="150"/>
        <v>0</v>
      </c>
      <c r="V129" s="269">
        <v>1</v>
      </c>
      <c r="W129" s="266">
        <f>V129/V$202</f>
        <v>3.0120481927710845E-3</v>
      </c>
      <c r="X129" s="271">
        <v>3</v>
      </c>
      <c r="Y129" s="267">
        <f t="shared" si="151"/>
        <v>1.0135135135135136E-2</v>
      </c>
      <c r="Z129" s="269">
        <v>1</v>
      </c>
      <c r="AA129" s="322">
        <f t="shared" si="152"/>
        <v>3.2894736842105261E-3</v>
      </c>
      <c r="AB129" s="269">
        <v>0</v>
      </c>
      <c r="AC129" s="322">
        <f t="shared" si="153"/>
        <v>0</v>
      </c>
      <c r="AD129" s="259">
        <v>3</v>
      </c>
      <c r="AE129" s="267">
        <f t="shared" si="154"/>
        <v>9.3457943925233638E-3</v>
      </c>
      <c r="AF129" s="260">
        <v>1</v>
      </c>
      <c r="AG129" s="258">
        <f t="shared" si="141"/>
        <v>2.9585798816568047E-3</v>
      </c>
      <c r="AH129" s="259">
        <v>0</v>
      </c>
      <c r="AI129" s="258">
        <f t="shared" si="142"/>
        <v>0</v>
      </c>
      <c r="AJ129" s="259">
        <v>0</v>
      </c>
      <c r="AK129" s="258">
        <f t="shared" si="143"/>
        <v>0</v>
      </c>
      <c r="AL129" s="261">
        <v>6</v>
      </c>
      <c r="AM129" s="258"/>
      <c r="AN129" s="255"/>
      <c r="AO129" s="258"/>
      <c r="AP129" s="255"/>
      <c r="AQ129" s="258"/>
      <c r="AR129" s="255"/>
      <c r="AS129" s="258"/>
      <c r="AT129" s="358">
        <f t="shared" si="144"/>
        <v>0.9</v>
      </c>
      <c r="AU129" s="270">
        <f t="shared" si="145"/>
        <v>2.9192345118391177E-3</v>
      </c>
      <c r="AV129" s="223"/>
    </row>
    <row r="130" spans="1:48" ht="12.75" customHeight="1" x14ac:dyDescent="0.25">
      <c r="A130" s="323">
        <v>13.1099</v>
      </c>
      <c r="B130" s="282">
        <v>13</v>
      </c>
      <c r="C130" s="264" t="s">
        <v>328</v>
      </c>
      <c r="D130" s="271">
        <v>0</v>
      </c>
      <c r="E130" s="266" t="e">
        <f>D130/D$202</f>
        <v>#REF!</v>
      </c>
      <c r="F130" s="271">
        <v>0</v>
      </c>
      <c r="G130" s="266" t="e">
        <f>F130/F$202</f>
        <v>#REF!</v>
      </c>
      <c r="H130" s="271">
        <v>0</v>
      </c>
      <c r="I130" s="266" t="e">
        <f>H130/H$202</f>
        <v>#REF!</v>
      </c>
      <c r="J130" s="271">
        <v>0</v>
      </c>
      <c r="K130" s="266" t="e">
        <f t="shared" si="146"/>
        <v>#REF!</v>
      </c>
      <c r="L130" s="271">
        <v>0</v>
      </c>
      <c r="M130" s="266" t="e">
        <f>L130/L$202</f>
        <v>#REF!</v>
      </c>
      <c r="N130" s="271">
        <v>0</v>
      </c>
      <c r="O130" s="266" t="e">
        <f t="shared" si="147"/>
        <v>#REF!</v>
      </c>
      <c r="P130" s="271">
        <v>0</v>
      </c>
      <c r="Q130" s="266">
        <f t="shared" si="148"/>
        <v>0</v>
      </c>
      <c r="R130" s="271">
        <v>0</v>
      </c>
      <c r="S130" s="266">
        <f>R130/R$202</f>
        <v>0</v>
      </c>
      <c r="T130" s="271">
        <v>7</v>
      </c>
      <c r="U130" s="267">
        <f t="shared" si="150"/>
        <v>2.4822695035460994E-2</v>
      </c>
      <c r="V130" s="269">
        <v>10</v>
      </c>
      <c r="W130" s="266">
        <f>V130/V$202</f>
        <v>3.0120481927710843E-2</v>
      </c>
      <c r="X130" s="271">
        <v>7</v>
      </c>
      <c r="Y130" s="267">
        <f t="shared" si="151"/>
        <v>2.364864864864865E-2</v>
      </c>
      <c r="Z130" s="269">
        <v>6</v>
      </c>
      <c r="AA130" s="322">
        <f t="shared" si="152"/>
        <v>1.9736842105263157E-2</v>
      </c>
      <c r="AB130" s="269">
        <v>5</v>
      </c>
      <c r="AC130" s="322">
        <f t="shared" si="153"/>
        <v>1.4285714285714285E-2</v>
      </c>
      <c r="AD130" s="259">
        <v>5</v>
      </c>
      <c r="AE130" s="267">
        <f t="shared" si="154"/>
        <v>1.5576323987538941E-2</v>
      </c>
      <c r="AF130" s="260">
        <v>6</v>
      </c>
      <c r="AG130" s="258">
        <f t="shared" si="141"/>
        <v>1.7751479289940829E-2</v>
      </c>
      <c r="AH130" s="259">
        <v>6</v>
      </c>
      <c r="AI130" s="258">
        <f t="shared" si="142"/>
        <v>1.9607843137254902E-2</v>
      </c>
      <c r="AJ130" s="259">
        <v>0</v>
      </c>
      <c r="AK130" s="258">
        <f t="shared" si="143"/>
        <v>0</v>
      </c>
      <c r="AL130" s="261">
        <v>1</v>
      </c>
      <c r="AM130" s="258"/>
      <c r="AN130" s="255"/>
      <c r="AO130" s="258"/>
      <c r="AP130" s="255"/>
      <c r="AQ130" s="258"/>
      <c r="AR130" s="255"/>
      <c r="AS130" s="258"/>
      <c r="AT130" s="358">
        <f t="shared" si="144"/>
        <v>4.5999999999999996</v>
      </c>
      <c r="AU130" s="270">
        <f t="shared" si="145"/>
        <v>1.4920531949399933E-2</v>
      </c>
      <c r="AV130" s="223"/>
    </row>
    <row r="131" spans="1:48" ht="12.75" customHeight="1" x14ac:dyDescent="0.25">
      <c r="A131" s="323">
        <v>13.100099999999999</v>
      </c>
      <c r="B131" s="282">
        <v>13</v>
      </c>
      <c r="C131" s="348" t="s">
        <v>172</v>
      </c>
      <c r="D131" s="408">
        <v>0</v>
      </c>
      <c r="E131" s="361" t="e">
        <f>D131/D$202</f>
        <v>#REF!</v>
      </c>
      <c r="F131" s="408">
        <v>0</v>
      </c>
      <c r="G131" s="361" t="e">
        <f>F131/F$202</f>
        <v>#REF!</v>
      </c>
      <c r="H131" s="408">
        <v>0</v>
      </c>
      <c r="I131" s="361" t="e">
        <f>H131/H$202</f>
        <v>#REF!</v>
      </c>
      <c r="J131" s="408">
        <v>0</v>
      </c>
      <c r="K131" s="361" t="e">
        <f t="shared" si="146"/>
        <v>#REF!</v>
      </c>
      <c r="L131" s="408">
        <v>0</v>
      </c>
      <c r="M131" s="361" t="e">
        <f>L131/L$202</f>
        <v>#REF!</v>
      </c>
      <c r="N131" s="408">
        <v>0</v>
      </c>
      <c r="O131" s="361" t="e">
        <f t="shared" si="147"/>
        <v>#REF!</v>
      </c>
      <c r="P131" s="408">
        <v>1</v>
      </c>
      <c r="Q131" s="361">
        <f t="shared" si="148"/>
        <v>3.3557046979865771E-3</v>
      </c>
      <c r="R131" s="408">
        <v>5</v>
      </c>
      <c r="S131" s="361">
        <f>R131/R$202</f>
        <v>1.7793594306049824E-2</v>
      </c>
      <c r="T131" s="360">
        <v>0</v>
      </c>
      <c r="U131" s="362">
        <f t="shared" si="150"/>
        <v>0</v>
      </c>
      <c r="V131" s="363">
        <v>0</v>
      </c>
      <c r="W131" s="361">
        <f>V131/V$202</f>
        <v>0</v>
      </c>
      <c r="X131" s="360">
        <v>0</v>
      </c>
      <c r="Y131" s="362">
        <f t="shared" si="151"/>
        <v>0</v>
      </c>
      <c r="Z131" s="363">
        <v>0</v>
      </c>
      <c r="AA131" s="364">
        <f t="shared" si="152"/>
        <v>0</v>
      </c>
      <c r="AB131" s="363">
        <v>1</v>
      </c>
      <c r="AC131" s="364">
        <f t="shared" si="153"/>
        <v>2.8571428571428571E-3</v>
      </c>
      <c r="AD131" s="365">
        <v>0</v>
      </c>
      <c r="AE131" s="362">
        <f t="shared" si="154"/>
        <v>0</v>
      </c>
      <c r="AF131" s="366">
        <v>0</v>
      </c>
      <c r="AG131" s="367">
        <f t="shared" si="141"/>
        <v>0</v>
      </c>
      <c r="AH131" s="365">
        <v>0</v>
      </c>
      <c r="AI131" s="367">
        <f t="shared" si="142"/>
        <v>0</v>
      </c>
      <c r="AJ131" s="365">
        <v>0</v>
      </c>
      <c r="AK131" s="367">
        <f t="shared" si="143"/>
        <v>0</v>
      </c>
      <c r="AL131" s="394">
        <v>7</v>
      </c>
      <c r="AM131" s="367"/>
      <c r="AN131" s="368"/>
      <c r="AO131" s="367"/>
      <c r="AP131" s="368"/>
      <c r="AQ131" s="367"/>
      <c r="AR131" s="368"/>
      <c r="AS131" s="367"/>
      <c r="AT131" s="369">
        <f t="shared" si="144"/>
        <v>0.7</v>
      </c>
      <c r="AU131" s="370">
        <f t="shared" si="145"/>
        <v>2.2705157314304248E-3</v>
      </c>
      <c r="AV131" s="223"/>
    </row>
    <row r="132" spans="1:48" ht="12.75" customHeight="1" x14ac:dyDescent="0.25">
      <c r="A132" s="323"/>
      <c r="B132" s="323"/>
      <c r="C132" s="434" t="s">
        <v>51</v>
      </c>
      <c r="D132" s="435">
        <f>SUM(D114:D131)</f>
        <v>49</v>
      </c>
      <c r="E132" s="436" t="e">
        <f>D132/D$202</f>
        <v>#REF!</v>
      </c>
      <c r="F132" s="435">
        <f>SUM(F114:F131)</f>
        <v>44</v>
      </c>
      <c r="G132" s="436" t="e">
        <f>F132/F$202</f>
        <v>#REF!</v>
      </c>
      <c r="H132" s="435">
        <f>SUM(H114:H131)</f>
        <v>52</v>
      </c>
      <c r="I132" s="436" t="e">
        <f>H132/H$202</f>
        <v>#REF!</v>
      </c>
      <c r="J132" s="435">
        <f>SUM(J114:J131)</f>
        <v>41</v>
      </c>
      <c r="K132" s="436" t="e">
        <f>J132/$J$202</f>
        <v>#REF!</v>
      </c>
      <c r="L132" s="435">
        <f>SUM(L114:L131)</f>
        <v>37</v>
      </c>
      <c r="M132" s="436" t="e">
        <f>L132/L$202</f>
        <v>#REF!</v>
      </c>
      <c r="N132" s="437">
        <v>48</v>
      </c>
      <c r="O132" s="436" t="e">
        <f t="shared" si="147"/>
        <v>#REF!</v>
      </c>
      <c r="P132" s="435">
        <f>SUM(P114:P131)</f>
        <v>37</v>
      </c>
      <c r="Q132" s="436">
        <f t="shared" si="148"/>
        <v>0.12416107382550336</v>
      </c>
      <c r="R132" s="435">
        <f>SUM(R114:R131)</f>
        <v>28</v>
      </c>
      <c r="S132" s="436">
        <f>R132/R$202</f>
        <v>9.9644128113879002E-2</v>
      </c>
      <c r="T132" s="435">
        <f>SUM(T114:T131)</f>
        <v>32</v>
      </c>
      <c r="U132" s="438">
        <f t="shared" si="150"/>
        <v>0.11347517730496454</v>
      </c>
      <c r="V132" s="439">
        <f>SUM(V114:V131)</f>
        <v>40</v>
      </c>
      <c r="W132" s="436">
        <f>V132/V$202</f>
        <v>0.12048192771084337</v>
      </c>
      <c r="X132" s="435">
        <f>SUM(X114:X131)</f>
        <v>42</v>
      </c>
      <c r="Y132" s="438">
        <f t="shared" si="151"/>
        <v>0.14189189189189189</v>
      </c>
      <c r="Z132" s="439">
        <f>SUM(Z114:Z131)</f>
        <v>32</v>
      </c>
      <c r="AA132" s="440">
        <f t="shared" si="152"/>
        <v>0.10526315789473684</v>
      </c>
      <c r="AB132" s="439">
        <f>SUM(AB114:AB131)</f>
        <v>29</v>
      </c>
      <c r="AC132" s="440">
        <f t="shared" si="153"/>
        <v>8.2857142857142851E-2</v>
      </c>
      <c r="AD132" s="441">
        <f>SUM(AD114:AD131)</f>
        <v>31</v>
      </c>
      <c r="AE132" s="438">
        <f t="shared" si="154"/>
        <v>9.657320872274143E-2</v>
      </c>
      <c r="AF132" s="442">
        <f>SUM(AF114:AF131)</f>
        <v>28</v>
      </c>
      <c r="AG132" s="440">
        <f>AF132/AF202</f>
        <v>8.2840236686390539E-2</v>
      </c>
      <c r="AH132" s="441">
        <f>SUM(AH114:AH131)</f>
        <v>19</v>
      </c>
      <c r="AI132" s="440">
        <f>SUM(AI114:AI131)</f>
        <v>6.2091503267973858E-2</v>
      </c>
      <c r="AJ132" s="441">
        <f>SUM(AJ114:AJ131)</f>
        <v>17</v>
      </c>
      <c r="AK132" s="440">
        <f>SUM(AK114:AK131)</f>
        <v>6.0498220640569401E-2</v>
      </c>
      <c r="AL132" s="395"/>
      <c r="AM132" s="440"/>
      <c r="AN132" s="376"/>
      <c r="AO132" s="378"/>
      <c r="AP132" s="376"/>
      <c r="AQ132" s="378"/>
      <c r="AR132" s="376"/>
      <c r="AS132" s="378"/>
      <c r="AT132" s="381">
        <f>AVERAGE(N132,P132,R132,T132,V132,X132,Z132,AB132,AD132,AF132)</f>
        <v>34.700000000000003</v>
      </c>
      <c r="AU132" s="382">
        <f t="shared" si="145"/>
        <v>0.11255270840090821</v>
      </c>
      <c r="AV132" s="223"/>
    </row>
    <row r="133" spans="1:48" ht="12.75" customHeight="1" x14ac:dyDescent="0.25">
      <c r="A133" s="323"/>
      <c r="B133" s="323"/>
      <c r="C133" s="427"/>
      <c r="D133" s="222"/>
      <c r="E133" s="318"/>
      <c r="F133" s="222"/>
      <c r="G133" s="318"/>
      <c r="H133" s="222"/>
      <c r="I133" s="318"/>
      <c r="J133" s="222"/>
      <c r="K133" s="318"/>
      <c r="L133" s="222"/>
      <c r="M133" s="318"/>
      <c r="N133" s="222"/>
      <c r="O133" s="318"/>
      <c r="P133" s="222"/>
      <c r="Q133" s="318"/>
      <c r="R133" s="222"/>
      <c r="S133" s="318"/>
      <c r="T133" s="222"/>
      <c r="U133" s="319"/>
      <c r="V133" s="309"/>
      <c r="W133" s="318"/>
      <c r="X133" s="222"/>
      <c r="Y133" s="319"/>
      <c r="Z133" s="309"/>
      <c r="AA133" s="285"/>
      <c r="AB133" s="309"/>
      <c r="AC133" s="285"/>
      <c r="AD133" s="282"/>
      <c r="AE133" s="319"/>
      <c r="AF133" s="283"/>
      <c r="AG133" s="285"/>
      <c r="AH133" s="319"/>
      <c r="AI133" s="285"/>
      <c r="AJ133" s="319"/>
      <c r="AK133" s="285"/>
      <c r="AL133" s="319"/>
      <c r="AM133" s="285"/>
      <c r="AN133" s="319"/>
      <c r="AO133" s="285"/>
      <c r="AP133" s="319"/>
      <c r="AQ133" s="285"/>
      <c r="AR133" s="319"/>
      <c r="AS133" s="285"/>
      <c r="AT133" s="402"/>
      <c r="AU133" s="320"/>
      <c r="AV133" s="223"/>
    </row>
    <row r="134" spans="1:48" ht="12.75" customHeight="1" x14ac:dyDescent="0.25">
      <c r="A134" s="323"/>
      <c r="B134" s="323"/>
      <c r="C134" s="348" t="s">
        <v>173</v>
      </c>
      <c r="D134" s="222"/>
      <c r="E134" s="318"/>
      <c r="F134" s="222"/>
      <c r="G134" s="318"/>
      <c r="H134" s="222"/>
      <c r="I134" s="318"/>
      <c r="J134" s="222"/>
      <c r="K134" s="318"/>
      <c r="L134" s="222"/>
      <c r="M134" s="318"/>
      <c r="N134" s="222"/>
      <c r="O134" s="318"/>
      <c r="P134" s="222"/>
      <c r="Q134" s="318"/>
      <c r="R134" s="222"/>
      <c r="S134" s="318"/>
      <c r="T134" s="222"/>
      <c r="U134" s="319"/>
      <c r="V134" s="309"/>
      <c r="W134" s="318"/>
      <c r="X134" s="222"/>
      <c r="Y134" s="319"/>
      <c r="Z134" s="309"/>
      <c r="AA134" s="285"/>
      <c r="AB134" s="309"/>
      <c r="AC134" s="285"/>
      <c r="AD134" s="282"/>
      <c r="AE134" s="319"/>
      <c r="AF134" s="283"/>
      <c r="AG134" s="285"/>
      <c r="AH134" s="319"/>
      <c r="AI134" s="285"/>
      <c r="AJ134" s="319"/>
      <c r="AK134" s="285"/>
      <c r="AL134" s="319"/>
      <c r="AM134" s="285"/>
      <c r="AN134" s="319"/>
      <c r="AO134" s="285"/>
      <c r="AP134" s="319"/>
      <c r="AQ134" s="285"/>
      <c r="AR134" s="319"/>
      <c r="AS134" s="285"/>
      <c r="AT134" s="402"/>
      <c r="AU134" s="320"/>
      <c r="AV134" s="223"/>
    </row>
    <row r="135" spans="1:48" ht="12.75" customHeight="1" x14ac:dyDescent="0.25">
      <c r="A135" s="323"/>
      <c r="B135" s="323"/>
      <c r="C135" s="348" t="s">
        <v>175</v>
      </c>
      <c r="D135" s="222"/>
      <c r="E135" s="318"/>
      <c r="F135" s="222"/>
      <c r="G135" s="318"/>
      <c r="H135" s="222"/>
      <c r="I135" s="318"/>
      <c r="J135" s="222">
        <v>0</v>
      </c>
      <c r="K135" s="318">
        <v>0</v>
      </c>
      <c r="L135" s="222">
        <v>0</v>
      </c>
      <c r="M135" s="318">
        <v>0</v>
      </c>
      <c r="N135" s="222">
        <v>0</v>
      </c>
      <c r="O135" s="318">
        <v>0</v>
      </c>
      <c r="P135" s="222">
        <v>0</v>
      </c>
      <c r="Q135" s="318">
        <v>0</v>
      </c>
      <c r="R135" s="222">
        <v>8</v>
      </c>
      <c r="S135" s="319">
        <f>R135/R$202</f>
        <v>2.8469750889679714E-2</v>
      </c>
      <c r="T135" s="309">
        <v>9</v>
      </c>
      <c r="U135" s="318">
        <f>T135/T$202</f>
        <v>3.1914893617021274E-2</v>
      </c>
      <c r="V135" s="222">
        <v>18</v>
      </c>
      <c r="W135" s="318">
        <f>V135/V$202</f>
        <v>5.4216867469879519E-2</v>
      </c>
      <c r="X135" s="222">
        <v>10</v>
      </c>
      <c r="Y135" s="285">
        <f>X135/X$202</f>
        <v>3.3783783783783786E-2</v>
      </c>
      <c r="Z135" s="304">
        <v>16</v>
      </c>
      <c r="AA135" s="322">
        <f>Z135/Z$202</f>
        <v>5.2631578947368418E-2</v>
      </c>
      <c r="AB135" s="269">
        <v>4</v>
      </c>
      <c r="AC135" s="322">
        <f>AB135/AB$202</f>
        <v>1.1428571428571429E-2</v>
      </c>
      <c r="AD135" s="443">
        <v>4</v>
      </c>
      <c r="AE135" s="322">
        <f>AD135/AD$202</f>
        <v>1.2461059190031152E-2</v>
      </c>
      <c r="AF135" s="310">
        <v>8</v>
      </c>
      <c r="AG135" s="322">
        <f>AF135/AF$202</f>
        <v>2.3668639053254437E-2</v>
      </c>
      <c r="AH135" s="443">
        <v>10</v>
      </c>
      <c r="AI135" s="322">
        <f>AH135/AH$202</f>
        <v>3.2679738562091505E-2</v>
      </c>
      <c r="AJ135" s="443">
        <v>6</v>
      </c>
      <c r="AK135" s="322">
        <f>AJ135/AJ$202</f>
        <v>2.1352313167259787E-2</v>
      </c>
      <c r="AL135" s="271">
        <v>6</v>
      </c>
      <c r="AM135" s="322">
        <f>(AL135/AL137)</f>
        <v>0.6</v>
      </c>
      <c r="AN135" s="267"/>
      <c r="AO135" s="322"/>
      <c r="AP135" s="267"/>
      <c r="AQ135" s="322"/>
      <c r="AR135" s="267"/>
      <c r="AS135" s="322"/>
      <c r="AT135" s="444">
        <f>AVERAGE(N135,P135,R135,T135,V135,X135,Z135,AB135,AD135, AF132)</f>
        <v>9.6999999999999993</v>
      </c>
      <c r="AU135" s="270">
        <f>AT135/AT$202</f>
        <v>3.1462860849821597E-2</v>
      </c>
      <c r="AV135" s="223"/>
    </row>
    <row r="136" spans="1:48" ht="12.75" customHeight="1" x14ac:dyDescent="0.25">
      <c r="A136" s="323"/>
      <c r="B136" s="323"/>
      <c r="C136" s="348" t="s">
        <v>174</v>
      </c>
      <c r="D136" s="222"/>
      <c r="E136" s="318"/>
      <c r="F136" s="222"/>
      <c r="G136" s="318"/>
      <c r="H136" s="222"/>
      <c r="I136" s="318"/>
      <c r="J136" s="222">
        <v>0</v>
      </c>
      <c r="K136" s="318">
        <v>0</v>
      </c>
      <c r="L136" s="222">
        <v>0</v>
      </c>
      <c r="M136" s="318">
        <v>0</v>
      </c>
      <c r="N136" s="222">
        <v>0</v>
      </c>
      <c r="O136" s="318">
        <v>0</v>
      </c>
      <c r="P136" s="222">
        <v>0</v>
      </c>
      <c r="Q136" s="318">
        <v>0</v>
      </c>
      <c r="R136" s="222">
        <v>0</v>
      </c>
      <c r="S136" s="319">
        <f>R136/R$202</f>
        <v>0</v>
      </c>
      <c r="T136" s="445">
        <v>0</v>
      </c>
      <c r="U136" s="446">
        <f>T136/T$202</f>
        <v>0</v>
      </c>
      <c r="V136" s="222">
        <v>0</v>
      </c>
      <c r="W136" s="446">
        <f>V136/V$202</f>
        <v>0</v>
      </c>
      <c r="X136" s="222">
        <v>0</v>
      </c>
      <c r="Y136" s="285">
        <f>X136/X$202</f>
        <v>0</v>
      </c>
      <c r="Z136" s="447">
        <v>0</v>
      </c>
      <c r="AA136" s="407">
        <f>Z136/Z$202</f>
        <v>0</v>
      </c>
      <c r="AB136" s="447">
        <v>1</v>
      </c>
      <c r="AC136" s="407">
        <f>AB136/AB$202</f>
        <v>2.8571428571428571E-3</v>
      </c>
      <c r="AD136" s="391">
        <v>1</v>
      </c>
      <c r="AE136" s="368">
        <f>AD136/AD$202</f>
        <v>3.1152647975077881E-3</v>
      </c>
      <c r="AF136" s="366">
        <v>8</v>
      </c>
      <c r="AG136" s="367">
        <f>AF136/AF$202</f>
        <v>2.3668639053254437E-2</v>
      </c>
      <c r="AH136" s="365">
        <v>4</v>
      </c>
      <c r="AI136" s="367">
        <f>AH136/AH$202</f>
        <v>1.3071895424836602E-2</v>
      </c>
      <c r="AJ136" s="365">
        <v>2</v>
      </c>
      <c r="AK136" s="367">
        <f>AJ136/AJ$202</f>
        <v>7.1174377224199285E-3</v>
      </c>
      <c r="AL136" s="394">
        <v>4</v>
      </c>
      <c r="AM136" s="367">
        <f>(AL136/AL137)</f>
        <v>0.4</v>
      </c>
      <c r="AN136" s="368"/>
      <c r="AO136" s="367"/>
      <c r="AP136" s="368"/>
      <c r="AQ136" s="367"/>
      <c r="AR136" s="368"/>
      <c r="AS136" s="367"/>
      <c r="AT136" s="369">
        <f>AVERAGE(N136,P136,R136,T136,V136,X136,Z136,AB136,AD136, AF133)</f>
        <v>0.22222222222222221</v>
      </c>
      <c r="AU136" s="448">
        <f>AT136/AT$202</f>
        <v>7.2079864489854757E-4</v>
      </c>
      <c r="AV136" s="223"/>
    </row>
    <row r="137" spans="1:48" ht="12.75" customHeight="1" x14ac:dyDescent="0.25">
      <c r="A137" s="323">
        <v>11.010300000000001</v>
      </c>
      <c r="B137" s="282">
        <v>11</v>
      </c>
      <c r="C137" s="372" t="s">
        <v>53</v>
      </c>
      <c r="D137" s="375">
        <v>0</v>
      </c>
      <c r="E137" s="374">
        <v>0</v>
      </c>
      <c r="F137" s="375">
        <v>0</v>
      </c>
      <c r="G137" s="374">
        <v>0</v>
      </c>
      <c r="H137" s="375">
        <v>0</v>
      </c>
      <c r="I137" s="374" t="e">
        <f>H137/H$202</f>
        <v>#REF!</v>
      </c>
      <c r="J137" s="373">
        <f>SUM(J135:J136)</f>
        <v>0</v>
      </c>
      <c r="K137" s="374">
        <f>SUM(K135:K136)</f>
        <v>0</v>
      </c>
      <c r="L137" s="373">
        <f>SUM(L135:L136)</f>
        <v>0</v>
      </c>
      <c r="M137" s="374" t="e">
        <f>L137/L$202</f>
        <v>#REF!</v>
      </c>
      <c r="N137" s="373">
        <f>SUM(N135:N136)</f>
        <v>0</v>
      </c>
      <c r="O137" s="374">
        <v>0</v>
      </c>
      <c r="P137" s="373">
        <f>SUM(P135:P136)</f>
        <v>0</v>
      </c>
      <c r="Q137" s="374">
        <v>0</v>
      </c>
      <c r="R137" s="373">
        <f>SUM(R135:R136)</f>
        <v>8</v>
      </c>
      <c r="S137" s="374">
        <f>R137/R$202</f>
        <v>2.8469750889679714E-2</v>
      </c>
      <c r="T137" s="373">
        <f>SUM(T135:T136)</f>
        <v>9</v>
      </c>
      <c r="U137" s="376">
        <f>T137/T$202</f>
        <v>3.1914893617021274E-2</v>
      </c>
      <c r="V137" s="373">
        <f>SUM(V135:V136)</f>
        <v>18</v>
      </c>
      <c r="W137" s="374">
        <f>V137/V$202</f>
        <v>5.4216867469879519E-2</v>
      </c>
      <c r="X137" s="373">
        <f>SUM(X135:X136)</f>
        <v>10</v>
      </c>
      <c r="Y137" s="376">
        <f>X137/X$202</f>
        <v>3.3783783783783786E-2</v>
      </c>
      <c r="Z137" s="373">
        <f>SUM(Z135:Z136)</f>
        <v>16</v>
      </c>
      <c r="AA137" s="378">
        <f>Z137/Z$202</f>
        <v>5.2631578947368418E-2</v>
      </c>
      <c r="AB137" s="373">
        <f>SUM(AB135:AB136)</f>
        <v>5</v>
      </c>
      <c r="AC137" s="378">
        <f>AB137/AB$202</f>
        <v>1.4285714285714285E-2</v>
      </c>
      <c r="AD137" s="379">
        <v>5</v>
      </c>
      <c r="AE137" s="376">
        <f>AD137/AD$202</f>
        <v>1.5576323987538941E-2</v>
      </c>
      <c r="AF137" s="380">
        <f>AF136+AF135</f>
        <v>16</v>
      </c>
      <c r="AG137" s="378">
        <f>AF137/AF202</f>
        <v>4.7337278106508875E-2</v>
      </c>
      <c r="AH137" s="379">
        <f t="shared" ref="AH137:AM137" si="155">SUM(AH135:AH136)</f>
        <v>14</v>
      </c>
      <c r="AI137" s="378">
        <f t="shared" si="155"/>
        <v>4.5751633986928109E-2</v>
      </c>
      <c r="AJ137" s="379">
        <f t="shared" si="155"/>
        <v>8</v>
      </c>
      <c r="AK137" s="378">
        <f t="shared" si="155"/>
        <v>2.8469750889679714E-2</v>
      </c>
      <c r="AL137" s="373">
        <f t="shared" si="155"/>
        <v>10</v>
      </c>
      <c r="AM137" s="378">
        <f t="shared" si="155"/>
        <v>1</v>
      </c>
      <c r="AN137" s="376"/>
      <c r="AO137" s="378"/>
      <c r="AP137" s="376"/>
      <c r="AQ137" s="378"/>
      <c r="AR137" s="376"/>
      <c r="AS137" s="378"/>
      <c r="AT137" s="381">
        <f>AVERAGE(N137,P137,R137,T137,V137,X137,Z137,AB137,AD137,AF137)</f>
        <v>8.6999999999999993</v>
      </c>
      <c r="AU137" s="382">
        <f>AT137/AT$202</f>
        <v>2.8219266947778134E-2</v>
      </c>
      <c r="AV137" s="223"/>
    </row>
    <row r="138" spans="1:48" ht="12.75" customHeight="1" x14ac:dyDescent="0.25">
      <c r="A138" s="323"/>
      <c r="B138" s="323"/>
      <c r="C138" s="427"/>
      <c r="D138" s="227"/>
      <c r="E138" s="396"/>
      <c r="F138" s="227"/>
      <c r="G138" s="396"/>
      <c r="H138" s="227"/>
      <c r="I138" s="396"/>
      <c r="J138" s="227"/>
      <c r="K138" s="396"/>
      <c r="L138" s="227"/>
      <c r="M138" s="396"/>
      <c r="N138" s="227"/>
      <c r="O138" s="396"/>
      <c r="P138" s="227"/>
      <c r="Q138" s="396"/>
      <c r="R138" s="227"/>
      <c r="S138" s="396"/>
      <c r="T138" s="227"/>
      <c r="U138" s="397"/>
      <c r="V138" s="398"/>
      <c r="W138" s="396"/>
      <c r="X138" s="227"/>
      <c r="Y138" s="397"/>
      <c r="Z138" s="398"/>
      <c r="AA138" s="399"/>
      <c r="AB138" s="398"/>
      <c r="AC138" s="399"/>
      <c r="AD138" s="228"/>
      <c r="AE138" s="397"/>
      <c r="AF138" s="400"/>
      <c r="AG138" s="399"/>
      <c r="AH138" s="397"/>
      <c r="AI138" s="399"/>
      <c r="AJ138" s="397"/>
      <c r="AK138" s="399"/>
      <c r="AL138" s="397"/>
      <c r="AM138" s="399"/>
      <c r="AN138" s="397"/>
      <c r="AO138" s="399"/>
      <c r="AP138" s="397"/>
      <c r="AQ138" s="399"/>
      <c r="AR138" s="397"/>
      <c r="AS138" s="399"/>
      <c r="AT138" s="402"/>
      <c r="AU138" s="320"/>
      <c r="AV138" s="223"/>
    </row>
    <row r="139" spans="1:48" ht="12.75" customHeight="1" x14ac:dyDescent="0.25">
      <c r="A139" s="323"/>
      <c r="B139" s="323"/>
      <c r="C139" s="252" t="s">
        <v>176</v>
      </c>
      <c r="D139" s="261"/>
      <c r="E139" s="254"/>
      <c r="F139" s="261"/>
      <c r="G139" s="254"/>
      <c r="H139" s="261"/>
      <c r="I139" s="254"/>
      <c r="J139" s="261"/>
      <c r="K139" s="254"/>
      <c r="L139" s="261"/>
      <c r="M139" s="254"/>
      <c r="N139" s="261"/>
      <c r="O139" s="254"/>
      <c r="P139" s="261"/>
      <c r="Q139" s="254"/>
      <c r="R139" s="261"/>
      <c r="S139" s="254"/>
      <c r="T139" s="261"/>
      <c r="U139" s="255"/>
      <c r="V139" s="257"/>
      <c r="W139" s="254"/>
      <c r="X139" s="261"/>
      <c r="Y139" s="255"/>
      <c r="Z139" s="257"/>
      <c r="AA139" s="258"/>
      <c r="AB139" s="257"/>
      <c r="AC139" s="258"/>
      <c r="AD139" s="259"/>
      <c r="AE139" s="255"/>
      <c r="AF139" s="260"/>
      <c r="AG139" s="258"/>
      <c r="AH139" s="255"/>
      <c r="AI139" s="258"/>
      <c r="AJ139" s="255"/>
      <c r="AK139" s="258"/>
      <c r="AL139" s="255"/>
      <c r="AM139" s="258"/>
      <c r="AN139" s="255"/>
      <c r="AO139" s="258"/>
      <c r="AP139" s="255"/>
      <c r="AQ139" s="258"/>
      <c r="AR139" s="255"/>
      <c r="AS139" s="258"/>
      <c r="AT139" s="358"/>
      <c r="AU139" s="263"/>
      <c r="AV139" s="223"/>
    </row>
    <row r="140" spans="1:48" ht="12.75" customHeight="1" x14ac:dyDescent="0.25">
      <c r="A140" s="323">
        <v>45.0901</v>
      </c>
      <c r="B140" s="282">
        <v>45</v>
      </c>
      <c r="C140" s="252" t="s">
        <v>178</v>
      </c>
      <c r="D140" s="261">
        <v>3</v>
      </c>
      <c r="E140" s="254" t="e">
        <f>D140/D$202</f>
        <v>#REF!</v>
      </c>
      <c r="F140" s="261">
        <v>0</v>
      </c>
      <c r="G140" s="254" t="e">
        <f>F140/F$202</f>
        <v>#REF!</v>
      </c>
      <c r="H140" s="261">
        <v>1</v>
      </c>
      <c r="I140" s="254" t="e">
        <f>H140/H$202</f>
        <v>#REF!</v>
      </c>
      <c r="J140" s="261">
        <v>0</v>
      </c>
      <c r="K140" s="254" t="e">
        <f>J140/$J$202</f>
        <v>#REF!</v>
      </c>
      <c r="L140" s="261">
        <v>1</v>
      </c>
      <c r="M140" s="254" t="e">
        <f>L140/L$202</f>
        <v>#REF!</v>
      </c>
      <c r="N140" s="261">
        <v>2</v>
      </c>
      <c r="O140" s="254" t="e">
        <f>N140/N$202</f>
        <v>#REF!</v>
      </c>
      <c r="P140" s="261">
        <v>2</v>
      </c>
      <c r="Q140" s="254">
        <f>P140/P$202</f>
        <v>6.7114093959731542E-3</v>
      </c>
      <c r="R140" s="261">
        <v>3</v>
      </c>
      <c r="S140" s="254">
        <f>R140/R$202</f>
        <v>1.0676156583629894E-2</v>
      </c>
      <c r="T140" s="261">
        <v>0</v>
      </c>
      <c r="U140" s="255">
        <f>T140/T$202</f>
        <v>0</v>
      </c>
      <c r="V140" s="257">
        <v>1</v>
      </c>
      <c r="W140" s="254">
        <f>V140/V$202</f>
        <v>3.0120481927710845E-3</v>
      </c>
      <c r="X140" s="261">
        <v>2</v>
      </c>
      <c r="Y140" s="255">
        <f>X140/X$202</f>
        <v>6.7567567567567571E-3</v>
      </c>
      <c r="Z140" s="257">
        <v>6</v>
      </c>
      <c r="AA140" s="258">
        <f>Z140/Z$202</f>
        <v>1.9736842105263157E-2</v>
      </c>
      <c r="AB140" s="257">
        <v>0</v>
      </c>
      <c r="AC140" s="258">
        <f>AB140/AB$202</f>
        <v>0</v>
      </c>
      <c r="AD140" s="259">
        <v>4</v>
      </c>
      <c r="AE140" s="267">
        <f>AD140/AD$202</f>
        <v>1.2461059190031152E-2</v>
      </c>
      <c r="AF140" s="260">
        <v>7</v>
      </c>
      <c r="AG140" s="258">
        <f>AF140/AF$202</f>
        <v>2.0710059171597635E-2</v>
      </c>
      <c r="AH140" s="259">
        <v>2</v>
      </c>
      <c r="AI140" s="258">
        <f>AH140/AH$202</f>
        <v>6.5359477124183009E-3</v>
      </c>
      <c r="AJ140" s="259">
        <v>1</v>
      </c>
      <c r="AK140" s="258">
        <f>AJ140/AJ$202</f>
        <v>3.5587188612099642E-3</v>
      </c>
      <c r="AL140" s="255">
        <v>0.05</v>
      </c>
      <c r="AM140" s="258"/>
      <c r="AN140" s="255"/>
      <c r="AO140" s="258"/>
      <c r="AP140" s="255"/>
      <c r="AQ140" s="258"/>
      <c r="AR140" s="255"/>
      <c r="AS140" s="258"/>
      <c r="AT140" s="358">
        <f>AVERAGE(N140,P140,R140,T140,V140,X140,Z140,AB140,AD140, AF140)</f>
        <v>2.7</v>
      </c>
      <c r="AU140" s="263">
        <f>AT140/AT$202</f>
        <v>8.757703535517353E-3</v>
      </c>
      <c r="AV140" s="229"/>
    </row>
    <row r="141" spans="1:48" ht="12.75" customHeight="1" x14ac:dyDescent="0.25">
      <c r="A141" s="323">
        <v>45.100099999999998</v>
      </c>
      <c r="B141" s="282">
        <v>45</v>
      </c>
      <c r="C141" s="264" t="s">
        <v>329</v>
      </c>
      <c r="D141" s="271">
        <v>10</v>
      </c>
      <c r="E141" s="266" t="e">
        <f>D141/D$202</f>
        <v>#REF!</v>
      </c>
      <c r="F141" s="271">
        <v>5</v>
      </c>
      <c r="G141" s="266" t="e">
        <f>F141/F$202</f>
        <v>#REF!</v>
      </c>
      <c r="H141" s="271">
        <v>9</v>
      </c>
      <c r="I141" s="266" t="e">
        <f>H141/H$202</f>
        <v>#REF!</v>
      </c>
      <c r="J141" s="271">
        <v>8</v>
      </c>
      <c r="K141" s="266" t="e">
        <f>J141/$J$202</f>
        <v>#REF!</v>
      </c>
      <c r="L141" s="271">
        <v>7</v>
      </c>
      <c r="M141" s="266" t="e">
        <f>L141/L$202</f>
        <v>#REF!</v>
      </c>
      <c r="N141" s="271">
        <v>12</v>
      </c>
      <c r="O141" s="266" t="e">
        <f>N141/N$202</f>
        <v>#REF!</v>
      </c>
      <c r="P141" s="271">
        <v>16</v>
      </c>
      <c r="Q141" s="266">
        <f>P141/P$202</f>
        <v>5.3691275167785234E-2</v>
      </c>
      <c r="R141" s="271">
        <v>11</v>
      </c>
      <c r="S141" s="266">
        <f>R141/R$202</f>
        <v>3.9145907473309607E-2</v>
      </c>
      <c r="T141" s="271">
        <v>10</v>
      </c>
      <c r="U141" s="267">
        <f>T141/T$202</f>
        <v>3.5460992907801421E-2</v>
      </c>
      <c r="V141" s="269">
        <v>11</v>
      </c>
      <c r="W141" s="266">
        <f>V141/V$202</f>
        <v>3.313253012048193E-2</v>
      </c>
      <c r="X141" s="271">
        <v>5</v>
      </c>
      <c r="Y141" s="267">
        <f>X141/X$202</f>
        <v>1.6891891891891893E-2</v>
      </c>
      <c r="Z141" s="269">
        <v>5</v>
      </c>
      <c r="AA141" s="322">
        <f>Z141/Z$202</f>
        <v>1.6447368421052631E-2</v>
      </c>
      <c r="AB141" s="269">
        <v>16</v>
      </c>
      <c r="AC141" s="322">
        <f>AB141/AB$202</f>
        <v>4.5714285714285714E-2</v>
      </c>
      <c r="AD141" s="259">
        <v>7</v>
      </c>
      <c r="AE141" s="267">
        <f>AD141/AD$202</f>
        <v>2.1806853582554516E-2</v>
      </c>
      <c r="AF141" s="260">
        <v>11</v>
      </c>
      <c r="AG141" s="258">
        <f>AF141/AF$202</f>
        <v>3.2544378698224852E-2</v>
      </c>
      <c r="AH141" s="259">
        <v>13</v>
      </c>
      <c r="AI141" s="258">
        <f>AH141/AH$202</f>
        <v>4.2483660130718956E-2</v>
      </c>
      <c r="AJ141" s="259">
        <v>11</v>
      </c>
      <c r="AK141" s="258">
        <f>AJ141/AJ$202</f>
        <v>3.9145907473309607E-2</v>
      </c>
      <c r="AL141" s="255">
        <v>0.05</v>
      </c>
      <c r="AM141" s="258"/>
      <c r="AN141" s="255"/>
      <c r="AO141" s="258"/>
      <c r="AP141" s="255"/>
      <c r="AQ141" s="258"/>
      <c r="AR141" s="255"/>
      <c r="AS141" s="258"/>
      <c r="AT141" s="358">
        <f>AVERAGE(N141,P141,R141,T141,V141,X141,Z141,AB141,AD141, AF141)</f>
        <v>10.4</v>
      </c>
      <c r="AU141" s="270">
        <f>AT141/AT$202</f>
        <v>3.3733376581252028E-2</v>
      </c>
      <c r="AV141" s="229"/>
    </row>
    <row r="142" spans="1:48" ht="12.75" customHeight="1" x14ac:dyDescent="0.25">
      <c r="A142" s="323">
        <v>22.010200000000001</v>
      </c>
      <c r="B142" s="282">
        <v>22</v>
      </c>
      <c r="C142" s="264" t="s">
        <v>179</v>
      </c>
      <c r="D142" s="271">
        <v>1</v>
      </c>
      <c r="E142" s="266" t="e">
        <f>D142/D$202</f>
        <v>#REF!</v>
      </c>
      <c r="F142" s="271">
        <v>1</v>
      </c>
      <c r="G142" s="266" t="e">
        <f>F142/F$202</f>
        <v>#REF!</v>
      </c>
      <c r="H142" s="271">
        <v>0</v>
      </c>
      <c r="I142" s="266" t="e">
        <f>H142/H$202</f>
        <v>#REF!</v>
      </c>
      <c r="J142" s="271">
        <v>0</v>
      </c>
      <c r="K142" s="266" t="e">
        <f>J142/$J$202</f>
        <v>#REF!</v>
      </c>
      <c r="L142" s="271">
        <v>0</v>
      </c>
      <c r="M142" s="266" t="e">
        <f>L142/L$202</f>
        <v>#REF!</v>
      </c>
      <c r="N142" s="271">
        <v>0</v>
      </c>
      <c r="O142" s="266" t="e">
        <f>N142/N$202</f>
        <v>#REF!</v>
      </c>
      <c r="P142" s="271">
        <v>0</v>
      </c>
      <c r="Q142" s="266">
        <f>P142/P$202</f>
        <v>0</v>
      </c>
      <c r="R142" s="271">
        <v>0</v>
      </c>
      <c r="S142" s="266">
        <f>R142/R$202</f>
        <v>0</v>
      </c>
      <c r="T142" s="271">
        <v>0</v>
      </c>
      <c r="U142" s="267">
        <f>T142/T$202</f>
        <v>0</v>
      </c>
      <c r="V142" s="269">
        <v>0</v>
      </c>
      <c r="W142" s="266">
        <f>V142/V$202</f>
        <v>0</v>
      </c>
      <c r="X142" s="271">
        <v>0</v>
      </c>
      <c r="Y142" s="267">
        <f>X142/X$202</f>
        <v>0</v>
      </c>
      <c r="Z142" s="269">
        <v>0</v>
      </c>
      <c r="AA142" s="322">
        <f>Z142/Z$202</f>
        <v>0</v>
      </c>
      <c r="AB142" s="269">
        <v>0</v>
      </c>
      <c r="AC142" s="322">
        <f>AB142/AB$202</f>
        <v>0</v>
      </c>
      <c r="AD142" s="259">
        <v>0</v>
      </c>
      <c r="AE142" s="267">
        <f>AD142/AD$202</f>
        <v>0</v>
      </c>
      <c r="AF142" s="260">
        <v>0</v>
      </c>
      <c r="AG142" s="258">
        <f>AF142/AF$202</f>
        <v>0</v>
      </c>
      <c r="AH142" s="259">
        <v>0</v>
      </c>
      <c r="AI142" s="258">
        <f>AH142/AH$202</f>
        <v>0</v>
      </c>
      <c r="AJ142" s="259">
        <v>0</v>
      </c>
      <c r="AK142" s="258">
        <f>AJ142/AJ$202</f>
        <v>0</v>
      </c>
      <c r="AL142" s="385"/>
      <c r="AM142" s="258"/>
      <c r="AN142" s="255"/>
      <c r="AO142" s="258"/>
      <c r="AP142" s="255"/>
      <c r="AQ142" s="258"/>
      <c r="AR142" s="255"/>
      <c r="AS142" s="258"/>
      <c r="AT142" s="358">
        <f>AVERAGE(N142,P142,R142,T142,V142,X142,Z142,AB142,AD142, AF142)</f>
        <v>0</v>
      </c>
      <c r="AU142" s="270">
        <f>AT142/AT$202</f>
        <v>0</v>
      </c>
      <c r="AV142" s="223"/>
    </row>
    <row r="143" spans="1:48" ht="12.75" customHeight="1" x14ac:dyDescent="0.25">
      <c r="A143" s="323">
        <v>44.040100000000002</v>
      </c>
      <c r="B143" s="282">
        <v>44</v>
      </c>
      <c r="C143" s="264" t="s">
        <v>180</v>
      </c>
      <c r="D143" s="360">
        <v>0</v>
      </c>
      <c r="E143" s="361" t="e">
        <f>D143/D$202</f>
        <v>#REF!</v>
      </c>
      <c r="F143" s="360">
        <v>0</v>
      </c>
      <c r="G143" s="361" t="e">
        <f>F143/F$202</f>
        <v>#REF!</v>
      </c>
      <c r="H143" s="360">
        <v>0</v>
      </c>
      <c r="I143" s="361" t="e">
        <f>H143/H$202</f>
        <v>#REF!</v>
      </c>
      <c r="J143" s="360">
        <v>0</v>
      </c>
      <c r="K143" s="361" t="e">
        <f>J143/$J$202</f>
        <v>#REF!</v>
      </c>
      <c r="L143" s="360">
        <v>0</v>
      </c>
      <c r="M143" s="361" t="e">
        <f>L143/L$202</f>
        <v>#REF!</v>
      </c>
      <c r="N143" s="360">
        <v>0</v>
      </c>
      <c r="O143" s="361" t="e">
        <f>N143/N$202</f>
        <v>#REF!</v>
      </c>
      <c r="P143" s="360">
        <v>0</v>
      </c>
      <c r="Q143" s="361">
        <f>P143/P$202</f>
        <v>0</v>
      </c>
      <c r="R143" s="360">
        <v>0</v>
      </c>
      <c r="S143" s="361">
        <f>R143/R$202</f>
        <v>0</v>
      </c>
      <c r="T143" s="360">
        <v>0</v>
      </c>
      <c r="U143" s="362">
        <f>T143/T$202</f>
        <v>0</v>
      </c>
      <c r="V143" s="363">
        <v>0</v>
      </c>
      <c r="W143" s="361">
        <f>V143/V$202</f>
        <v>0</v>
      </c>
      <c r="X143" s="360">
        <v>0</v>
      </c>
      <c r="Y143" s="362">
        <f>X143/X$202</f>
        <v>0</v>
      </c>
      <c r="Z143" s="363">
        <v>0</v>
      </c>
      <c r="AA143" s="364">
        <f>Z143/Z$202</f>
        <v>0</v>
      </c>
      <c r="AB143" s="363">
        <v>0</v>
      </c>
      <c r="AC143" s="364">
        <f>AB143/AB$202</f>
        <v>0</v>
      </c>
      <c r="AD143" s="365">
        <v>0</v>
      </c>
      <c r="AE143" s="362">
        <f>AD143/AD$202</f>
        <v>0</v>
      </c>
      <c r="AF143" s="366">
        <v>0</v>
      </c>
      <c r="AG143" s="367">
        <f>AF143/AF$202</f>
        <v>0</v>
      </c>
      <c r="AH143" s="365">
        <v>0</v>
      </c>
      <c r="AI143" s="367">
        <f>AH143/AH$202</f>
        <v>0</v>
      </c>
      <c r="AJ143" s="365">
        <v>0</v>
      </c>
      <c r="AK143" s="367">
        <f>AJ143/AJ$202</f>
        <v>0</v>
      </c>
      <c r="AL143" s="449"/>
      <c r="AM143" s="367"/>
      <c r="AN143" s="368"/>
      <c r="AO143" s="367"/>
      <c r="AP143" s="368"/>
      <c r="AQ143" s="367"/>
      <c r="AR143" s="368"/>
      <c r="AS143" s="367"/>
      <c r="AT143" s="369">
        <f>AVERAGE(N143,P143,R143,T143,V143,X143,Z143,AB143,AD143, AF143)</f>
        <v>0</v>
      </c>
      <c r="AU143" s="370">
        <f>AT143/AT$202</f>
        <v>0</v>
      </c>
      <c r="AV143" s="229"/>
    </row>
    <row r="144" spans="1:48" ht="12.75" customHeight="1" x14ac:dyDescent="0.25">
      <c r="A144" s="323"/>
      <c r="B144" s="323"/>
      <c r="C144" s="372" t="s">
        <v>55</v>
      </c>
      <c r="D144" s="373">
        <f>SUM(D140:D143)</f>
        <v>14</v>
      </c>
      <c r="E144" s="374" t="e">
        <f>D144/D$202</f>
        <v>#REF!</v>
      </c>
      <c r="F144" s="373">
        <f>SUM(F140:F143)</f>
        <v>6</v>
      </c>
      <c r="G144" s="374" t="e">
        <f>F144/F$202</f>
        <v>#REF!</v>
      </c>
      <c r="H144" s="373">
        <f>SUM(H140:H143)</f>
        <v>10</v>
      </c>
      <c r="I144" s="374" t="e">
        <f>H144/H$202</f>
        <v>#REF!</v>
      </c>
      <c r="J144" s="373">
        <f>SUM(J140:J143)</f>
        <v>8</v>
      </c>
      <c r="K144" s="374" t="e">
        <f>J144/$J$202</f>
        <v>#REF!</v>
      </c>
      <c r="L144" s="373">
        <f>SUM(L140:L143)</f>
        <v>8</v>
      </c>
      <c r="M144" s="374" t="e">
        <f>L144/L$202</f>
        <v>#REF!</v>
      </c>
      <c r="N144" s="375">
        <v>14</v>
      </c>
      <c r="O144" s="374" t="e">
        <f>N144/N$202</f>
        <v>#REF!</v>
      </c>
      <c r="P144" s="373">
        <f>SUM(P140:P143)</f>
        <v>18</v>
      </c>
      <c r="Q144" s="374">
        <f>P144/P$202</f>
        <v>6.0402684563758392E-2</v>
      </c>
      <c r="R144" s="373">
        <f>SUM(R140:R143)</f>
        <v>14</v>
      </c>
      <c r="S144" s="374">
        <f>R144/R$202</f>
        <v>4.9822064056939501E-2</v>
      </c>
      <c r="T144" s="373">
        <f>SUM(T140:T143)</f>
        <v>10</v>
      </c>
      <c r="U144" s="376">
        <f>T144/T$202</f>
        <v>3.5460992907801421E-2</v>
      </c>
      <c r="V144" s="377">
        <f>SUM(V140:V143)</f>
        <v>12</v>
      </c>
      <c r="W144" s="374">
        <f>V144/V$202</f>
        <v>3.614457831325301E-2</v>
      </c>
      <c r="X144" s="373">
        <f>SUM(X140:X143)</f>
        <v>7</v>
      </c>
      <c r="Y144" s="376">
        <f>X144/X$202</f>
        <v>2.364864864864865E-2</v>
      </c>
      <c r="Z144" s="377">
        <f>SUM(Z140:Z143)</f>
        <v>11</v>
      </c>
      <c r="AA144" s="378">
        <f>Z144/Z$202</f>
        <v>3.6184210526315791E-2</v>
      </c>
      <c r="AB144" s="377">
        <f>SUM(AB140:AB143)</f>
        <v>16</v>
      </c>
      <c r="AC144" s="378">
        <f>AB144/AB$202</f>
        <v>4.5714285714285714E-2</v>
      </c>
      <c r="AD144" s="379">
        <f>SUM(AD140:AD143)</f>
        <v>11</v>
      </c>
      <c r="AE144" s="376">
        <f>AD144/AD$202</f>
        <v>3.4267912772585667E-2</v>
      </c>
      <c r="AF144" s="380">
        <f>SUM(AF140:AF143)</f>
        <v>18</v>
      </c>
      <c r="AG144" s="378">
        <f>AF144/AF202</f>
        <v>5.3254437869822487E-2</v>
      </c>
      <c r="AH144" s="379">
        <f>SUM(AH140:AH143)</f>
        <v>15</v>
      </c>
      <c r="AI144" s="378">
        <f>SUM(AI140:AI143)</f>
        <v>4.9019607843137254E-2</v>
      </c>
      <c r="AJ144" s="379">
        <f>SUM(AJ140:AJ143)</f>
        <v>12</v>
      </c>
      <c r="AK144" s="378">
        <f>SUM(AK140:AK143)</f>
        <v>4.2704626334519574E-2</v>
      </c>
      <c r="AL144" s="395"/>
      <c r="AM144" s="378"/>
      <c r="AN144" s="376"/>
      <c r="AO144" s="378"/>
      <c r="AP144" s="376"/>
      <c r="AQ144" s="378"/>
      <c r="AR144" s="376"/>
      <c r="AS144" s="378"/>
      <c r="AT144" s="381">
        <f>AVERAGE(N144,P144,R144,T144,V144,X144,Z144,AB144,AD144,AF144)</f>
        <v>13.1</v>
      </c>
      <c r="AU144" s="382">
        <f>AT144/AT$202</f>
        <v>4.2491080116769379E-2</v>
      </c>
      <c r="AV144" s="223"/>
    </row>
    <row r="145" spans="1:48" ht="12.75" customHeight="1" x14ac:dyDescent="0.25">
      <c r="A145" s="323"/>
      <c r="B145" s="323"/>
      <c r="C145" s="427"/>
      <c r="D145" s="222"/>
      <c r="E145" s="318"/>
      <c r="F145" s="222"/>
      <c r="G145" s="318"/>
      <c r="H145" s="222"/>
      <c r="I145" s="318"/>
      <c r="J145" s="222"/>
      <c r="K145" s="318"/>
      <c r="L145" s="222"/>
      <c r="M145" s="318"/>
      <c r="N145" s="222"/>
      <c r="O145" s="318"/>
      <c r="P145" s="222"/>
      <c r="Q145" s="318"/>
      <c r="R145" s="222"/>
      <c r="S145" s="318"/>
      <c r="T145" s="222"/>
      <c r="U145" s="319"/>
      <c r="V145" s="309"/>
      <c r="W145" s="318"/>
      <c r="X145" s="222"/>
      <c r="Y145" s="319"/>
      <c r="Z145" s="309"/>
      <c r="AA145" s="285"/>
      <c r="AB145" s="309"/>
      <c r="AC145" s="285"/>
      <c r="AD145" s="282"/>
      <c r="AE145" s="319"/>
      <c r="AF145" s="283"/>
      <c r="AG145" s="285"/>
      <c r="AH145" s="319"/>
      <c r="AI145" s="285"/>
      <c r="AJ145" s="319"/>
      <c r="AK145" s="285"/>
      <c r="AL145" s="319"/>
      <c r="AM145" s="285"/>
      <c r="AN145" s="319"/>
      <c r="AO145" s="285"/>
      <c r="AP145" s="319"/>
      <c r="AQ145" s="285"/>
      <c r="AR145" s="319"/>
      <c r="AS145" s="285"/>
      <c r="AT145" s="402"/>
      <c r="AU145" s="320"/>
      <c r="AV145" s="223"/>
    </row>
    <row r="146" spans="1:48" ht="12.75" customHeight="1" x14ac:dyDescent="0.25">
      <c r="A146" s="323">
        <v>42.010100000000001</v>
      </c>
      <c r="B146" s="282">
        <v>42</v>
      </c>
      <c r="C146" s="372" t="s">
        <v>57</v>
      </c>
      <c r="D146" s="375">
        <v>15</v>
      </c>
      <c r="E146" s="374" t="e">
        <f>D146/D$202</f>
        <v>#REF!</v>
      </c>
      <c r="F146" s="375">
        <v>14</v>
      </c>
      <c r="G146" s="374" t="e">
        <f>F146/F$202</f>
        <v>#REF!</v>
      </c>
      <c r="H146" s="375">
        <v>13</v>
      </c>
      <c r="I146" s="374" t="e">
        <f>H146/H$202</f>
        <v>#REF!</v>
      </c>
      <c r="J146" s="375">
        <v>18</v>
      </c>
      <c r="K146" s="374" t="e">
        <f>J146/$J$202</f>
        <v>#REF!</v>
      </c>
      <c r="L146" s="375">
        <v>12</v>
      </c>
      <c r="M146" s="374" t="e">
        <f>L146/L$202</f>
        <v>#REF!</v>
      </c>
      <c r="N146" s="375">
        <v>20</v>
      </c>
      <c r="O146" s="374" t="e">
        <f>N146/N$202</f>
        <v>#REF!</v>
      </c>
      <c r="P146" s="375">
        <v>16</v>
      </c>
      <c r="Q146" s="374">
        <f>P146/P$202</f>
        <v>5.3691275167785234E-2</v>
      </c>
      <c r="R146" s="375">
        <v>16</v>
      </c>
      <c r="S146" s="374">
        <f>R146/R$202</f>
        <v>5.6939501779359428E-2</v>
      </c>
      <c r="T146" s="375">
        <v>23</v>
      </c>
      <c r="U146" s="376">
        <f>T146/T$202</f>
        <v>8.1560283687943269E-2</v>
      </c>
      <c r="V146" s="412">
        <v>23</v>
      </c>
      <c r="W146" s="374">
        <f>V146/V$202</f>
        <v>6.9277108433734941E-2</v>
      </c>
      <c r="X146" s="375">
        <v>18</v>
      </c>
      <c r="Y146" s="376">
        <f>X146/X$202</f>
        <v>6.0810810810810814E-2</v>
      </c>
      <c r="Z146" s="412">
        <v>23</v>
      </c>
      <c r="AA146" s="378">
        <f>Z146/Z$202</f>
        <v>7.5657894736842105E-2</v>
      </c>
      <c r="AB146" s="412">
        <v>22</v>
      </c>
      <c r="AC146" s="378">
        <f>AB146/AB$202</f>
        <v>6.2857142857142861E-2</v>
      </c>
      <c r="AD146" s="379">
        <v>19</v>
      </c>
      <c r="AE146" s="376">
        <f>AD146/AD$202</f>
        <v>5.9190031152647975E-2</v>
      </c>
      <c r="AF146" s="380">
        <v>26</v>
      </c>
      <c r="AG146" s="378">
        <f>AF146/AF202</f>
        <v>7.6923076923076927E-2</v>
      </c>
      <c r="AH146" s="379">
        <v>25</v>
      </c>
      <c r="AI146" s="378">
        <f>AH146/AH202</f>
        <v>8.1699346405228759E-2</v>
      </c>
      <c r="AJ146" s="379">
        <v>22</v>
      </c>
      <c r="AK146" s="378">
        <f>AJ146/AJ202</f>
        <v>7.8291814946619215E-2</v>
      </c>
      <c r="AL146" s="375">
        <v>26</v>
      </c>
      <c r="AM146" s="378"/>
      <c r="AN146" s="376"/>
      <c r="AO146" s="378"/>
      <c r="AP146" s="376"/>
      <c r="AQ146" s="378"/>
      <c r="AR146" s="376"/>
      <c r="AS146" s="378"/>
      <c r="AT146" s="381">
        <f>AVERAGE(N146,P146,R146,T146,V146,X146,Z146,AB146,AD146,AF146)</f>
        <v>20.6</v>
      </c>
      <c r="AU146" s="382">
        <f>AT146/AT$202</f>
        <v>6.6818034382095368E-2</v>
      </c>
      <c r="AV146" s="223"/>
    </row>
    <row r="147" spans="1:48" ht="12.75" customHeight="1" x14ac:dyDescent="0.25">
      <c r="A147" s="323"/>
      <c r="B147" s="323"/>
      <c r="C147" s="252" t="s">
        <v>181</v>
      </c>
      <c r="D147" s="261"/>
      <c r="E147" s="254"/>
      <c r="F147" s="261"/>
      <c r="G147" s="254"/>
      <c r="H147" s="261"/>
      <c r="I147" s="254"/>
      <c r="J147" s="261"/>
      <c r="K147" s="254"/>
      <c r="L147" s="261"/>
      <c r="M147" s="254"/>
      <c r="N147" s="261"/>
      <c r="O147" s="254"/>
      <c r="P147" s="261"/>
      <c r="Q147" s="254"/>
      <c r="R147" s="261"/>
      <c r="S147" s="254"/>
      <c r="T147" s="261"/>
      <c r="U147" s="255"/>
      <c r="V147" s="257"/>
      <c r="W147" s="254"/>
      <c r="X147" s="261"/>
      <c r="Y147" s="255"/>
      <c r="Z147" s="257"/>
      <c r="AA147" s="258"/>
      <c r="AB147" s="257"/>
      <c r="AC147" s="258"/>
      <c r="AD147" s="259"/>
      <c r="AE147" s="255"/>
      <c r="AF147" s="260"/>
      <c r="AG147" s="258"/>
      <c r="AH147" s="255"/>
      <c r="AI147" s="258"/>
      <c r="AJ147" s="255"/>
      <c r="AK147" s="258"/>
      <c r="AL147" s="255"/>
      <c r="AM147" s="258"/>
      <c r="AN147" s="255"/>
      <c r="AO147" s="258"/>
      <c r="AP147" s="255"/>
      <c r="AQ147" s="258"/>
      <c r="AR147" s="255"/>
      <c r="AS147" s="258"/>
      <c r="AT147" s="358"/>
      <c r="AU147" s="263"/>
      <c r="AV147" s="223"/>
    </row>
    <row r="148" spans="1:48" ht="12.75" customHeight="1" x14ac:dyDescent="0.25">
      <c r="A148" s="323">
        <v>45.020099999999999</v>
      </c>
      <c r="B148" s="282">
        <v>45</v>
      </c>
      <c r="C148" s="252" t="s">
        <v>183</v>
      </c>
      <c r="D148" s="261">
        <v>3</v>
      </c>
      <c r="E148" s="254" t="e">
        <f>D148/D$202</f>
        <v>#REF!</v>
      </c>
      <c r="F148" s="261">
        <v>1</v>
      </c>
      <c r="G148" s="254" t="e">
        <f>F148/F$202</f>
        <v>#REF!</v>
      </c>
      <c r="H148" s="261">
        <v>0</v>
      </c>
      <c r="I148" s="254" t="e">
        <f>H148/H$202</f>
        <v>#REF!</v>
      </c>
      <c r="J148" s="261">
        <v>0</v>
      </c>
      <c r="K148" s="254" t="e">
        <f>J148/$J$202</f>
        <v>#REF!</v>
      </c>
      <c r="L148" s="261">
        <v>1</v>
      </c>
      <c r="M148" s="254" t="e">
        <f>L148/L$202</f>
        <v>#REF!</v>
      </c>
      <c r="N148" s="261">
        <v>3</v>
      </c>
      <c r="O148" s="254" t="e">
        <f>N148/N$202</f>
        <v>#REF!</v>
      </c>
      <c r="P148" s="261">
        <v>3</v>
      </c>
      <c r="Q148" s="254">
        <f>P148/P$202</f>
        <v>1.0067114093959731E-2</v>
      </c>
      <c r="R148" s="261">
        <v>0</v>
      </c>
      <c r="S148" s="254">
        <f>R148/R$202</f>
        <v>0</v>
      </c>
      <c r="T148" s="261">
        <v>1</v>
      </c>
      <c r="U148" s="255">
        <f>T148/T$202</f>
        <v>3.5460992907801418E-3</v>
      </c>
      <c r="V148" s="257">
        <v>4</v>
      </c>
      <c r="W148" s="254">
        <f>V148/V$202</f>
        <v>1.2048192771084338E-2</v>
      </c>
      <c r="X148" s="261">
        <v>4</v>
      </c>
      <c r="Y148" s="255">
        <f>X148/X$202</f>
        <v>1.3513513513513514E-2</v>
      </c>
      <c r="Z148" s="257">
        <v>2</v>
      </c>
      <c r="AA148" s="258">
        <f>Z148/Z$202</f>
        <v>6.5789473684210523E-3</v>
      </c>
      <c r="AB148" s="257">
        <v>1</v>
      </c>
      <c r="AC148" s="258">
        <f>AB148/AB$202</f>
        <v>2.8571428571428571E-3</v>
      </c>
      <c r="AD148" s="259">
        <v>4</v>
      </c>
      <c r="AE148" s="267">
        <f>AD148/AD$202</f>
        <v>1.2461059190031152E-2</v>
      </c>
      <c r="AF148" s="260">
        <v>6</v>
      </c>
      <c r="AG148" s="258">
        <f>AF148/AF$202</f>
        <v>1.7751479289940829E-2</v>
      </c>
      <c r="AH148" s="259">
        <v>1</v>
      </c>
      <c r="AI148" s="258">
        <f>AH148/AH$202</f>
        <v>3.2679738562091504E-3</v>
      </c>
      <c r="AJ148" s="259">
        <v>2</v>
      </c>
      <c r="AK148" s="258">
        <f>AJ148/AJ$202</f>
        <v>7.1174377224199285E-3</v>
      </c>
      <c r="AL148" s="261">
        <v>2</v>
      </c>
      <c r="AM148" s="258">
        <f>(AL148/AL152)</f>
        <v>0.2</v>
      </c>
      <c r="AN148" s="255"/>
      <c r="AO148" s="258"/>
      <c r="AP148" s="255"/>
      <c r="AQ148" s="258"/>
      <c r="AR148" s="255"/>
      <c r="AS148" s="258"/>
      <c r="AT148" s="358">
        <f>AVERAGE(N148,P148,R148,T148,V148,X148,Z148,AB148,AD148, AF148)</f>
        <v>2.8</v>
      </c>
      <c r="AU148" s="263">
        <f>AT148/AT$202</f>
        <v>9.0820629257216991E-3</v>
      </c>
      <c r="AV148" s="223"/>
    </row>
    <row r="149" spans="1:48" ht="12.75" customHeight="1" x14ac:dyDescent="0.25">
      <c r="A149" s="323">
        <v>45.040100000000002</v>
      </c>
      <c r="B149" s="282">
        <v>45</v>
      </c>
      <c r="C149" s="264" t="s">
        <v>184</v>
      </c>
      <c r="D149" s="271">
        <v>0</v>
      </c>
      <c r="E149" s="266" t="e">
        <f>D149/D$202</f>
        <v>#REF!</v>
      </c>
      <c r="F149" s="271">
        <v>1</v>
      </c>
      <c r="G149" s="266" t="e">
        <f>F149/F$202</f>
        <v>#REF!</v>
      </c>
      <c r="H149" s="271">
        <v>1</v>
      </c>
      <c r="I149" s="266" t="e">
        <f>H149/H$202</f>
        <v>#REF!</v>
      </c>
      <c r="J149" s="271">
        <v>2</v>
      </c>
      <c r="K149" s="266" t="e">
        <f>J149/$J$202</f>
        <v>#REF!</v>
      </c>
      <c r="L149" s="271">
        <v>10</v>
      </c>
      <c r="M149" s="266" t="e">
        <f>L149/L$202</f>
        <v>#REF!</v>
      </c>
      <c r="N149" s="271">
        <v>11</v>
      </c>
      <c r="O149" s="266" t="e">
        <f>N149/N$202</f>
        <v>#REF!</v>
      </c>
      <c r="P149" s="271">
        <v>6</v>
      </c>
      <c r="Q149" s="266">
        <f>P149/P$202</f>
        <v>2.0134228187919462E-2</v>
      </c>
      <c r="R149" s="271">
        <v>13</v>
      </c>
      <c r="S149" s="266">
        <f>R149/R$202</f>
        <v>4.6263345195729534E-2</v>
      </c>
      <c r="T149" s="271">
        <v>17</v>
      </c>
      <c r="U149" s="267">
        <f>T149/T$202</f>
        <v>6.0283687943262408E-2</v>
      </c>
      <c r="V149" s="269">
        <v>10</v>
      </c>
      <c r="W149" s="266">
        <f>V149/V$202</f>
        <v>3.0120481927710843E-2</v>
      </c>
      <c r="X149" s="271">
        <v>16</v>
      </c>
      <c r="Y149" s="267">
        <f>X149/X$202</f>
        <v>5.4054054054054057E-2</v>
      </c>
      <c r="Z149" s="269">
        <v>6</v>
      </c>
      <c r="AA149" s="322">
        <f>Z149/Z$202</f>
        <v>1.9736842105263157E-2</v>
      </c>
      <c r="AB149" s="269">
        <v>14</v>
      </c>
      <c r="AC149" s="322">
        <f>AB149/AB$202</f>
        <v>0.04</v>
      </c>
      <c r="AD149" s="259">
        <v>9</v>
      </c>
      <c r="AE149" s="267">
        <f>AD149/AD$202</f>
        <v>2.8037383177570093E-2</v>
      </c>
      <c r="AF149" s="260">
        <v>2</v>
      </c>
      <c r="AG149" s="258">
        <f>AF149/AF$202</f>
        <v>5.9171597633136093E-3</v>
      </c>
      <c r="AH149" s="259">
        <v>3</v>
      </c>
      <c r="AI149" s="258">
        <f>AH149/AH$202</f>
        <v>9.8039215686274508E-3</v>
      </c>
      <c r="AJ149" s="259">
        <v>2</v>
      </c>
      <c r="AK149" s="258">
        <f>AJ149/AJ$202</f>
        <v>7.1174377224199285E-3</v>
      </c>
      <c r="AL149" s="261">
        <v>3</v>
      </c>
      <c r="AM149" s="258">
        <f>AL149/AL152</f>
        <v>0.3</v>
      </c>
      <c r="AN149" s="255"/>
      <c r="AO149" s="258"/>
      <c r="AP149" s="255"/>
      <c r="AQ149" s="258"/>
      <c r="AR149" s="255"/>
      <c r="AS149" s="258"/>
      <c r="AT149" s="358">
        <f>AVERAGE(N149,P149,R149,T149,V149,X149,Z149,AB149,AD149, AF149)</f>
        <v>10.4</v>
      </c>
      <c r="AU149" s="270">
        <f>AT149/AT$202</f>
        <v>3.3733376581252028E-2</v>
      </c>
      <c r="AV149" s="223"/>
    </row>
    <row r="150" spans="1:48" ht="12.75" customHeight="1" x14ac:dyDescent="0.25">
      <c r="A150" s="323">
        <v>44.070099999999996</v>
      </c>
      <c r="B150" s="282">
        <v>44</v>
      </c>
      <c r="C150" s="264" t="s">
        <v>185</v>
      </c>
      <c r="D150" s="271">
        <v>6</v>
      </c>
      <c r="E150" s="266" t="e">
        <f>D150/D$202</f>
        <v>#REF!</v>
      </c>
      <c r="F150" s="271">
        <v>8</v>
      </c>
      <c r="G150" s="266" t="e">
        <f>F150/F$202</f>
        <v>#REF!</v>
      </c>
      <c r="H150" s="271">
        <v>7</v>
      </c>
      <c r="I150" s="266" t="e">
        <f>H150/H$202</f>
        <v>#REF!</v>
      </c>
      <c r="J150" s="271">
        <v>6</v>
      </c>
      <c r="K150" s="266" t="e">
        <f>J150/$J$202</f>
        <v>#REF!</v>
      </c>
      <c r="L150" s="271">
        <v>11</v>
      </c>
      <c r="M150" s="266" t="e">
        <f>L150/L$202</f>
        <v>#REF!</v>
      </c>
      <c r="N150" s="271">
        <v>7</v>
      </c>
      <c r="O150" s="266" t="e">
        <f>N150/N$202</f>
        <v>#REF!</v>
      </c>
      <c r="P150" s="271">
        <v>10</v>
      </c>
      <c r="Q150" s="266">
        <f>P150/P$202</f>
        <v>3.3557046979865772E-2</v>
      </c>
      <c r="R150" s="271">
        <v>7</v>
      </c>
      <c r="S150" s="266">
        <f>R150/R$202</f>
        <v>2.491103202846975E-2</v>
      </c>
      <c r="T150" s="271">
        <v>3</v>
      </c>
      <c r="U150" s="267">
        <f>T150/T$202</f>
        <v>1.0638297872340425E-2</v>
      </c>
      <c r="V150" s="269">
        <v>5</v>
      </c>
      <c r="W150" s="266">
        <f>V150/V$202</f>
        <v>1.5060240963855422E-2</v>
      </c>
      <c r="X150" s="271">
        <v>10</v>
      </c>
      <c r="Y150" s="267">
        <f>X150/X$202</f>
        <v>3.3783783783783786E-2</v>
      </c>
      <c r="Z150" s="269">
        <v>2</v>
      </c>
      <c r="AA150" s="322">
        <f>Z150/Z$202</f>
        <v>6.5789473684210523E-3</v>
      </c>
      <c r="AB150" s="269">
        <v>11</v>
      </c>
      <c r="AC150" s="322">
        <f>AB150/AB$202</f>
        <v>3.1428571428571431E-2</v>
      </c>
      <c r="AD150" s="259">
        <v>5</v>
      </c>
      <c r="AE150" s="267">
        <f>AD150/AD$202</f>
        <v>1.5576323987538941E-2</v>
      </c>
      <c r="AF150" s="260">
        <v>3</v>
      </c>
      <c r="AG150" s="258">
        <f>AF150/AF$202</f>
        <v>8.8757396449704144E-3</v>
      </c>
      <c r="AH150" s="259">
        <v>4</v>
      </c>
      <c r="AI150" s="258">
        <f>AH150/AH$202</f>
        <v>1.3071895424836602E-2</v>
      </c>
      <c r="AJ150" s="259">
        <v>3</v>
      </c>
      <c r="AK150" s="258">
        <f>AJ150/AJ$202</f>
        <v>1.0676156583629894E-2</v>
      </c>
      <c r="AL150" s="261">
        <v>3</v>
      </c>
      <c r="AM150" s="258">
        <f>AL150/AL152</f>
        <v>0.3</v>
      </c>
      <c r="AN150" s="255"/>
      <c r="AO150" s="258"/>
      <c r="AP150" s="255"/>
      <c r="AQ150" s="258"/>
      <c r="AR150" s="255"/>
      <c r="AS150" s="258"/>
      <c r="AT150" s="358">
        <f>AVERAGE(N150,P150,R150,T150,V150,X150,Z150,AB150,AD150, AF150)</f>
        <v>6.3</v>
      </c>
      <c r="AU150" s="270">
        <f>AT150/AT$202</f>
        <v>2.0434641582873822E-2</v>
      </c>
      <c r="AV150" s="223"/>
    </row>
    <row r="151" spans="1:48" ht="12.75" customHeight="1" x14ac:dyDescent="0.25">
      <c r="A151" s="323">
        <v>45.110100000000003</v>
      </c>
      <c r="B151" s="282">
        <v>45</v>
      </c>
      <c r="C151" s="264" t="s">
        <v>182</v>
      </c>
      <c r="D151" s="360">
        <v>2</v>
      </c>
      <c r="E151" s="361" t="e">
        <f>D151/D$202</f>
        <v>#REF!</v>
      </c>
      <c r="F151" s="360">
        <v>4</v>
      </c>
      <c r="G151" s="361" t="e">
        <f>F151/F$202</f>
        <v>#REF!</v>
      </c>
      <c r="H151" s="360">
        <v>5</v>
      </c>
      <c r="I151" s="361" t="e">
        <f>H151/H$202</f>
        <v>#REF!</v>
      </c>
      <c r="J151" s="360">
        <v>4</v>
      </c>
      <c r="K151" s="361" t="e">
        <f>J151/$J$202</f>
        <v>#REF!</v>
      </c>
      <c r="L151" s="360">
        <v>2</v>
      </c>
      <c r="M151" s="361" t="e">
        <f>L151/L$202</f>
        <v>#REF!</v>
      </c>
      <c r="N151" s="360">
        <v>1</v>
      </c>
      <c r="O151" s="361" t="e">
        <f>N151/N$202</f>
        <v>#REF!</v>
      </c>
      <c r="P151" s="360">
        <v>2</v>
      </c>
      <c r="Q151" s="361">
        <f>P151/P$202</f>
        <v>6.7114093959731542E-3</v>
      </c>
      <c r="R151" s="360">
        <v>0</v>
      </c>
      <c r="S151" s="361">
        <f>R151/R$202</f>
        <v>0</v>
      </c>
      <c r="T151" s="360">
        <v>5</v>
      </c>
      <c r="U151" s="362">
        <f>T151/T$202</f>
        <v>1.7730496453900711E-2</v>
      </c>
      <c r="V151" s="363">
        <v>1</v>
      </c>
      <c r="W151" s="361">
        <f>V151/V$202</f>
        <v>3.0120481927710845E-3</v>
      </c>
      <c r="X151" s="360">
        <v>3</v>
      </c>
      <c r="Y151" s="362">
        <f>X151/X$202</f>
        <v>1.0135135135135136E-2</v>
      </c>
      <c r="Z151" s="363">
        <v>0</v>
      </c>
      <c r="AA151" s="364">
        <f>Z151/Z$202</f>
        <v>0</v>
      </c>
      <c r="AB151" s="363">
        <v>3</v>
      </c>
      <c r="AC151" s="364">
        <f>AB151/AB$202</f>
        <v>8.5714285714285719E-3</v>
      </c>
      <c r="AD151" s="365">
        <v>5</v>
      </c>
      <c r="AE151" s="362">
        <f>AD151/AD$202</f>
        <v>1.5576323987538941E-2</v>
      </c>
      <c r="AF151" s="366">
        <v>2</v>
      </c>
      <c r="AG151" s="367">
        <f>AF151/AF$202</f>
        <v>5.9171597633136093E-3</v>
      </c>
      <c r="AH151" s="365">
        <v>1</v>
      </c>
      <c r="AI151" s="367">
        <f>AH151/AH$202</f>
        <v>3.2679738562091504E-3</v>
      </c>
      <c r="AJ151" s="365">
        <v>2</v>
      </c>
      <c r="AK151" s="367">
        <f>AJ151/AJ$202</f>
        <v>7.1174377224199285E-3</v>
      </c>
      <c r="AL151" s="394">
        <v>2</v>
      </c>
      <c r="AM151" s="367">
        <f>AL151/AL152</f>
        <v>0.2</v>
      </c>
      <c r="AN151" s="368"/>
      <c r="AO151" s="367"/>
      <c r="AP151" s="368"/>
      <c r="AQ151" s="367"/>
      <c r="AR151" s="368"/>
      <c r="AS151" s="367"/>
      <c r="AT151" s="369">
        <f>AVERAGE(N151,P151,R151,T151,V151,X151,Z151,AB151,AD151, AF151)</f>
        <v>2.2000000000000002</v>
      </c>
      <c r="AU151" s="370">
        <f>AT151/AT$202</f>
        <v>7.1359065844956212E-3</v>
      </c>
      <c r="AV151" s="229"/>
    </row>
    <row r="152" spans="1:48" ht="12.75" customHeight="1" x14ac:dyDescent="0.25">
      <c r="A152" s="323"/>
      <c r="B152" s="323"/>
      <c r="C152" s="372" t="s">
        <v>59</v>
      </c>
      <c r="D152" s="373">
        <f>SUM(D148:D151)</f>
        <v>11</v>
      </c>
      <c r="E152" s="374" t="e">
        <f>D152/D$202</f>
        <v>#REF!</v>
      </c>
      <c r="F152" s="373">
        <f>SUM(F148:F151)</f>
        <v>14</v>
      </c>
      <c r="G152" s="374" t="e">
        <f>F152/F$202</f>
        <v>#REF!</v>
      </c>
      <c r="H152" s="373">
        <f>SUM(H148:H151)</f>
        <v>13</v>
      </c>
      <c r="I152" s="374" t="e">
        <f>H152/H$202</f>
        <v>#REF!</v>
      </c>
      <c r="J152" s="373">
        <f>SUM(J148:J151)</f>
        <v>12</v>
      </c>
      <c r="K152" s="374" t="e">
        <f>J152/J$202</f>
        <v>#REF!</v>
      </c>
      <c r="L152" s="373">
        <f>SUM(L148:L151)</f>
        <v>24</v>
      </c>
      <c r="M152" s="374" t="e">
        <f>L152/L$202</f>
        <v>#REF!</v>
      </c>
      <c r="N152" s="375">
        <v>22</v>
      </c>
      <c r="O152" s="374" t="e">
        <f>N152/N$202</f>
        <v>#REF!</v>
      </c>
      <c r="P152" s="373">
        <f>SUM(P148:P151)</f>
        <v>21</v>
      </c>
      <c r="Q152" s="374">
        <f>P152/P$202</f>
        <v>7.0469798657718116E-2</v>
      </c>
      <c r="R152" s="373">
        <f>SUM(R148:R151)</f>
        <v>20</v>
      </c>
      <c r="S152" s="374">
        <f>R152/R$202</f>
        <v>7.1174377224199295E-2</v>
      </c>
      <c r="T152" s="373">
        <f>SUM(T148:T151)</f>
        <v>26</v>
      </c>
      <c r="U152" s="376">
        <f>T152/T$202</f>
        <v>9.2198581560283682E-2</v>
      </c>
      <c r="V152" s="377">
        <f>SUM(V148:V151)</f>
        <v>20</v>
      </c>
      <c r="W152" s="374">
        <f>V152/V$202</f>
        <v>6.0240963855421686E-2</v>
      </c>
      <c r="X152" s="373">
        <f>SUM(X148:X151)</f>
        <v>33</v>
      </c>
      <c r="Y152" s="376">
        <f>X152/X$202</f>
        <v>0.11148648648648649</v>
      </c>
      <c r="Z152" s="377">
        <f>SUM(Z148:Z151)</f>
        <v>10</v>
      </c>
      <c r="AA152" s="378">
        <f>Z152/Z$202</f>
        <v>3.2894736842105261E-2</v>
      </c>
      <c r="AB152" s="377">
        <f>SUM(AB148:AB151)</f>
        <v>29</v>
      </c>
      <c r="AC152" s="378">
        <f>AB152/AB$202</f>
        <v>8.2857142857142851E-2</v>
      </c>
      <c r="AD152" s="379">
        <f>SUM(AD148:AD151)</f>
        <v>23</v>
      </c>
      <c r="AE152" s="376">
        <f>AD152/AD$202</f>
        <v>7.1651090342679122E-2</v>
      </c>
      <c r="AF152" s="380">
        <f>SUM(AF148:AF151)</f>
        <v>13</v>
      </c>
      <c r="AG152" s="378">
        <f>AF152/AF202</f>
        <v>3.8461538461538464E-2</v>
      </c>
      <c r="AH152" s="379">
        <f t="shared" ref="AH152:AM152" si="156">SUM(AH148:AH151)</f>
        <v>9</v>
      </c>
      <c r="AI152" s="378">
        <f t="shared" si="156"/>
        <v>2.9411764705882353E-2</v>
      </c>
      <c r="AJ152" s="379">
        <f t="shared" si="156"/>
        <v>9</v>
      </c>
      <c r="AK152" s="378">
        <f t="shared" si="156"/>
        <v>3.2028469750889681E-2</v>
      </c>
      <c r="AL152" s="373">
        <f t="shared" si="156"/>
        <v>10</v>
      </c>
      <c r="AM152" s="378">
        <f t="shared" si="156"/>
        <v>1</v>
      </c>
      <c r="AN152" s="376"/>
      <c r="AO152" s="378"/>
      <c r="AP152" s="376"/>
      <c r="AQ152" s="378"/>
      <c r="AR152" s="376"/>
      <c r="AS152" s="378"/>
      <c r="AT152" s="381">
        <f>AVERAGE(N152,P152,R152,T152,V152,X152,Z152,AB152,AD152,AF152)</f>
        <v>21.7</v>
      </c>
      <c r="AU152" s="382">
        <f>AT152/AT$202</f>
        <v>7.0385987674343162E-2</v>
      </c>
      <c r="AV152" s="223"/>
    </row>
    <row r="153" spans="1:48" ht="12.75" customHeight="1" x14ac:dyDescent="0.25">
      <c r="A153" s="323"/>
      <c r="B153" s="323"/>
      <c r="C153" s="450"/>
      <c r="D153" s="451"/>
      <c r="E153" s="452"/>
      <c r="F153" s="451"/>
      <c r="G153" s="452"/>
      <c r="H153" s="451"/>
      <c r="I153" s="452"/>
      <c r="J153" s="451"/>
      <c r="K153" s="452"/>
      <c r="L153" s="451"/>
      <c r="M153" s="452"/>
      <c r="N153" s="451"/>
      <c r="O153" s="452"/>
      <c r="P153" s="451"/>
      <c r="Q153" s="452"/>
      <c r="R153" s="451"/>
      <c r="S153" s="452"/>
      <c r="T153" s="451"/>
      <c r="U153" s="453"/>
      <c r="V153" s="454"/>
      <c r="W153" s="452"/>
      <c r="X153" s="451"/>
      <c r="Y153" s="453"/>
      <c r="Z153" s="454"/>
      <c r="AA153" s="455"/>
      <c r="AB153" s="454"/>
      <c r="AC153" s="455"/>
      <c r="AD153" s="456"/>
      <c r="AE153" s="453"/>
      <c r="AF153" s="457"/>
      <c r="AG153" s="455"/>
      <c r="AH153" s="453"/>
      <c r="AI153" s="455"/>
      <c r="AJ153" s="453"/>
      <c r="AK153" s="455"/>
      <c r="AL153" s="453"/>
      <c r="AM153" s="455"/>
      <c r="AN153" s="453"/>
      <c r="AO153" s="455"/>
      <c r="AP153" s="453"/>
      <c r="AQ153" s="455"/>
      <c r="AR153" s="453"/>
      <c r="AS153" s="455"/>
      <c r="AT153" s="458"/>
      <c r="AU153" s="459"/>
      <c r="AV153" s="223"/>
    </row>
    <row r="154" spans="1:48" ht="13.5" customHeight="1" x14ac:dyDescent="0.25">
      <c r="A154" s="323">
        <v>45.010100000000001</v>
      </c>
      <c r="B154" s="282">
        <v>45</v>
      </c>
      <c r="C154" s="415" t="s">
        <v>221</v>
      </c>
      <c r="D154" s="416">
        <v>0</v>
      </c>
      <c r="E154" s="417" t="e">
        <f>D154/D$202</f>
        <v>#REF!</v>
      </c>
      <c r="F154" s="416">
        <v>0</v>
      </c>
      <c r="G154" s="417" t="e">
        <f>F154/F$202</f>
        <v>#REF!</v>
      </c>
      <c r="H154" s="416">
        <v>1</v>
      </c>
      <c r="I154" s="417" t="e">
        <f>H154/H$202</f>
        <v>#REF!</v>
      </c>
      <c r="J154" s="416">
        <v>0</v>
      </c>
      <c r="K154" s="417" t="e">
        <f>J154/$J$202</f>
        <v>#REF!</v>
      </c>
      <c r="L154" s="416">
        <v>0</v>
      </c>
      <c r="M154" s="417" t="e">
        <f>L154/L$202</f>
        <v>#REF!</v>
      </c>
      <c r="N154" s="416">
        <v>1</v>
      </c>
      <c r="O154" s="417" t="e">
        <f>N154/N$202</f>
        <v>#REF!</v>
      </c>
      <c r="P154" s="416">
        <v>1</v>
      </c>
      <c r="Q154" s="417">
        <f>P154/P$202</f>
        <v>3.3557046979865771E-3</v>
      </c>
      <c r="R154" s="416">
        <v>1</v>
      </c>
      <c r="S154" s="417">
        <f>R154/R$202</f>
        <v>3.5587188612099642E-3</v>
      </c>
      <c r="T154" s="416">
        <v>0</v>
      </c>
      <c r="U154" s="418">
        <f>T154/T$202</f>
        <v>0</v>
      </c>
      <c r="V154" s="419">
        <v>0</v>
      </c>
      <c r="W154" s="417">
        <f>V154/V$202</f>
        <v>0</v>
      </c>
      <c r="X154" s="416">
        <v>1</v>
      </c>
      <c r="Y154" s="418">
        <f>X154/X$202</f>
        <v>3.3783783783783786E-3</v>
      </c>
      <c r="Z154" s="419">
        <v>5</v>
      </c>
      <c r="AA154" s="420">
        <f>Z154/Z$202</f>
        <v>1.6447368421052631E-2</v>
      </c>
      <c r="AB154" s="419">
        <v>2</v>
      </c>
      <c r="AC154" s="420">
        <f>AB154/AB$202</f>
        <v>5.7142857142857143E-3</v>
      </c>
      <c r="AD154" s="421">
        <v>0</v>
      </c>
      <c r="AE154" s="418">
        <f>AD154/AD$202</f>
        <v>0</v>
      </c>
      <c r="AF154" s="422">
        <v>3</v>
      </c>
      <c r="AG154" s="420">
        <f>AF154/AF202</f>
        <v>8.8757396449704144E-3</v>
      </c>
      <c r="AH154" s="421">
        <v>1</v>
      </c>
      <c r="AI154" s="420">
        <f>AH154/AH202</f>
        <v>3.2679738562091504E-3</v>
      </c>
      <c r="AJ154" s="421">
        <v>3</v>
      </c>
      <c r="AK154" s="420">
        <f>AJ154/AJ202</f>
        <v>1.0676156583629894E-2</v>
      </c>
      <c r="AL154" s="416">
        <v>0</v>
      </c>
      <c r="AM154" s="420">
        <v>0</v>
      </c>
      <c r="AN154" s="418"/>
      <c r="AO154" s="420"/>
      <c r="AP154" s="418"/>
      <c r="AQ154" s="420"/>
      <c r="AR154" s="418"/>
      <c r="AS154" s="420"/>
      <c r="AT154" s="424">
        <f>AVERAGE(X154,F154,H154,J154,L154,N154,P154,R154,T154,V154)</f>
        <v>0.5</v>
      </c>
      <c r="AU154" s="425">
        <f>AT154/AT$202</f>
        <v>1.6217969510217321E-3</v>
      </c>
      <c r="AV154" s="223"/>
    </row>
    <row r="155" spans="1:48" ht="12.75" customHeight="1" x14ac:dyDescent="0.25">
      <c r="A155" s="323"/>
      <c r="B155" s="323"/>
      <c r="C155" s="427"/>
      <c r="D155" s="222"/>
      <c r="E155" s="318"/>
      <c r="F155" s="222"/>
      <c r="G155" s="318"/>
      <c r="H155" s="222"/>
      <c r="I155" s="318"/>
      <c r="J155" s="222"/>
      <c r="K155" s="318"/>
      <c r="L155" s="222"/>
      <c r="M155" s="318"/>
      <c r="N155" s="222"/>
      <c r="O155" s="318"/>
      <c r="P155" s="222"/>
      <c r="Q155" s="318"/>
      <c r="R155" s="222"/>
      <c r="S155" s="318"/>
      <c r="T155" s="222"/>
      <c r="U155" s="319"/>
      <c r="V155" s="309"/>
      <c r="W155" s="318"/>
      <c r="X155" s="222"/>
      <c r="Y155" s="319"/>
      <c r="Z155" s="309"/>
      <c r="AA155" s="285"/>
      <c r="AB155" s="309"/>
      <c r="AC155" s="285"/>
      <c r="AD155" s="282"/>
      <c r="AE155" s="319"/>
      <c r="AF155" s="283"/>
      <c r="AG155" s="285"/>
      <c r="AH155" s="319"/>
      <c r="AI155" s="285"/>
      <c r="AJ155" s="319"/>
      <c r="AK155" s="285"/>
      <c r="AL155" s="319"/>
      <c r="AM155" s="285"/>
      <c r="AN155" s="319"/>
      <c r="AO155" s="285"/>
      <c r="AP155" s="319"/>
      <c r="AQ155" s="285"/>
      <c r="AR155" s="319"/>
      <c r="AS155" s="285"/>
      <c r="AT155" s="402"/>
      <c r="AU155" s="320"/>
      <c r="AV155" s="223"/>
    </row>
    <row r="156" spans="1:48" ht="12.75" customHeight="1" x14ac:dyDescent="0.25">
      <c r="A156" s="323"/>
      <c r="B156" s="323"/>
      <c r="C156" s="252" t="s">
        <v>186</v>
      </c>
      <c r="D156" s="261"/>
      <c r="E156" s="254"/>
      <c r="F156" s="261"/>
      <c r="G156" s="254"/>
      <c r="H156" s="261"/>
      <c r="I156" s="254"/>
      <c r="J156" s="261"/>
      <c r="K156" s="254"/>
      <c r="L156" s="261"/>
      <c r="M156" s="254"/>
      <c r="N156" s="261"/>
      <c r="O156" s="254"/>
      <c r="P156" s="261"/>
      <c r="Q156" s="254"/>
      <c r="R156" s="261"/>
      <c r="S156" s="254"/>
      <c r="T156" s="261"/>
      <c r="U156" s="255"/>
      <c r="V156" s="257"/>
      <c r="W156" s="254"/>
      <c r="X156" s="261"/>
      <c r="Y156" s="255"/>
      <c r="Z156" s="257"/>
      <c r="AA156" s="258"/>
      <c r="AB156" s="257"/>
      <c r="AC156" s="258"/>
      <c r="AD156" s="259"/>
      <c r="AE156" s="255"/>
      <c r="AF156" s="260"/>
      <c r="AG156" s="258"/>
      <c r="AH156" s="255"/>
      <c r="AI156" s="258"/>
      <c r="AJ156" s="255"/>
      <c r="AK156" s="258"/>
      <c r="AL156" s="255"/>
      <c r="AM156" s="258"/>
      <c r="AN156" s="255"/>
      <c r="AO156" s="258"/>
      <c r="AP156" s="255"/>
      <c r="AQ156" s="258"/>
      <c r="AR156" s="255"/>
      <c r="AS156" s="258"/>
      <c r="AT156" s="358"/>
      <c r="AU156" s="263"/>
      <c r="AV156" s="223"/>
    </row>
    <row r="157" spans="1:48" ht="12.75" customHeight="1" x14ac:dyDescent="0.25">
      <c r="A157" s="323">
        <v>50.070300000000003</v>
      </c>
      <c r="B157" s="282">
        <v>50</v>
      </c>
      <c r="C157" s="252" t="s">
        <v>187</v>
      </c>
      <c r="D157" s="261">
        <v>1</v>
      </c>
      <c r="E157" s="254" t="e">
        <f>D157/D$202</f>
        <v>#REF!</v>
      </c>
      <c r="F157" s="261">
        <v>1</v>
      </c>
      <c r="G157" s="254" t="e">
        <f>F157/F$202</f>
        <v>#REF!</v>
      </c>
      <c r="H157" s="261">
        <v>2</v>
      </c>
      <c r="I157" s="254" t="e">
        <f>H157/H$202</f>
        <v>#REF!</v>
      </c>
      <c r="J157" s="261">
        <v>1</v>
      </c>
      <c r="K157" s="254" t="e">
        <f>J157/$J$202</f>
        <v>#REF!</v>
      </c>
      <c r="L157" s="261">
        <v>3</v>
      </c>
      <c r="M157" s="254" t="e">
        <f>L157/L$202</f>
        <v>#REF!</v>
      </c>
      <c r="N157" s="261">
        <v>0</v>
      </c>
      <c r="O157" s="254" t="e">
        <f>N157/N$202</f>
        <v>#REF!</v>
      </c>
      <c r="P157" s="261">
        <v>1</v>
      </c>
      <c r="Q157" s="254">
        <f>P157/P$202</f>
        <v>3.3557046979865771E-3</v>
      </c>
      <c r="R157" s="261">
        <v>3</v>
      </c>
      <c r="S157" s="254">
        <f>R157/R$202</f>
        <v>1.0676156583629894E-2</v>
      </c>
      <c r="T157" s="261">
        <v>0</v>
      </c>
      <c r="U157" s="255">
        <f>T157/T$202</f>
        <v>0</v>
      </c>
      <c r="V157" s="257">
        <v>0</v>
      </c>
      <c r="W157" s="254">
        <f>V157/V$202</f>
        <v>0</v>
      </c>
      <c r="X157" s="261">
        <v>1</v>
      </c>
      <c r="Y157" s="255">
        <f>X157/X$202</f>
        <v>3.3783783783783786E-3</v>
      </c>
      <c r="Z157" s="257">
        <v>0</v>
      </c>
      <c r="AA157" s="258">
        <f>Z157/Z$202</f>
        <v>0</v>
      </c>
      <c r="AB157" s="257">
        <v>0</v>
      </c>
      <c r="AC157" s="258">
        <f>AB157/AB$202</f>
        <v>0</v>
      </c>
      <c r="AD157" s="259">
        <v>0</v>
      </c>
      <c r="AE157" s="267">
        <f>AD157/AD$202</f>
        <v>0</v>
      </c>
      <c r="AF157" s="260">
        <v>2</v>
      </c>
      <c r="AG157" s="258">
        <f>AF157/AF$202</f>
        <v>5.9171597633136093E-3</v>
      </c>
      <c r="AH157" s="259">
        <v>1</v>
      </c>
      <c r="AI157" s="258">
        <f>AH157/AH$202</f>
        <v>3.2679738562091504E-3</v>
      </c>
      <c r="AJ157" s="259">
        <v>2</v>
      </c>
      <c r="AK157" s="258">
        <f>AJ157/AJ$202</f>
        <v>7.1174377224199285E-3</v>
      </c>
      <c r="AL157" s="261">
        <v>0</v>
      </c>
      <c r="AM157" s="258">
        <f>(AL157/AL161)</f>
        <v>0</v>
      </c>
      <c r="AN157" s="255"/>
      <c r="AO157" s="258"/>
      <c r="AP157" s="255"/>
      <c r="AQ157" s="258"/>
      <c r="AR157" s="255"/>
      <c r="AS157" s="258"/>
      <c r="AT157" s="358">
        <f>AVERAGE(N157,P157,R157,T157,V157,X157,Z157,AB157,AD157, AF157)</f>
        <v>0.7</v>
      </c>
      <c r="AU157" s="263">
        <f>AT157/AT$202</f>
        <v>2.2705157314304248E-3</v>
      </c>
      <c r="AV157" s="229"/>
    </row>
    <row r="158" spans="1:48" ht="12.75" customHeight="1" x14ac:dyDescent="0.25">
      <c r="A158" s="323">
        <v>30.1401</v>
      </c>
      <c r="B158" s="282">
        <v>30</v>
      </c>
      <c r="C158" s="348" t="s">
        <v>188</v>
      </c>
      <c r="D158" s="222">
        <v>0</v>
      </c>
      <c r="E158" s="254" t="e">
        <f>D158/D$202</f>
        <v>#REF!</v>
      </c>
      <c r="F158" s="222">
        <v>0</v>
      </c>
      <c r="G158" s="254" t="e">
        <f>F158/F$202</f>
        <v>#REF!</v>
      </c>
      <c r="H158" s="222">
        <v>0</v>
      </c>
      <c r="I158" s="254" t="e">
        <f>H158/H$202</f>
        <v>#REF!</v>
      </c>
      <c r="J158" s="222">
        <v>0</v>
      </c>
      <c r="K158" s="254" t="e">
        <f>J158/J$202</f>
        <v>#REF!</v>
      </c>
      <c r="L158" s="222">
        <v>0</v>
      </c>
      <c r="M158" s="254" t="e">
        <f>L158/L$202</f>
        <v>#REF!</v>
      </c>
      <c r="N158" s="222">
        <v>0</v>
      </c>
      <c r="O158" s="254" t="e">
        <f>N158/N$202</f>
        <v>#REF!</v>
      </c>
      <c r="P158" s="222">
        <v>0</v>
      </c>
      <c r="Q158" s="254">
        <f>P158/P$202</f>
        <v>0</v>
      </c>
      <c r="R158" s="222">
        <v>1</v>
      </c>
      <c r="S158" s="254">
        <f>R158/R$202</f>
        <v>3.5587188612099642E-3</v>
      </c>
      <c r="T158" s="222">
        <v>1</v>
      </c>
      <c r="U158" s="255">
        <f>T158/T$202</f>
        <v>3.5460992907801418E-3</v>
      </c>
      <c r="V158" s="309">
        <v>2</v>
      </c>
      <c r="W158" s="254">
        <f>V158/V$202</f>
        <v>6.024096385542169E-3</v>
      </c>
      <c r="X158" s="222">
        <v>1</v>
      </c>
      <c r="Y158" s="255">
        <f>X158/X$202</f>
        <v>3.3783783783783786E-3</v>
      </c>
      <c r="Z158" s="309">
        <v>1</v>
      </c>
      <c r="AA158" s="258">
        <f>Z158/Z$202</f>
        <v>3.2894736842105261E-3</v>
      </c>
      <c r="AB158" s="309">
        <v>2</v>
      </c>
      <c r="AC158" s="258">
        <f>AB158/AB$202</f>
        <v>5.7142857142857143E-3</v>
      </c>
      <c r="AD158" s="259">
        <v>2</v>
      </c>
      <c r="AE158" s="267">
        <f>AD158/AD$202</f>
        <v>6.2305295950155761E-3</v>
      </c>
      <c r="AF158" s="260">
        <v>3</v>
      </c>
      <c r="AG158" s="258">
        <f>AF158/AF$202</f>
        <v>8.8757396449704144E-3</v>
      </c>
      <c r="AH158" s="259">
        <v>0</v>
      </c>
      <c r="AI158" s="258">
        <f>AH158/AH$202</f>
        <v>0</v>
      </c>
      <c r="AJ158" s="259">
        <v>1</v>
      </c>
      <c r="AK158" s="258">
        <f>AJ158/AJ$202</f>
        <v>3.5587188612099642E-3</v>
      </c>
      <c r="AL158" s="261">
        <v>2</v>
      </c>
      <c r="AM158" s="258">
        <f>(AL158/AL161)</f>
        <v>0.25</v>
      </c>
      <c r="AN158" s="255"/>
      <c r="AO158" s="258"/>
      <c r="AP158" s="255"/>
      <c r="AQ158" s="258"/>
      <c r="AR158" s="255"/>
      <c r="AS158" s="258"/>
      <c r="AT158" s="358">
        <f>AVERAGE(N158,P158,R158,T158,V158,X158,Z158,AB158,AD158, AF158)</f>
        <v>1.3</v>
      </c>
      <c r="AU158" s="263">
        <f>AT158/AT$202</f>
        <v>4.2166720726565035E-3</v>
      </c>
      <c r="AV158" s="229"/>
    </row>
    <row r="159" spans="1:48" ht="12.75" customHeight="1" x14ac:dyDescent="0.25">
      <c r="A159" s="323">
        <v>50.070099999999996</v>
      </c>
      <c r="B159" s="282">
        <v>50</v>
      </c>
      <c r="C159" s="348" t="s">
        <v>330</v>
      </c>
      <c r="D159" s="222"/>
      <c r="E159" s="318"/>
      <c r="F159" s="222"/>
      <c r="G159" s="318"/>
      <c r="H159" s="222"/>
      <c r="I159" s="318"/>
      <c r="J159" s="222">
        <v>0</v>
      </c>
      <c r="K159" s="318">
        <v>0</v>
      </c>
      <c r="L159" s="222">
        <v>0</v>
      </c>
      <c r="M159" s="318">
        <v>0</v>
      </c>
      <c r="N159" s="222">
        <v>0</v>
      </c>
      <c r="O159" s="318">
        <v>0</v>
      </c>
      <c r="P159" s="222">
        <v>0</v>
      </c>
      <c r="Q159" s="318">
        <v>0</v>
      </c>
      <c r="R159" s="222">
        <v>0</v>
      </c>
      <c r="S159" s="318">
        <v>0</v>
      </c>
      <c r="T159" s="222">
        <v>0</v>
      </c>
      <c r="U159" s="319">
        <v>0</v>
      </c>
      <c r="V159" s="309">
        <v>0</v>
      </c>
      <c r="W159" s="318">
        <v>0</v>
      </c>
      <c r="X159" s="222">
        <v>1</v>
      </c>
      <c r="Y159" s="255">
        <f>X159/X$202</f>
        <v>3.3783783783783786E-3</v>
      </c>
      <c r="Z159" s="309">
        <v>3</v>
      </c>
      <c r="AA159" s="258">
        <f>Z159/Z$202</f>
        <v>9.8684210526315784E-3</v>
      </c>
      <c r="AB159" s="309">
        <v>0</v>
      </c>
      <c r="AC159" s="258">
        <f>AB159/AB$202</f>
        <v>0</v>
      </c>
      <c r="AD159" s="259">
        <v>1</v>
      </c>
      <c r="AE159" s="267">
        <f>AD159/AD$202</f>
        <v>3.1152647975077881E-3</v>
      </c>
      <c r="AF159" s="260">
        <v>0</v>
      </c>
      <c r="AG159" s="258">
        <f>AF159/AF$202</f>
        <v>0</v>
      </c>
      <c r="AH159" s="259">
        <v>0</v>
      </c>
      <c r="AI159" s="258">
        <f>AH159/AH$202</f>
        <v>0</v>
      </c>
      <c r="AJ159" s="259">
        <v>3</v>
      </c>
      <c r="AK159" s="258">
        <f>AJ159/AJ$202</f>
        <v>1.0676156583629894E-2</v>
      </c>
      <c r="AL159" s="261">
        <v>0</v>
      </c>
      <c r="AM159" s="258">
        <f>(AL159/AL160)</f>
        <v>0</v>
      </c>
      <c r="AN159" s="255"/>
      <c r="AO159" s="258"/>
      <c r="AP159" s="255"/>
      <c r="AQ159" s="258"/>
      <c r="AR159" s="255"/>
      <c r="AS159" s="258"/>
      <c r="AT159" s="358">
        <f>AVERAGE(N159,P159,R159,T159,V159,X159,Z159,AB159,AD159, AF159)</f>
        <v>0.5</v>
      </c>
      <c r="AU159" s="263">
        <f>AT159/AT$202</f>
        <v>1.6217969510217321E-3</v>
      </c>
      <c r="AV159" s="229"/>
    </row>
    <row r="160" spans="1:48" ht="12.75" customHeight="1" x14ac:dyDescent="0.25">
      <c r="A160" s="323">
        <v>50.0702</v>
      </c>
      <c r="B160" s="282">
        <v>50</v>
      </c>
      <c r="C160" s="460" t="s">
        <v>189</v>
      </c>
      <c r="D160" s="461">
        <v>2</v>
      </c>
      <c r="E160" s="462" t="e">
        <f>D160/D$202</f>
        <v>#REF!</v>
      </c>
      <c r="F160" s="461">
        <v>2</v>
      </c>
      <c r="G160" s="462" t="e">
        <f>F160/F$202</f>
        <v>#REF!</v>
      </c>
      <c r="H160" s="461">
        <v>1</v>
      </c>
      <c r="I160" s="462" t="e">
        <f>H160/H$202</f>
        <v>#REF!</v>
      </c>
      <c r="J160" s="461">
        <v>4</v>
      </c>
      <c r="K160" s="462" t="e">
        <f>J160/$J$202</f>
        <v>#REF!</v>
      </c>
      <c r="L160" s="461">
        <v>6</v>
      </c>
      <c r="M160" s="462" t="e">
        <f>L160/L$202</f>
        <v>#REF!</v>
      </c>
      <c r="N160" s="461">
        <v>6</v>
      </c>
      <c r="O160" s="462" t="e">
        <f>N160/N$202</f>
        <v>#REF!</v>
      </c>
      <c r="P160" s="461">
        <v>4</v>
      </c>
      <c r="Q160" s="462">
        <f>P160/P$202</f>
        <v>1.3422818791946308E-2</v>
      </c>
      <c r="R160" s="461">
        <v>1</v>
      </c>
      <c r="S160" s="462">
        <f>R160/R$202</f>
        <v>3.5587188612099642E-3</v>
      </c>
      <c r="T160" s="461">
        <v>6</v>
      </c>
      <c r="U160" s="463">
        <f>T160/T$202</f>
        <v>2.1276595744680851E-2</v>
      </c>
      <c r="V160" s="464">
        <v>3</v>
      </c>
      <c r="W160" s="462">
        <f>V160/V$202</f>
        <v>9.0361445783132526E-3</v>
      </c>
      <c r="X160" s="461">
        <v>0</v>
      </c>
      <c r="Y160" s="463">
        <f>X160/X$202</f>
        <v>0</v>
      </c>
      <c r="Z160" s="464">
        <v>0</v>
      </c>
      <c r="AA160" s="465">
        <f>Z160/Z$202</f>
        <v>0</v>
      </c>
      <c r="AB160" s="464">
        <v>1</v>
      </c>
      <c r="AC160" s="465">
        <f>AB160/AB$202</f>
        <v>2.8571428571428571E-3</v>
      </c>
      <c r="AD160" s="391">
        <v>0</v>
      </c>
      <c r="AE160" s="362">
        <f>AD160/AD$202</f>
        <v>0</v>
      </c>
      <c r="AF160" s="366">
        <v>1</v>
      </c>
      <c r="AG160" s="367">
        <f>AF160/AF$202</f>
        <v>2.9585798816568047E-3</v>
      </c>
      <c r="AH160" s="365">
        <v>4</v>
      </c>
      <c r="AI160" s="367">
        <f>AH160/AH$202</f>
        <v>1.3071895424836602E-2</v>
      </c>
      <c r="AJ160" s="365">
        <v>0</v>
      </c>
      <c r="AK160" s="367">
        <f>AJ160/AJ$202</f>
        <v>0</v>
      </c>
      <c r="AL160" s="394">
        <v>6</v>
      </c>
      <c r="AM160" s="367">
        <f>(AL160/AL161)</f>
        <v>0.75</v>
      </c>
      <c r="AN160" s="368"/>
      <c r="AO160" s="367"/>
      <c r="AP160" s="368"/>
      <c r="AQ160" s="367"/>
      <c r="AR160" s="368"/>
      <c r="AS160" s="367"/>
      <c r="AT160" s="369">
        <f>AVERAGE(N160,P160,R160,T160,V160,X160,Z160,AB160,AD160, AF160)</f>
        <v>2.2000000000000002</v>
      </c>
      <c r="AU160" s="466">
        <f>AT160/AT$202</f>
        <v>7.1359065844956212E-3</v>
      </c>
      <c r="AV160" s="223"/>
    </row>
    <row r="161" spans="1:48" ht="12.75" customHeight="1" x14ac:dyDescent="0.25">
      <c r="A161" s="323"/>
      <c r="B161" s="323"/>
      <c r="C161" s="372" t="s">
        <v>67</v>
      </c>
      <c r="D161" s="373">
        <f>SUM(D157:D160)</f>
        <v>3</v>
      </c>
      <c r="E161" s="374" t="e">
        <f>D161/D$202</f>
        <v>#REF!</v>
      </c>
      <c r="F161" s="373">
        <f>SUM(F157:F160)</f>
        <v>3</v>
      </c>
      <c r="G161" s="374" t="e">
        <f>F161/F$202</f>
        <v>#REF!</v>
      </c>
      <c r="H161" s="373">
        <f>SUM(H157:H160)</f>
        <v>3</v>
      </c>
      <c r="I161" s="374" t="e">
        <f>H161/H$202</f>
        <v>#REF!</v>
      </c>
      <c r="J161" s="373">
        <f>SUM(J157:J160)</f>
        <v>5</v>
      </c>
      <c r="K161" s="374" t="e">
        <f>J161/$J$202</f>
        <v>#REF!</v>
      </c>
      <c r="L161" s="373">
        <f>SUM(L157:L160)</f>
        <v>9</v>
      </c>
      <c r="M161" s="374" t="e">
        <f>L161/L$202</f>
        <v>#REF!</v>
      </c>
      <c r="N161" s="375">
        <v>6</v>
      </c>
      <c r="O161" s="374" t="e">
        <f>N161/N$202</f>
        <v>#REF!</v>
      </c>
      <c r="P161" s="373">
        <f>SUM(P157:P160)</f>
        <v>5</v>
      </c>
      <c r="Q161" s="374">
        <f>P161/P$202</f>
        <v>1.6778523489932886E-2</v>
      </c>
      <c r="R161" s="373">
        <f>SUM(R157:R160)</f>
        <v>5</v>
      </c>
      <c r="S161" s="374">
        <f>R161/R$202</f>
        <v>1.7793594306049824E-2</v>
      </c>
      <c r="T161" s="373">
        <f>SUM(T157:T160)</f>
        <v>7</v>
      </c>
      <c r="U161" s="376">
        <f>T161/T$202</f>
        <v>2.4822695035460994E-2</v>
      </c>
      <c r="V161" s="377">
        <f>SUM(V157:V160)</f>
        <v>5</v>
      </c>
      <c r="W161" s="374">
        <f>V161/V$202</f>
        <v>1.5060240963855422E-2</v>
      </c>
      <c r="X161" s="373">
        <f>SUM(X157:X160)</f>
        <v>3</v>
      </c>
      <c r="Y161" s="376">
        <f>X161/X$202</f>
        <v>1.0135135135135136E-2</v>
      </c>
      <c r="Z161" s="377">
        <f>SUM(Z157:Z160)</f>
        <v>4</v>
      </c>
      <c r="AA161" s="378">
        <f>Z161/Z$202</f>
        <v>1.3157894736842105E-2</v>
      </c>
      <c r="AB161" s="377">
        <f>SUM(AB157:AB160)</f>
        <v>3</v>
      </c>
      <c r="AC161" s="378">
        <f>AB161/AB$202</f>
        <v>8.5714285714285719E-3</v>
      </c>
      <c r="AD161" s="379">
        <f>SUM(AD157:AD160)</f>
        <v>3</v>
      </c>
      <c r="AE161" s="376">
        <f>AD161/AD$202</f>
        <v>9.3457943925233638E-3</v>
      </c>
      <c r="AF161" s="380">
        <f>SUM(AF157:AF160)</f>
        <v>6</v>
      </c>
      <c r="AG161" s="378">
        <f>AF161/AF202</f>
        <v>1.7751479289940829E-2</v>
      </c>
      <c r="AH161" s="379">
        <f t="shared" ref="AH161:AM161" si="157">SUM(AH157:AH160)</f>
        <v>5</v>
      </c>
      <c r="AI161" s="378">
        <f t="shared" si="157"/>
        <v>1.6339869281045753E-2</v>
      </c>
      <c r="AJ161" s="379">
        <f t="shared" si="157"/>
        <v>6</v>
      </c>
      <c r="AK161" s="378">
        <f t="shared" si="157"/>
        <v>2.1352313167259787E-2</v>
      </c>
      <c r="AL161" s="373">
        <f t="shared" si="157"/>
        <v>8</v>
      </c>
      <c r="AM161" s="378">
        <f t="shared" si="157"/>
        <v>1</v>
      </c>
      <c r="AN161" s="376"/>
      <c r="AO161" s="378"/>
      <c r="AP161" s="376"/>
      <c r="AQ161" s="378"/>
      <c r="AR161" s="376"/>
      <c r="AS161" s="378"/>
      <c r="AT161" s="381">
        <f>AVERAGE(N161,P161,R161,T161,V161,X161,Z161,AB161,AD161,AF161)</f>
        <v>4.7</v>
      </c>
      <c r="AU161" s="382">
        <f>AT161/AT$202</f>
        <v>1.5244891339604282E-2</v>
      </c>
      <c r="AV161" s="223"/>
    </row>
    <row r="162" spans="1:48" ht="12.75" customHeight="1" x14ac:dyDescent="0.25">
      <c r="A162" s="323"/>
      <c r="B162" s="323"/>
      <c r="C162" s="427"/>
      <c r="D162" s="222"/>
      <c r="E162" s="318"/>
      <c r="F162" s="222"/>
      <c r="G162" s="318"/>
      <c r="H162" s="222"/>
      <c r="I162" s="318"/>
      <c r="J162" s="222"/>
      <c r="K162" s="318"/>
      <c r="L162" s="222"/>
      <c r="M162" s="318"/>
      <c r="N162" s="222"/>
      <c r="O162" s="318"/>
      <c r="P162" s="222"/>
      <c r="Q162" s="318"/>
      <c r="R162" s="222"/>
      <c r="S162" s="318"/>
      <c r="T162" s="222"/>
      <c r="U162" s="319"/>
      <c r="V162" s="309"/>
      <c r="W162" s="318"/>
      <c r="X162" s="222"/>
      <c r="Y162" s="319"/>
      <c r="Z162" s="309"/>
      <c r="AA162" s="285"/>
      <c r="AB162" s="309"/>
      <c r="AC162" s="285"/>
      <c r="AD162" s="282"/>
      <c r="AE162" s="319"/>
      <c r="AF162" s="283"/>
      <c r="AG162" s="285"/>
      <c r="AH162" s="319"/>
      <c r="AI162" s="285"/>
      <c r="AJ162" s="319"/>
      <c r="AK162" s="285"/>
      <c r="AL162" s="319"/>
      <c r="AM162" s="285"/>
      <c r="AN162" s="319"/>
      <c r="AO162" s="285"/>
      <c r="AP162" s="319"/>
      <c r="AQ162" s="285"/>
      <c r="AR162" s="319"/>
      <c r="AS162" s="285"/>
      <c r="AT162" s="402"/>
      <c r="AU162" s="320"/>
      <c r="AV162" s="223"/>
    </row>
    <row r="163" spans="1:48" ht="12.75" customHeight="1" x14ac:dyDescent="0.25">
      <c r="A163" s="323"/>
      <c r="B163" s="323"/>
      <c r="C163" s="252" t="s">
        <v>190</v>
      </c>
      <c r="D163" s="261"/>
      <c r="E163" s="254"/>
      <c r="F163" s="261"/>
      <c r="G163" s="254"/>
      <c r="H163" s="261"/>
      <c r="I163" s="254"/>
      <c r="J163" s="261"/>
      <c r="K163" s="254"/>
      <c r="L163" s="261"/>
      <c r="M163" s="254"/>
      <c r="N163" s="261"/>
      <c r="O163" s="254"/>
      <c r="P163" s="261"/>
      <c r="Q163" s="254"/>
      <c r="R163" s="261"/>
      <c r="S163" s="254"/>
      <c r="T163" s="261"/>
      <c r="U163" s="255"/>
      <c r="V163" s="257"/>
      <c r="W163" s="254"/>
      <c r="X163" s="261"/>
      <c r="Y163" s="255"/>
      <c r="Z163" s="257"/>
      <c r="AA163" s="258"/>
      <c r="AB163" s="257"/>
      <c r="AC163" s="258"/>
      <c r="AD163" s="259"/>
      <c r="AE163" s="255"/>
      <c r="AF163" s="260"/>
      <c r="AG163" s="258"/>
      <c r="AH163" s="255"/>
      <c r="AI163" s="258"/>
      <c r="AJ163" s="255"/>
      <c r="AK163" s="258"/>
      <c r="AL163" s="255"/>
      <c r="AM163" s="258"/>
      <c r="AN163" s="255"/>
      <c r="AO163" s="258"/>
      <c r="AP163" s="255"/>
      <c r="AQ163" s="258"/>
      <c r="AR163" s="255"/>
      <c r="AS163" s="258"/>
      <c r="AT163" s="358"/>
      <c r="AU163" s="263"/>
      <c r="AV163" s="223"/>
    </row>
    <row r="164" spans="1:48" ht="12.75" customHeight="1" x14ac:dyDescent="0.25">
      <c r="A164" s="323">
        <v>9.0100999999999996</v>
      </c>
      <c r="B164" s="282">
        <v>9</v>
      </c>
      <c r="C164" s="348" t="s">
        <v>191</v>
      </c>
      <c r="D164" s="222">
        <v>6</v>
      </c>
      <c r="E164" s="254" t="e">
        <f>D164/D$202</f>
        <v>#REF!</v>
      </c>
      <c r="F164" s="222">
        <v>11</v>
      </c>
      <c r="G164" s="254" t="e">
        <f>F164/F$202</f>
        <v>#REF!</v>
      </c>
      <c r="H164" s="222">
        <v>4</v>
      </c>
      <c r="I164" s="254" t="e">
        <f>H164/H$202</f>
        <v>#REF!</v>
      </c>
      <c r="J164" s="222">
        <v>14</v>
      </c>
      <c r="K164" s="254" t="e">
        <f>J164/$J$202</f>
        <v>#REF!</v>
      </c>
      <c r="L164" s="222">
        <v>17</v>
      </c>
      <c r="M164" s="254" t="e">
        <f>L164/L$202</f>
        <v>#REF!</v>
      </c>
      <c r="N164" s="222">
        <v>24</v>
      </c>
      <c r="O164" s="254" t="e">
        <f>N164/N$202</f>
        <v>#REF!</v>
      </c>
      <c r="P164" s="222">
        <v>15</v>
      </c>
      <c r="Q164" s="254">
        <f>P164/P$202</f>
        <v>5.0335570469798654E-2</v>
      </c>
      <c r="R164" s="222">
        <v>15</v>
      </c>
      <c r="S164" s="254">
        <f>R164/R$202</f>
        <v>5.3380782918149468E-2</v>
      </c>
      <c r="T164" s="222">
        <v>15</v>
      </c>
      <c r="U164" s="255">
        <f>T164/T$202</f>
        <v>5.3191489361702128E-2</v>
      </c>
      <c r="V164" s="309">
        <v>19</v>
      </c>
      <c r="W164" s="254">
        <f>V164/V$202</f>
        <v>5.7228915662650599E-2</v>
      </c>
      <c r="X164" s="222">
        <v>13</v>
      </c>
      <c r="Y164" s="255">
        <f>X164/X$202</f>
        <v>4.3918918918918921E-2</v>
      </c>
      <c r="Z164" s="309">
        <v>12</v>
      </c>
      <c r="AA164" s="258">
        <f>Z164/Z$202</f>
        <v>3.9473684210526314E-2</v>
      </c>
      <c r="AB164" s="309">
        <v>11</v>
      </c>
      <c r="AC164" s="258">
        <f>AB164/AB$202</f>
        <v>3.1428571428571431E-2</v>
      </c>
      <c r="AD164" s="259">
        <v>14</v>
      </c>
      <c r="AE164" s="267">
        <f>AD164/AD$202</f>
        <v>4.3613707165109032E-2</v>
      </c>
      <c r="AF164" s="260">
        <v>15</v>
      </c>
      <c r="AG164" s="258">
        <f>AF164/AF$202</f>
        <v>4.4378698224852069E-2</v>
      </c>
      <c r="AH164" s="259">
        <v>16</v>
      </c>
      <c r="AI164" s="258">
        <f>AH164/AH$202</f>
        <v>5.2287581699346407E-2</v>
      </c>
      <c r="AJ164" s="259">
        <v>10</v>
      </c>
      <c r="AK164" s="258">
        <f>AJ164/AJ$202</f>
        <v>3.5587188612099648E-2</v>
      </c>
      <c r="AL164" s="261">
        <v>19</v>
      </c>
      <c r="AM164" s="258">
        <f>(AL164/AL166)</f>
        <v>1</v>
      </c>
      <c r="AN164" s="255"/>
      <c r="AO164" s="258"/>
      <c r="AP164" s="255"/>
      <c r="AQ164" s="258"/>
      <c r="AR164" s="255"/>
      <c r="AS164" s="258"/>
      <c r="AT164" s="358">
        <f>AVERAGE(N164,P164,R164,T164,V164,X164,Z164,AB164,AD164, AF164)</f>
        <v>15.3</v>
      </c>
      <c r="AU164" s="320">
        <f>AT164/AT$202</f>
        <v>4.9626986701265002E-2</v>
      </c>
      <c r="AV164" s="229"/>
    </row>
    <row r="165" spans="1:48" ht="12.75" customHeight="1" x14ac:dyDescent="0.25">
      <c r="A165" s="323">
        <v>9.0905000000000005</v>
      </c>
      <c r="B165" s="282">
        <v>9</v>
      </c>
      <c r="C165" s="460" t="s">
        <v>192</v>
      </c>
      <c r="D165" s="461">
        <v>0</v>
      </c>
      <c r="E165" s="462" t="e">
        <f>D165/D$202</f>
        <v>#REF!</v>
      </c>
      <c r="F165" s="461">
        <v>0</v>
      </c>
      <c r="G165" s="462" t="e">
        <f>F165/F$202</f>
        <v>#REF!</v>
      </c>
      <c r="H165" s="461">
        <v>1</v>
      </c>
      <c r="I165" s="462" t="e">
        <f>H165/H$202</f>
        <v>#REF!</v>
      </c>
      <c r="J165" s="461">
        <v>0</v>
      </c>
      <c r="K165" s="462" t="e">
        <f>J165/$J$202</f>
        <v>#REF!</v>
      </c>
      <c r="L165" s="461">
        <v>0</v>
      </c>
      <c r="M165" s="462" t="e">
        <f>L165/L$202</f>
        <v>#REF!</v>
      </c>
      <c r="N165" s="461">
        <v>0</v>
      </c>
      <c r="O165" s="462" t="e">
        <f>N165/N$202</f>
        <v>#REF!</v>
      </c>
      <c r="P165" s="461">
        <v>0</v>
      </c>
      <c r="Q165" s="462">
        <f>P165/P$202</f>
        <v>0</v>
      </c>
      <c r="R165" s="461">
        <v>8</v>
      </c>
      <c r="S165" s="462">
        <f>R165/R$202</f>
        <v>2.8469750889679714E-2</v>
      </c>
      <c r="T165" s="461">
        <v>3</v>
      </c>
      <c r="U165" s="463">
        <f>T165/T$202</f>
        <v>1.0638297872340425E-2</v>
      </c>
      <c r="V165" s="464">
        <v>7</v>
      </c>
      <c r="W165" s="462">
        <f>V165/V$202</f>
        <v>2.1084337349397589E-2</v>
      </c>
      <c r="X165" s="461">
        <v>1</v>
      </c>
      <c r="Y165" s="463">
        <f>X165/X$202</f>
        <v>3.3783783783783786E-3</v>
      </c>
      <c r="Z165" s="464">
        <v>2</v>
      </c>
      <c r="AA165" s="465">
        <f>Z165/Z$202</f>
        <v>6.5789473684210523E-3</v>
      </c>
      <c r="AB165" s="464">
        <v>3</v>
      </c>
      <c r="AC165" s="465">
        <f>AB165/AB$202</f>
        <v>8.5714285714285719E-3</v>
      </c>
      <c r="AD165" s="391">
        <v>2</v>
      </c>
      <c r="AE165" s="362">
        <f>AD165/AD$202</f>
        <v>6.2305295950155761E-3</v>
      </c>
      <c r="AF165" s="366">
        <v>0</v>
      </c>
      <c r="AG165" s="367">
        <f>AF165/AF$202</f>
        <v>0</v>
      </c>
      <c r="AH165" s="365">
        <v>1</v>
      </c>
      <c r="AI165" s="367">
        <f>AH165/AH$202</f>
        <v>3.2679738562091504E-3</v>
      </c>
      <c r="AJ165" s="365">
        <v>4</v>
      </c>
      <c r="AK165" s="367">
        <f>AJ165/AJ$202</f>
        <v>1.4234875444839857E-2</v>
      </c>
      <c r="AL165" s="394">
        <v>0</v>
      </c>
      <c r="AM165" s="367">
        <f>(AL165/AL166)</f>
        <v>0</v>
      </c>
      <c r="AN165" s="368"/>
      <c r="AO165" s="367"/>
      <c r="AP165" s="368"/>
      <c r="AQ165" s="367"/>
      <c r="AR165" s="368"/>
      <c r="AS165" s="367"/>
      <c r="AT165" s="369">
        <f>AVERAGE(N165,P165,R165,T165,V165,X165,Z165,AB165,AD165, AF165)</f>
        <v>2.6</v>
      </c>
      <c r="AU165" s="466">
        <f>AT165/AT$202</f>
        <v>8.433344145313007E-3</v>
      </c>
      <c r="AV165" s="229"/>
    </row>
    <row r="166" spans="1:48" ht="12.75" customHeight="1" x14ac:dyDescent="0.25">
      <c r="A166" s="323"/>
      <c r="B166" s="323"/>
      <c r="C166" s="372" t="s">
        <v>69</v>
      </c>
      <c r="D166" s="373">
        <f>SUM(D163:D165)</f>
        <v>6</v>
      </c>
      <c r="E166" s="374" t="e">
        <f>D166/D$202</f>
        <v>#REF!</v>
      </c>
      <c r="F166" s="373">
        <f>SUM(F163:F165)</f>
        <v>11</v>
      </c>
      <c r="G166" s="374" t="e">
        <f>F166/F$202</f>
        <v>#REF!</v>
      </c>
      <c r="H166" s="373">
        <f>SUM(H163:H165)</f>
        <v>5</v>
      </c>
      <c r="I166" s="374" t="e">
        <f>H166/H$202</f>
        <v>#REF!</v>
      </c>
      <c r="J166" s="373">
        <f>SUM(J163:J165)</f>
        <v>14</v>
      </c>
      <c r="K166" s="374" t="e">
        <f>J166/$J$202</f>
        <v>#REF!</v>
      </c>
      <c r="L166" s="373">
        <f>SUM(L163:L165)</f>
        <v>17</v>
      </c>
      <c r="M166" s="374" t="e">
        <f>L166/L$202</f>
        <v>#REF!</v>
      </c>
      <c r="N166" s="375">
        <v>6</v>
      </c>
      <c r="O166" s="374" t="e">
        <f>N166/N$202</f>
        <v>#REF!</v>
      </c>
      <c r="P166" s="373">
        <f>SUM(P163:P165)</f>
        <v>15</v>
      </c>
      <c r="Q166" s="374">
        <f>P166/P$202</f>
        <v>5.0335570469798654E-2</v>
      </c>
      <c r="R166" s="373">
        <f>SUM(R163:R165)</f>
        <v>23</v>
      </c>
      <c r="S166" s="374">
        <f>R166/R$202</f>
        <v>8.1850533807829182E-2</v>
      </c>
      <c r="T166" s="373">
        <f>SUM(T163:T165)</f>
        <v>18</v>
      </c>
      <c r="U166" s="376">
        <f>T166/T$202</f>
        <v>6.3829787234042548E-2</v>
      </c>
      <c r="V166" s="377">
        <f>SUM(V163:V165)</f>
        <v>26</v>
      </c>
      <c r="W166" s="374">
        <f>V166/V$202</f>
        <v>7.8313253012048195E-2</v>
      </c>
      <c r="X166" s="373">
        <f>SUM(X163:X165)</f>
        <v>14</v>
      </c>
      <c r="Y166" s="376">
        <f>X166/X$202</f>
        <v>4.72972972972973E-2</v>
      </c>
      <c r="Z166" s="377">
        <f>SUM(Z163:Z165)</f>
        <v>14</v>
      </c>
      <c r="AA166" s="378">
        <f>Z166/Z$202</f>
        <v>4.6052631578947366E-2</v>
      </c>
      <c r="AB166" s="377">
        <f>SUM(AB163:AB165)</f>
        <v>14</v>
      </c>
      <c r="AC166" s="378">
        <f>AB166/AB$202</f>
        <v>0.04</v>
      </c>
      <c r="AD166" s="379">
        <v>16</v>
      </c>
      <c r="AE166" s="376">
        <f>AD166/AD$202</f>
        <v>4.9844236760124609E-2</v>
      </c>
      <c r="AF166" s="380">
        <f>AF165+AF164</f>
        <v>15</v>
      </c>
      <c r="AG166" s="378">
        <f>AF166/AF202</f>
        <v>4.4378698224852069E-2</v>
      </c>
      <c r="AH166" s="379">
        <f t="shared" ref="AH166:AM166" si="158">SUM(AH164:AH165)</f>
        <v>17</v>
      </c>
      <c r="AI166" s="378">
        <f t="shared" si="158"/>
        <v>5.5555555555555559E-2</v>
      </c>
      <c r="AJ166" s="379">
        <f t="shared" si="158"/>
        <v>14</v>
      </c>
      <c r="AK166" s="378">
        <f t="shared" si="158"/>
        <v>4.9822064056939508E-2</v>
      </c>
      <c r="AL166" s="373">
        <f t="shared" si="158"/>
        <v>19</v>
      </c>
      <c r="AM166" s="378">
        <f t="shared" si="158"/>
        <v>1</v>
      </c>
      <c r="AN166" s="376"/>
      <c r="AO166" s="378"/>
      <c r="AP166" s="376"/>
      <c r="AQ166" s="378"/>
      <c r="AR166" s="376"/>
      <c r="AS166" s="378"/>
      <c r="AT166" s="381">
        <f>AVERAGE(N166,P166,R166,T166,V166,X166,Z166,AB166,AD166,AF166)</f>
        <v>16.100000000000001</v>
      </c>
      <c r="AU166" s="382">
        <f>AT166/AT$202</f>
        <v>5.2221861822899777E-2</v>
      </c>
      <c r="AV166" s="223"/>
    </row>
    <row r="167" spans="1:48" ht="12.75" customHeight="1" x14ac:dyDescent="0.25">
      <c r="A167" s="323"/>
      <c r="B167" s="323"/>
      <c r="C167" s="427"/>
      <c r="D167" s="222"/>
      <c r="E167" s="318"/>
      <c r="F167" s="222"/>
      <c r="G167" s="318"/>
      <c r="H167" s="222"/>
      <c r="I167" s="318"/>
      <c r="J167" s="222"/>
      <c r="K167" s="318"/>
      <c r="L167" s="222"/>
      <c r="M167" s="318"/>
      <c r="N167" s="222"/>
      <c r="O167" s="318"/>
      <c r="P167" s="222"/>
      <c r="Q167" s="318"/>
      <c r="R167" s="222"/>
      <c r="S167" s="318"/>
      <c r="T167" s="222"/>
      <c r="U167" s="319"/>
      <c r="V167" s="309"/>
      <c r="W167" s="318"/>
      <c r="X167" s="222"/>
      <c r="Y167" s="319"/>
      <c r="Z167" s="309"/>
      <c r="AA167" s="285"/>
      <c r="AB167" s="309"/>
      <c r="AC167" s="285"/>
      <c r="AD167" s="282"/>
      <c r="AE167" s="319"/>
      <c r="AF167" s="283"/>
      <c r="AG167" s="285"/>
      <c r="AH167" s="282"/>
      <c r="AI167" s="285"/>
      <c r="AJ167" s="282"/>
      <c r="AK167" s="285"/>
      <c r="AL167" s="319"/>
      <c r="AM167" s="285"/>
      <c r="AN167" s="319"/>
      <c r="AO167" s="285"/>
      <c r="AP167" s="319"/>
      <c r="AQ167" s="285"/>
      <c r="AR167" s="319"/>
      <c r="AS167" s="285"/>
      <c r="AT167" s="402"/>
      <c r="AU167" s="320"/>
      <c r="AV167" s="223"/>
    </row>
    <row r="168" spans="1:48" ht="12.75" customHeight="1" x14ac:dyDescent="0.25">
      <c r="A168" s="323">
        <v>23.010100000000001</v>
      </c>
      <c r="B168" s="282">
        <v>23</v>
      </c>
      <c r="C168" s="372" t="s">
        <v>71</v>
      </c>
      <c r="D168" s="375">
        <v>5</v>
      </c>
      <c r="E168" s="374" t="e">
        <f>D168/D$202</f>
        <v>#REF!</v>
      </c>
      <c r="F168" s="375">
        <v>4</v>
      </c>
      <c r="G168" s="374" t="e">
        <f>F168/F$202</f>
        <v>#REF!</v>
      </c>
      <c r="H168" s="375">
        <v>8</v>
      </c>
      <c r="I168" s="374" t="e">
        <f>H168/H$202</f>
        <v>#REF!</v>
      </c>
      <c r="J168" s="375">
        <v>4</v>
      </c>
      <c r="K168" s="374" t="e">
        <f>J168/$J$202</f>
        <v>#REF!</v>
      </c>
      <c r="L168" s="375">
        <v>7</v>
      </c>
      <c r="M168" s="374" t="e">
        <f>L168/L$202</f>
        <v>#REF!</v>
      </c>
      <c r="N168" s="375">
        <v>5</v>
      </c>
      <c r="O168" s="374" t="e">
        <f>N168/N$202</f>
        <v>#REF!</v>
      </c>
      <c r="P168" s="375">
        <v>16</v>
      </c>
      <c r="Q168" s="374">
        <f>P168/P$202</f>
        <v>5.3691275167785234E-2</v>
      </c>
      <c r="R168" s="375">
        <v>8</v>
      </c>
      <c r="S168" s="374">
        <f>R168/R$202</f>
        <v>2.8469750889679714E-2</v>
      </c>
      <c r="T168" s="375">
        <v>9</v>
      </c>
      <c r="U168" s="376">
        <f>T168/T$202</f>
        <v>3.1914893617021274E-2</v>
      </c>
      <c r="V168" s="412">
        <v>9</v>
      </c>
      <c r="W168" s="374">
        <f>V168/V$202</f>
        <v>2.710843373493976E-2</v>
      </c>
      <c r="X168" s="375">
        <v>10</v>
      </c>
      <c r="Y168" s="376">
        <f>X168/X$202</f>
        <v>3.3783783783783786E-2</v>
      </c>
      <c r="Z168" s="412">
        <v>9</v>
      </c>
      <c r="AA168" s="378">
        <f>Z168/Z$202</f>
        <v>2.9605263157894735E-2</v>
      </c>
      <c r="AB168" s="412">
        <v>16</v>
      </c>
      <c r="AC168" s="378">
        <f>AB168/AB$202</f>
        <v>4.5714285714285714E-2</v>
      </c>
      <c r="AD168" s="379">
        <v>10</v>
      </c>
      <c r="AE168" s="376">
        <f>AD168/AD$202</f>
        <v>3.1152647975077882E-2</v>
      </c>
      <c r="AF168" s="380">
        <v>6</v>
      </c>
      <c r="AG168" s="378">
        <f>AF168/AF202</f>
        <v>1.7751479289940829E-2</v>
      </c>
      <c r="AH168" s="379">
        <v>4</v>
      </c>
      <c r="AI168" s="378">
        <f>AH168/AH202</f>
        <v>1.3071895424836602E-2</v>
      </c>
      <c r="AJ168" s="379">
        <v>5</v>
      </c>
      <c r="AK168" s="378">
        <f>AJ168/AJ202</f>
        <v>1.7793594306049824E-2</v>
      </c>
      <c r="AL168" s="375">
        <v>10</v>
      </c>
      <c r="AM168" s="467"/>
      <c r="AN168" s="438"/>
      <c r="AO168" s="440"/>
      <c r="AP168" s="438"/>
      <c r="AQ168" s="440"/>
      <c r="AR168" s="438"/>
      <c r="AS168" s="440"/>
      <c r="AT168" s="381">
        <f>AVERAGE(N168,P168,R168,T168,V168,X168,Z168,AB168,AD168,AF168)</f>
        <v>9.8000000000000007</v>
      </c>
      <c r="AU168" s="382">
        <f>AT168/AT$202</f>
        <v>3.1787220240025948E-2</v>
      </c>
      <c r="AV168" s="223"/>
    </row>
    <row r="169" spans="1:48" ht="12.75" customHeight="1" x14ac:dyDescent="0.25">
      <c r="A169" s="323"/>
      <c r="B169" s="323"/>
      <c r="C169" s="427"/>
      <c r="D169" s="222"/>
      <c r="E169" s="318"/>
      <c r="F169" s="222"/>
      <c r="G169" s="318"/>
      <c r="H169" s="222"/>
      <c r="I169" s="318"/>
      <c r="J169" s="222"/>
      <c r="K169" s="318"/>
      <c r="L169" s="222"/>
      <c r="M169" s="318"/>
      <c r="N169" s="222"/>
      <c r="O169" s="318"/>
      <c r="P169" s="222"/>
      <c r="Q169" s="318"/>
      <c r="R169" s="222"/>
      <c r="S169" s="318"/>
      <c r="T169" s="222"/>
      <c r="U169" s="319"/>
      <c r="V169" s="309"/>
      <c r="W169" s="318"/>
      <c r="X169" s="222"/>
      <c r="Y169" s="319"/>
      <c r="Z169" s="309"/>
      <c r="AA169" s="285"/>
      <c r="AB169" s="309"/>
      <c r="AC169" s="285"/>
      <c r="AD169" s="282"/>
      <c r="AE169" s="319"/>
      <c r="AF169" s="283"/>
      <c r="AG169" s="285"/>
      <c r="AH169" s="282"/>
      <c r="AI169" s="285"/>
      <c r="AJ169" s="282"/>
      <c r="AK169" s="285"/>
      <c r="AL169" s="319"/>
      <c r="AM169" s="285"/>
      <c r="AN169" s="319"/>
      <c r="AO169" s="285"/>
      <c r="AP169" s="319"/>
      <c r="AQ169" s="285"/>
      <c r="AR169" s="319"/>
      <c r="AS169" s="285"/>
      <c r="AT169" s="402"/>
      <c r="AU169" s="320"/>
      <c r="AV169" s="223"/>
    </row>
    <row r="170" spans="1:48" ht="12.75" customHeight="1" x14ac:dyDescent="0.25">
      <c r="A170" s="323">
        <v>54.010100000000001</v>
      </c>
      <c r="B170" s="282">
        <v>54</v>
      </c>
      <c r="C170" s="372" t="s">
        <v>73</v>
      </c>
      <c r="D170" s="375">
        <v>3</v>
      </c>
      <c r="E170" s="374" t="e">
        <f>D170/D$202</f>
        <v>#REF!</v>
      </c>
      <c r="F170" s="375">
        <v>3</v>
      </c>
      <c r="G170" s="374" t="e">
        <f>F170/F$202</f>
        <v>#REF!</v>
      </c>
      <c r="H170" s="375">
        <v>4</v>
      </c>
      <c r="I170" s="374" t="e">
        <f>H170/H$202</f>
        <v>#REF!</v>
      </c>
      <c r="J170" s="375">
        <v>2</v>
      </c>
      <c r="K170" s="374" t="e">
        <f>J170/$J$202</f>
        <v>#REF!</v>
      </c>
      <c r="L170" s="375">
        <v>2</v>
      </c>
      <c r="M170" s="374" t="e">
        <f>L170/L$202</f>
        <v>#REF!</v>
      </c>
      <c r="N170" s="375">
        <v>9</v>
      </c>
      <c r="O170" s="374" t="e">
        <f>N170/N$202</f>
        <v>#REF!</v>
      </c>
      <c r="P170" s="375">
        <v>8</v>
      </c>
      <c r="Q170" s="374">
        <f>P170/P$202</f>
        <v>2.6845637583892617E-2</v>
      </c>
      <c r="R170" s="375">
        <v>5</v>
      </c>
      <c r="S170" s="374">
        <f>R170/R$202</f>
        <v>1.7793594306049824E-2</v>
      </c>
      <c r="T170" s="375">
        <v>4</v>
      </c>
      <c r="U170" s="376">
        <f>T170/T$202</f>
        <v>1.4184397163120567E-2</v>
      </c>
      <c r="V170" s="412">
        <v>16</v>
      </c>
      <c r="W170" s="374">
        <f>V170/V$202</f>
        <v>4.8192771084337352E-2</v>
      </c>
      <c r="X170" s="375">
        <v>4</v>
      </c>
      <c r="Y170" s="376">
        <f>X170/X$202</f>
        <v>1.3513513513513514E-2</v>
      </c>
      <c r="Z170" s="412">
        <v>12</v>
      </c>
      <c r="AA170" s="378">
        <f>Z170/Z$202</f>
        <v>3.9473684210526314E-2</v>
      </c>
      <c r="AB170" s="412">
        <v>6</v>
      </c>
      <c r="AC170" s="378">
        <f>AB170/AB$202</f>
        <v>1.7142857142857144E-2</v>
      </c>
      <c r="AD170" s="379">
        <v>13</v>
      </c>
      <c r="AE170" s="376">
        <f>AD170/AD$202</f>
        <v>4.0498442367601244E-2</v>
      </c>
      <c r="AF170" s="380">
        <v>8</v>
      </c>
      <c r="AG170" s="378">
        <f>AF170/AF202</f>
        <v>2.3668639053254437E-2</v>
      </c>
      <c r="AH170" s="379">
        <v>10</v>
      </c>
      <c r="AI170" s="378">
        <f>AH170/AH202</f>
        <v>3.2679738562091505E-2</v>
      </c>
      <c r="AJ170" s="379">
        <v>7</v>
      </c>
      <c r="AK170" s="378">
        <f>AJ170/AJ202</f>
        <v>2.491103202846975E-2</v>
      </c>
      <c r="AL170" s="375">
        <v>11</v>
      </c>
      <c r="AM170" s="467"/>
      <c r="AN170" s="376"/>
      <c r="AO170" s="378"/>
      <c r="AP170" s="376"/>
      <c r="AQ170" s="378"/>
      <c r="AR170" s="376"/>
      <c r="AS170" s="378"/>
      <c r="AT170" s="381">
        <f>AVERAGE(N170,P170,R170,T170,V170,X170,Z170,AB170,AD170,AF170)</f>
        <v>8.5</v>
      </c>
      <c r="AU170" s="382">
        <f>AT170/AT$202</f>
        <v>2.7570548167369445E-2</v>
      </c>
      <c r="AV170" s="223"/>
    </row>
    <row r="171" spans="1:48" ht="12.75" customHeight="1" x14ac:dyDescent="0.25">
      <c r="A171" s="323"/>
      <c r="B171" s="323"/>
      <c r="C171" s="427"/>
      <c r="D171" s="222"/>
      <c r="E171" s="318"/>
      <c r="F171" s="222"/>
      <c r="G171" s="318"/>
      <c r="H171" s="222"/>
      <c r="I171" s="318"/>
      <c r="J171" s="222"/>
      <c r="K171" s="318"/>
      <c r="L171" s="222"/>
      <c r="M171" s="318"/>
      <c r="N171" s="222"/>
      <c r="O171" s="318"/>
      <c r="P171" s="222"/>
      <c r="Q171" s="318"/>
      <c r="R171" s="222"/>
      <c r="S171" s="318"/>
      <c r="T171" s="222"/>
      <c r="U171" s="319"/>
      <c r="V171" s="309"/>
      <c r="W171" s="318"/>
      <c r="X171" s="222"/>
      <c r="Y171" s="319"/>
      <c r="Z171" s="309"/>
      <c r="AA171" s="285"/>
      <c r="AB171" s="309"/>
      <c r="AC171" s="285"/>
      <c r="AD171" s="282"/>
      <c r="AE171" s="319"/>
      <c r="AF171" s="283"/>
      <c r="AG171" s="285"/>
      <c r="AH171" s="282"/>
      <c r="AI171" s="285"/>
      <c r="AJ171" s="282"/>
      <c r="AK171" s="285"/>
      <c r="AL171" s="319"/>
      <c r="AM171" s="285"/>
      <c r="AN171" s="319"/>
      <c r="AO171" s="285"/>
      <c r="AP171" s="319"/>
      <c r="AQ171" s="285"/>
      <c r="AR171" s="319"/>
      <c r="AS171" s="285"/>
      <c r="AT171" s="402"/>
      <c r="AU171" s="320"/>
      <c r="AV171" s="223"/>
    </row>
    <row r="172" spans="1:48" ht="12.75" customHeight="1" x14ac:dyDescent="0.25">
      <c r="A172" s="323">
        <v>38.010100000000001</v>
      </c>
      <c r="B172" s="282">
        <v>38</v>
      </c>
      <c r="C172" s="372" t="s">
        <v>75</v>
      </c>
      <c r="D172" s="375">
        <v>0</v>
      </c>
      <c r="E172" s="374" t="e">
        <f>D172/D$202</f>
        <v>#REF!</v>
      </c>
      <c r="F172" s="375">
        <v>0</v>
      </c>
      <c r="G172" s="374" t="e">
        <f>F172/F$202</f>
        <v>#REF!</v>
      </c>
      <c r="H172" s="375">
        <v>0</v>
      </c>
      <c r="I172" s="374" t="e">
        <f>H172/H$202</f>
        <v>#REF!</v>
      </c>
      <c r="J172" s="375">
        <v>2</v>
      </c>
      <c r="K172" s="374" t="e">
        <f>J172/$J$202</f>
        <v>#REF!</v>
      </c>
      <c r="L172" s="375">
        <v>1</v>
      </c>
      <c r="M172" s="374" t="e">
        <f>L172/L$202</f>
        <v>#REF!</v>
      </c>
      <c r="N172" s="375">
        <v>1</v>
      </c>
      <c r="O172" s="374" t="e">
        <f>N172/N$202</f>
        <v>#REF!</v>
      </c>
      <c r="P172" s="375">
        <v>1</v>
      </c>
      <c r="Q172" s="374">
        <f>P172/P$202</f>
        <v>3.3557046979865771E-3</v>
      </c>
      <c r="R172" s="375">
        <v>0</v>
      </c>
      <c r="S172" s="374">
        <f>R172/R$202</f>
        <v>0</v>
      </c>
      <c r="T172" s="375">
        <v>1</v>
      </c>
      <c r="U172" s="376">
        <f>T172/T$202</f>
        <v>3.5460992907801418E-3</v>
      </c>
      <c r="V172" s="412">
        <v>0</v>
      </c>
      <c r="W172" s="374">
        <f>V172/V$202</f>
        <v>0</v>
      </c>
      <c r="X172" s="375">
        <v>0</v>
      </c>
      <c r="Y172" s="376">
        <f>X172/X$202</f>
        <v>0</v>
      </c>
      <c r="Z172" s="412">
        <v>0</v>
      </c>
      <c r="AA172" s="378">
        <f>Z172/Z$202</f>
        <v>0</v>
      </c>
      <c r="AB172" s="412">
        <v>2</v>
      </c>
      <c r="AC172" s="378">
        <f>AB172/AB$202</f>
        <v>5.7142857142857143E-3</v>
      </c>
      <c r="AD172" s="379">
        <v>1</v>
      </c>
      <c r="AE172" s="376">
        <f>AD172/AD$202</f>
        <v>3.1152647975077881E-3</v>
      </c>
      <c r="AF172" s="380">
        <v>1</v>
      </c>
      <c r="AG172" s="378">
        <f>AF172/AF202</f>
        <v>2.9585798816568047E-3</v>
      </c>
      <c r="AH172" s="379">
        <v>1</v>
      </c>
      <c r="AI172" s="378">
        <f>AH172/AH202</f>
        <v>3.2679738562091504E-3</v>
      </c>
      <c r="AJ172" s="379">
        <v>3</v>
      </c>
      <c r="AK172" s="378">
        <f>AJ172/AJ202</f>
        <v>1.0676156583629894E-2</v>
      </c>
      <c r="AL172" s="375">
        <v>2</v>
      </c>
      <c r="AM172" s="467"/>
      <c r="AN172" s="376"/>
      <c r="AO172" s="378"/>
      <c r="AP172" s="376"/>
      <c r="AQ172" s="378"/>
      <c r="AR172" s="376"/>
      <c r="AS172" s="378"/>
      <c r="AT172" s="381">
        <f>AVERAGE(N172,P172,R172,T172,V172,X172,Z172,AB172,AD172,AF172)</f>
        <v>0.7</v>
      </c>
      <c r="AU172" s="382">
        <f>AT172/AT$202</f>
        <v>2.2705157314304248E-3</v>
      </c>
      <c r="AV172" s="223"/>
    </row>
    <row r="173" spans="1:48" ht="12.75" customHeight="1" x14ac:dyDescent="0.25">
      <c r="A173" s="323"/>
      <c r="B173" s="323"/>
      <c r="C173" s="427"/>
      <c r="D173" s="222"/>
      <c r="E173" s="318"/>
      <c r="F173" s="222"/>
      <c r="G173" s="318"/>
      <c r="H173" s="222"/>
      <c r="I173" s="318"/>
      <c r="J173" s="222"/>
      <c r="K173" s="318"/>
      <c r="L173" s="222"/>
      <c r="M173" s="318"/>
      <c r="N173" s="222"/>
      <c r="O173" s="318"/>
      <c r="P173" s="222"/>
      <c r="Q173" s="318"/>
      <c r="R173" s="222"/>
      <c r="S173" s="318"/>
      <c r="T173" s="222"/>
      <c r="U173" s="319"/>
      <c r="V173" s="309"/>
      <c r="W173" s="318"/>
      <c r="X173" s="222"/>
      <c r="Y173" s="319"/>
      <c r="Z173" s="309"/>
      <c r="AA173" s="285"/>
      <c r="AB173" s="309"/>
      <c r="AC173" s="285"/>
      <c r="AD173" s="282"/>
      <c r="AE173" s="319"/>
      <c r="AF173" s="283"/>
      <c r="AG173" s="285"/>
      <c r="AH173" s="282"/>
      <c r="AI173" s="285"/>
      <c r="AJ173" s="282"/>
      <c r="AK173" s="285"/>
      <c r="AL173" s="319"/>
      <c r="AM173" s="285"/>
      <c r="AN173" s="319"/>
      <c r="AO173" s="285"/>
      <c r="AP173" s="319"/>
      <c r="AQ173" s="285"/>
      <c r="AR173" s="319"/>
      <c r="AS173" s="285"/>
      <c r="AT173" s="402"/>
      <c r="AU173" s="320"/>
      <c r="AV173" s="223"/>
    </row>
    <row r="174" spans="1:48" ht="12.75" customHeight="1" x14ac:dyDescent="0.25">
      <c r="A174" s="323">
        <v>38.020099999999999</v>
      </c>
      <c r="B174" s="282">
        <v>38</v>
      </c>
      <c r="C174" s="372" t="s">
        <v>203</v>
      </c>
      <c r="D174" s="375">
        <v>0</v>
      </c>
      <c r="E174" s="374" t="e">
        <f>D174/D$202</f>
        <v>#REF!</v>
      </c>
      <c r="F174" s="375">
        <v>0</v>
      </c>
      <c r="G174" s="374" t="e">
        <f>F174/F$202</f>
        <v>#REF!</v>
      </c>
      <c r="H174" s="375">
        <v>0</v>
      </c>
      <c r="I174" s="374" t="e">
        <f>H174/H$202</f>
        <v>#REF!</v>
      </c>
      <c r="J174" s="375">
        <v>1</v>
      </c>
      <c r="K174" s="374" t="e">
        <f>J174/$J$202</f>
        <v>#REF!</v>
      </c>
      <c r="L174" s="375">
        <v>1</v>
      </c>
      <c r="M174" s="374" t="e">
        <f>L174/L$202</f>
        <v>#REF!</v>
      </c>
      <c r="N174" s="375">
        <v>0</v>
      </c>
      <c r="O174" s="374" t="e">
        <f>N174/N$202</f>
        <v>#REF!</v>
      </c>
      <c r="P174" s="375">
        <v>1</v>
      </c>
      <c r="Q174" s="374">
        <f>P174/P$202</f>
        <v>3.3557046979865771E-3</v>
      </c>
      <c r="R174" s="375">
        <v>0</v>
      </c>
      <c r="S174" s="374">
        <f>R174/R$202</f>
        <v>0</v>
      </c>
      <c r="T174" s="375">
        <v>0</v>
      </c>
      <c r="U174" s="376">
        <f>T174/T$202</f>
        <v>0</v>
      </c>
      <c r="V174" s="412">
        <v>0</v>
      </c>
      <c r="W174" s="374">
        <f>V174/V$202</f>
        <v>0</v>
      </c>
      <c r="X174" s="375">
        <v>0</v>
      </c>
      <c r="Y174" s="376">
        <f>X174/X$202</f>
        <v>0</v>
      </c>
      <c r="Z174" s="412">
        <v>0</v>
      </c>
      <c r="AA174" s="378">
        <f>Z174/Z$202</f>
        <v>0</v>
      </c>
      <c r="AB174" s="412">
        <v>4</v>
      </c>
      <c r="AC174" s="378">
        <f>AB174/AB$202</f>
        <v>1.1428571428571429E-2</v>
      </c>
      <c r="AD174" s="379">
        <v>0</v>
      </c>
      <c r="AE174" s="376">
        <f>AD174/AD$202</f>
        <v>0</v>
      </c>
      <c r="AF174" s="380">
        <v>2</v>
      </c>
      <c r="AG174" s="378">
        <f>AF174/AF202</f>
        <v>5.9171597633136093E-3</v>
      </c>
      <c r="AH174" s="379">
        <v>2</v>
      </c>
      <c r="AI174" s="378">
        <f>AH174/AH202</f>
        <v>6.5359477124183009E-3</v>
      </c>
      <c r="AJ174" s="379">
        <v>2</v>
      </c>
      <c r="AK174" s="378">
        <f>AJ174/AJ202</f>
        <v>7.1174377224199285E-3</v>
      </c>
      <c r="AL174" s="375">
        <v>2</v>
      </c>
      <c r="AM174" s="467"/>
      <c r="AN174" s="376"/>
      <c r="AO174" s="378"/>
      <c r="AP174" s="376"/>
      <c r="AQ174" s="378"/>
      <c r="AR174" s="376"/>
      <c r="AS174" s="378"/>
      <c r="AT174" s="381">
        <f>AVERAGE(N174,P174,R174,T174,V174,X174,Z174,AB174,AD174,AF174)</f>
        <v>0.7</v>
      </c>
      <c r="AU174" s="382">
        <f>AT174/AT$202</f>
        <v>2.2705157314304248E-3</v>
      </c>
      <c r="AV174" s="229"/>
    </row>
    <row r="175" spans="1:48" ht="12.75" customHeight="1" x14ac:dyDescent="0.25">
      <c r="A175" s="323"/>
      <c r="B175" s="323"/>
      <c r="C175" s="427"/>
      <c r="D175" s="222"/>
      <c r="E175" s="318"/>
      <c r="F175" s="222"/>
      <c r="G175" s="318"/>
      <c r="H175" s="222"/>
      <c r="I175" s="318"/>
      <c r="J175" s="222"/>
      <c r="K175" s="318"/>
      <c r="L175" s="222"/>
      <c r="M175" s="318"/>
      <c r="N175" s="222"/>
      <c r="O175" s="318"/>
      <c r="P175" s="222"/>
      <c r="Q175" s="318"/>
      <c r="R175" s="222"/>
      <c r="S175" s="318"/>
      <c r="T175" s="222"/>
      <c r="U175" s="319"/>
      <c r="V175" s="309"/>
      <c r="W175" s="318"/>
      <c r="X175" s="222"/>
      <c r="Y175" s="319"/>
      <c r="Z175" s="309"/>
      <c r="AA175" s="285"/>
      <c r="AB175" s="309"/>
      <c r="AC175" s="285"/>
      <c r="AD175" s="282"/>
      <c r="AE175" s="319"/>
      <c r="AF175" s="283"/>
      <c r="AG175" s="285"/>
      <c r="AH175" s="282"/>
      <c r="AI175" s="285"/>
      <c r="AJ175" s="282"/>
      <c r="AK175" s="285"/>
      <c r="AL175" s="319"/>
      <c r="AM175" s="285"/>
      <c r="AN175" s="319"/>
      <c r="AO175" s="285"/>
      <c r="AP175" s="319"/>
      <c r="AQ175" s="285"/>
      <c r="AR175" s="319"/>
      <c r="AS175" s="285"/>
      <c r="AT175" s="402"/>
      <c r="AU175" s="320"/>
      <c r="AV175" s="223"/>
    </row>
    <row r="176" spans="1:48" ht="12.75" customHeight="1" x14ac:dyDescent="0.25">
      <c r="A176" s="323"/>
      <c r="B176" s="323"/>
      <c r="C176" s="348" t="s">
        <v>331</v>
      </c>
      <c r="D176" s="222"/>
      <c r="E176" s="318"/>
      <c r="F176" s="222"/>
      <c r="G176" s="318"/>
      <c r="H176" s="222"/>
      <c r="I176" s="318"/>
      <c r="J176" s="222"/>
      <c r="K176" s="318"/>
      <c r="L176" s="222"/>
      <c r="M176" s="318"/>
      <c r="N176" s="222"/>
      <c r="O176" s="318"/>
      <c r="P176" s="222"/>
      <c r="Q176" s="318"/>
      <c r="R176" s="222"/>
      <c r="S176" s="318"/>
      <c r="T176" s="222"/>
      <c r="U176" s="319"/>
      <c r="V176" s="309"/>
      <c r="W176" s="318"/>
      <c r="X176" s="222"/>
      <c r="Y176" s="319"/>
      <c r="Z176" s="309"/>
      <c r="AA176" s="285"/>
      <c r="AB176" s="309"/>
      <c r="AC176" s="285"/>
      <c r="AD176" s="282"/>
      <c r="AE176" s="319"/>
      <c r="AF176" s="283"/>
      <c r="AG176" s="285"/>
      <c r="AH176" s="282"/>
      <c r="AI176" s="285"/>
      <c r="AJ176" s="282"/>
      <c r="AK176" s="285"/>
      <c r="AL176" s="319"/>
      <c r="AM176" s="285"/>
      <c r="AN176" s="319"/>
      <c r="AO176" s="285"/>
      <c r="AP176" s="319"/>
      <c r="AQ176" s="285"/>
      <c r="AR176" s="319"/>
      <c r="AS176" s="285"/>
      <c r="AT176" s="402"/>
      <c r="AU176" s="320"/>
      <c r="AV176" s="223"/>
    </row>
    <row r="177" spans="1:48" ht="12.75" customHeight="1" x14ac:dyDescent="0.25">
      <c r="A177" s="323"/>
      <c r="B177" s="323"/>
      <c r="C177" s="264" t="s">
        <v>332</v>
      </c>
      <c r="D177" s="271"/>
      <c r="E177" s="266"/>
      <c r="F177" s="271"/>
      <c r="G177" s="266"/>
      <c r="H177" s="271"/>
      <c r="I177" s="266"/>
      <c r="J177" s="271"/>
      <c r="K177" s="266"/>
      <c r="L177" s="271"/>
      <c r="M177" s="266"/>
      <c r="N177" s="271"/>
      <c r="O177" s="266"/>
      <c r="P177" s="271"/>
      <c r="Q177" s="266"/>
      <c r="R177" s="271"/>
      <c r="S177" s="266"/>
      <c r="T177" s="271"/>
      <c r="U177" s="267"/>
      <c r="V177" s="269"/>
      <c r="W177" s="266"/>
      <c r="X177" s="271"/>
      <c r="Y177" s="267"/>
      <c r="Z177" s="269"/>
      <c r="AA177" s="322"/>
      <c r="AB177" s="269"/>
      <c r="AC177" s="322"/>
      <c r="AD177" s="443"/>
      <c r="AE177" s="267"/>
      <c r="AF177" s="310"/>
      <c r="AG177" s="322"/>
      <c r="AH177" s="443">
        <v>1</v>
      </c>
      <c r="AI177" s="322">
        <f>AH177/AH$202</f>
        <v>3.2679738562091504E-3</v>
      </c>
      <c r="AJ177" s="443">
        <v>0</v>
      </c>
      <c r="AK177" s="322">
        <f>AJ177/AJ$202</f>
        <v>0</v>
      </c>
      <c r="AL177" s="271">
        <v>2</v>
      </c>
      <c r="AM177" s="322">
        <f>(AL177/AL179)</f>
        <v>0.18181818181818182</v>
      </c>
      <c r="AN177" s="267"/>
      <c r="AO177" s="322"/>
      <c r="AP177" s="267"/>
      <c r="AQ177" s="322"/>
      <c r="AR177" s="267"/>
      <c r="AS177" s="322"/>
      <c r="AT177" s="444"/>
      <c r="AU177" s="270"/>
      <c r="AV177" s="223"/>
    </row>
    <row r="178" spans="1:48" ht="12.75" customHeight="1" x14ac:dyDescent="0.25">
      <c r="A178" s="323"/>
      <c r="B178" s="323"/>
      <c r="C178" s="348" t="s">
        <v>333</v>
      </c>
      <c r="D178" s="222"/>
      <c r="E178" s="318"/>
      <c r="F178" s="222"/>
      <c r="G178" s="318"/>
      <c r="H178" s="222"/>
      <c r="I178" s="318"/>
      <c r="J178" s="222"/>
      <c r="K178" s="318"/>
      <c r="L178" s="222"/>
      <c r="M178" s="318"/>
      <c r="N178" s="222"/>
      <c r="O178" s="318"/>
      <c r="P178" s="222"/>
      <c r="Q178" s="318"/>
      <c r="R178" s="222"/>
      <c r="S178" s="318"/>
      <c r="T178" s="222"/>
      <c r="U178" s="319"/>
      <c r="V178" s="309"/>
      <c r="W178" s="318"/>
      <c r="X178" s="222"/>
      <c r="Y178" s="319"/>
      <c r="Z178" s="447"/>
      <c r="AA178" s="407"/>
      <c r="AB178" s="447"/>
      <c r="AC178" s="468"/>
      <c r="AD178" s="391"/>
      <c r="AE178" s="409"/>
      <c r="AF178" s="469"/>
      <c r="AG178" s="407"/>
      <c r="AH178" s="391">
        <v>3</v>
      </c>
      <c r="AI178" s="364">
        <f>AH178/AH$202</f>
        <v>9.8039215686274508E-3</v>
      </c>
      <c r="AJ178" s="391">
        <v>4</v>
      </c>
      <c r="AK178" s="364">
        <f>AJ178/AJ$202</f>
        <v>1.4234875444839857E-2</v>
      </c>
      <c r="AL178" s="408">
        <v>9</v>
      </c>
      <c r="AM178" s="407">
        <f>AL178/AL179</f>
        <v>0.81818181818181823</v>
      </c>
      <c r="AN178" s="409"/>
      <c r="AO178" s="407"/>
      <c r="AP178" s="409"/>
      <c r="AQ178" s="407"/>
      <c r="AR178" s="409"/>
      <c r="AS178" s="407"/>
      <c r="AT178" s="470"/>
      <c r="AU178" s="471"/>
      <c r="AV178" s="223"/>
    </row>
    <row r="179" spans="1:48" ht="12.75" customHeight="1" x14ac:dyDescent="0.25">
      <c r="A179" s="323">
        <v>38.020099999999999</v>
      </c>
      <c r="B179" s="282">
        <v>38</v>
      </c>
      <c r="C179" s="372" t="s">
        <v>334</v>
      </c>
      <c r="D179" s="375">
        <v>0</v>
      </c>
      <c r="E179" s="374" t="e">
        <f>D179/D$202</f>
        <v>#REF!</v>
      </c>
      <c r="F179" s="375">
        <v>0</v>
      </c>
      <c r="G179" s="374" t="e">
        <f>F179/F$202</f>
        <v>#REF!</v>
      </c>
      <c r="H179" s="375">
        <v>0</v>
      </c>
      <c r="I179" s="374" t="e">
        <f>H179/H$202</f>
        <v>#REF!</v>
      </c>
      <c r="J179" s="375">
        <v>0</v>
      </c>
      <c r="K179" s="374" t="e">
        <f>J179/$J$202</f>
        <v>#REF!</v>
      </c>
      <c r="L179" s="375">
        <v>0</v>
      </c>
      <c r="M179" s="374" t="e">
        <f>L179/L$202</f>
        <v>#REF!</v>
      </c>
      <c r="N179" s="375">
        <v>0</v>
      </c>
      <c r="O179" s="374" t="e">
        <f>N179/N$202</f>
        <v>#REF!</v>
      </c>
      <c r="P179" s="375">
        <v>0</v>
      </c>
      <c r="Q179" s="374">
        <f>P179/P$202</f>
        <v>0</v>
      </c>
      <c r="R179" s="375">
        <v>0</v>
      </c>
      <c r="S179" s="374">
        <f>R179/R$202</f>
        <v>0</v>
      </c>
      <c r="T179" s="375">
        <v>0</v>
      </c>
      <c r="U179" s="376">
        <f>T179/T$202</f>
        <v>0</v>
      </c>
      <c r="V179" s="412">
        <v>0</v>
      </c>
      <c r="W179" s="374">
        <f>V179/V$202</f>
        <v>0</v>
      </c>
      <c r="X179" s="375">
        <v>0</v>
      </c>
      <c r="Y179" s="376">
        <f>X179/X$202</f>
        <v>0</v>
      </c>
      <c r="Z179" s="412">
        <v>1</v>
      </c>
      <c r="AA179" s="378">
        <f>Z179/Z$202</f>
        <v>3.2894736842105261E-3</v>
      </c>
      <c r="AB179" s="412">
        <v>0</v>
      </c>
      <c r="AC179" s="376">
        <f>AB179/AB$202</f>
        <v>0</v>
      </c>
      <c r="AD179" s="472">
        <v>3</v>
      </c>
      <c r="AE179" s="376">
        <f>AD179/AD$202</f>
        <v>9.3457943925233638E-3</v>
      </c>
      <c r="AF179" s="380">
        <v>7</v>
      </c>
      <c r="AG179" s="378">
        <f>AF179/AF202</f>
        <v>2.0710059171597635E-2</v>
      </c>
      <c r="AH179" s="379">
        <f t="shared" ref="AH179:AM179" si="159">SUM(AH177:AH178)</f>
        <v>4</v>
      </c>
      <c r="AI179" s="378">
        <f t="shared" si="159"/>
        <v>1.3071895424836602E-2</v>
      </c>
      <c r="AJ179" s="379">
        <f t="shared" si="159"/>
        <v>4</v>
      </c>
      <c r="AK179" s="378">
        <f t="shared" si="159"/>
        <v>1.4234875444839857E-2</v>
      </c>
      <c r="AL179" s="373">
        <f t="shared" si="159"/>
        <v>11</v>
      </c>
      <c r="AM179" s="378">
        <f t="shared" si="159"/>
        <v>1</v>
      </c>
      <c r="AN179" s="376"/>
      <c r="AO179" s="378"/>
      <c r="AP179" s="376"/>
      <c r="AQ179" s="378"/>
      <c r="AR179" s="376"/>
      <c r="AS179" s="378"/>
      <c r="AT179" s="381">
        <f>AVERAGE(N179,P179,R179,T179,V179,X179,Z179,AB179,AD179,AF179)</f>
        <v>1.1000000000000001</v>
      </c>
      <c r="AU179" s="382">
        <f>AT179/AT$202</f>
        <v>3.5679532922478106E-3</v>
      </c>
      <c r="AV179" s="229"/>
    </row>
    <row r="180" spans="1:48" ht="12.75" customHeight="1" x14ac:dyDescent="0.25">
      <c r="A180" s="323"/>
      <c r="B180" s="323"/>
      <c r="C180" s="427"/>
      <c r="D180" s="222"/>
      <c r="E180" s="318"/>
      <c r="F180" s="222"/>
      <c r="G180" s="318"/>
      <c r="H180" s="222"/>
      <c r="I180" s="318"/>
      <c r="J180" s="222"/>
      <c r="K180" s="318"/>
      <c r="L180" s="222"/>
      <c r="M180" s="318"/>
      <c r="N180" s="222"/>
      <c r="O180" s="318"/>
      <c r="P180" s="222"/>
      <c r="Q180" s="318"/>
      <c r="R180" s="222"/>
      <c r="S180" s="318"/>
      <c r="T180" s="222"/>
      <c r="U180" s="319"/>
      <c r="V180" s="309"/>
      <c r="W180" s="318"/>
      <c r="X180" s="222"/>
      <c r="Y180" s="319"/>
      <c r="Z180" s="309"/>
      <c r="AA180" s="285"/>
      <c r="AB180" s="309"/>
      <c r="AC180" s="285"/>
      <c r="AD180" s="282"/>
      <c r="AE180" s="319"/>
      <c r="AF180" s="283"/>
      <c r="AG180" s="285"/>
      <c r="AH180" s="282"/>
      <c r="AI180" s="285"/>
      <c r="AJ180" s="282"/>
      <c r="AK180" s="285"/>
      <c r="AL180" s="319"/>
      <c r="AM180" s="285"/>
      <c r="AN180" s="319"/>
      <c r="AO180" s="285"/>
      <c r="AP180" s="319"/>
      <c r="AQ180" s="285"/>
      <c r="AR180" s="319"/>
      <c r="AS180" s="285"/>
      <c r="AT180" s="402"/>
      <c r="AU180" s="320"/>
      <c r="AV180" s="223"/>
    </row>
    <row r="181" spans="1:48" ht="12.75" customHeight="1" x14ac:dyDescent="0.25">
      <c r="A181" s="323"/>
      <c r="B181" s="323"/>
      <c r="C181" s="252" t="s">
        <v>335</v>
      </c>
      <c r="D181" s="261"/>
      <c r="E181" s="473"/>
      <c r="F181" s="261"/>
      <c r="G181" s="473"/>
      <c r="H181" s="261"/>
      <c r="I181" s="473"/>
      <c r="J181" s="261"/>
      <c r="K181" s="473"/>
      <c r="L181" s="261"/>
      <c r="M181" s="473"/>
      <c r="N181" s="261"/>
      <c r="O181" s="473"/>
      <c r="P181" s="261"/>
      <c r="Q181" s="473"/>
      <c r="R181" s="261"/>
      <c r="S181" s="473"/>
      <c r="T181" s="261"/>
      <c r="U181" s="261"/>
      <c r="V181" s="257"/>
      <c r="W181" s="473"/>
      <c r="X181" s="261"/>
      <c r="Y181" s="261"/>
      <c r="Z181" s="257"/>
      <c r="AA181" s="474"/>
      <c r="AB181" s="257"/>
      <c r="AC181" s="474"/>
      <c r="AD181" s="259"/>
      <c r="AE181" s="261"/>
      <c r="AF181" s="260"/>
      <c r="AG181" s="474"/>
      <c r="AH181" s="261"/>
      <c r="AI181" s="474"/>
      <c r="AJ181" s="261"/>
      <c r="AK181" s="474"/>
      <c r="AL181" s="261"/>
      <c r="AM181" s="474"/>
      <c r="AN181" s="261"/>
      <c r="AO181" s="474"/>
      <c r="AP181" s="261"/>
      <c r="AQ181" s="474"/>
      <c r="AR181" s="261"/>
      <c r="AS181" s="474"/>
      <c r="AT181" s="358"/>
      <c r="AU181" s="263"/>
      <c r="AV181" s="223"/>
    </row>
    <row r="182" spans="1:48" ht="12.75" customHeight="1" x14ac:dyDescent="0.25">
      <c r="A182" s="323">
        <v>16.010100000000001</v>
      </c>
      <c r="B182" s="282">
        <v>16</v>
      </c>
      <c r="C182" s="252" t="s">
        <v>194</v>
      </c>
      <c r="D182" s="261">
        <v>0</v>
      </c>
      <c r="E182" s="254" t="e">
        <f t="shared" ref="E182:E187" si="160">D182/D$202</f>
        <v>#REF!</v>
      </c>
      <c r="F182" s="261">
        <v>0</v>
      </c>
      <c r="G182" s="254" t="e">
        <f t="shared" ref="G182:G187" si="161">F182/F$202</f>
        <v>#REF!</v>
      </c>
      <c r="H182" s="261">
        <v>1</v>
      </c>
      <c r="I182" s="254" t="e">
        <f t="shared" ref="I182:I187" si="162">H182/H$202</f>
        <v>#REF!</v>
      </c>
      <c r="J182" s="261">
        <v>0</v>
      </c>
      <c r="K182" s="254" t="e">
        <f t="shared" ref="K182:K187" si="163">J182/$J$202</f>
        <v>#REF!</v>
      </c>
      <c r="L182" s="261">
        <v>0</v>
      </c>
      <c r="M182" s="254" t="e">
        <f t="shared" ref="M182:M187" si="164">L182/L$202</f>
        <v>#REF!</v>
      </c>
      <c r="N182" s="261">
        <v>1</v>
      </c>
      <c r="O182" s="254" t="e">
        <f t="shared" ref="O182:O187" si="165">N182/N$202</f>
        <v>#REF!</v>
      </c>
      <c r="P182" s="261">
        <v>0</v>
      </c>
      <c r="Q182" s="254">
        <f t="shared" ref="Q182:Q187" si="166">P182/P$202</f>
        <v>0</v>
      </c>
      <c r="R182" s="261">
        <v>0</v>
      </c>
      <c r="S182" s="254">
        <f t="shared" ref="S182:S187" si="167">R182/R$202</f>
        <v>0</v>
      </c>
      <c r="T182" s="261">
        <v>0</v>
      </c>
      <c r="U182" s="255">
        <f t="shared" ref="U182:U187" si="168">T182/T$202</f>
        <v>0</v>
      </c>
      <c r="V182" s="257">
        <v>0</v>
      </c>
      <c r="W182" s="254">
        <f t="shared" ref="W182:W187" si="169">V182/V$202</f>
        <v>0</v>
      </c>
      <c r="X182" s="261">
        <v>2</v>
      </c>
      <c r="Y182" s="255">
        <f t="shared" ref="Y182:Y187" si="170">X182/X$202</f>
        <v>6.7567567567567571E-3</v>
      </c>
      <c r="Z182" s="257">
        <v>1</v>
      </c>
      <c r="AA182" s="258">
        <f t="shared" ref="AA182:AA187" si="171">Z182/Z$202</f>
        <v>3.2894736842105261E-3</v>
      </c>
      <c r="AB182" s="257">
        <v>0</v>
      </c>
      <c r="AC182" s="258">
        <f t="shared" ref="AC182:AC187" si="172">AB182/AB$202</f>
        <v>0</v>
      </c>
      <c r="AD182" s="259">
        <v>1</v>
      </c>
      <c r="AE182" s="267">
        <f t="shared" ref="AE182:AE187" si="173">AD182/AD$202</f>
        <v>3.1152647975077881E-3</v>
      </c>
      <c r="AF182" s="260">
        <v>0</v>
      </c>
      <c r="AG182" s="258">
        <f>AF182/AF$202</f>
        <v>0</v>
      </c>
      <c r="AH182" s="259">
        <v>1</v>
      </c>
      <c r="AI182" s="258">
        <f>AH182/AH$202</f>
        <v>3.2679738562091504E-3</v>
      </c>
      <c r="AJ182" s="259">
        <v>0</v>
      </c>
      <c r="AK182" s="258">
        <f>AJ182/AJ$202</f>
        <v>0</v>
      </c>
      <c r="AL182" s="261">
        <v>1</v>
      </c>
      <c r="AM182" s="258">
        <f>AL182/AL187</f>
        <v>0.2</v>
      </c>
      <c r="AN182" s="255"/>
      <c r="AO182" s="258"/>
      <c r="AP182" s="255"/>
      <c r="AQ182" s="258"/>
      <c r="AR182" s="255"/>
      <c r="AS182" s="258"/>
      <c r="AT182" s="358">
        <f>AVERAGE(N182,P182,R182,T182,V182,X182,Z182,AB182,AD182, AF182)</f>
        <v>0.5</v>
      </c>
      <c r="AU182" s="263">
        <f t="shared" ref="AU182:AU187" si="174">AT182/AT$202</f>
        <v>1.6217969510217321E-3</v>
      </c>
      <c r="AV182" s="223"/>
    </row>
    <row r="183" spans="1:48" ht="12.75" customHeight="1" x14ac:dyDescent="0.25">
      <c r="A183" s="323">
        <v>16.0901</v>
      </c>
      <c r="B183" s="282">
        <v>16</v>
      </c>
      <c r="C183" s="264" t="s">
        <v>195</v>
      </c>
      <c r="D183" s="271">
        <v>0</v>
      </c>
      <c r="E183" s="266" t="e">
        <f t="shared" si="160"/>
        <v>#REF!</v>
      </c>
      <c r="F183" s="271">
        <v>0</v>
      </c>
      <c r="G183" s="266" t="e">
        <f t="shared" si="161"/>
        <v>#REF!</v>
      </c>
      <c r="H183" s="271">
        <v>0</v>
      </c>
      <c r="I183" s="266" t="e">
        <f t="shared" si="162"/>
        <v>#REF!</v>
      </c>
      <c r="J183" s="271">
        <v>0</v>
      </c>
      <c r="K183" s="266" t="e">
        <f t="shared" si="163"/>
        <v>#REF!</v>
      </c>
      <c r="L183" s="271">
        <v>1</v>
      </c>
      <c r="M183" s="266" t="e">
        <f t="shared" si="164"/>
        <v>#REF!</v>
      </c>
      <c r="N183" s="271">
        <v>1</v>
      </c>
      <c r="O183" s="266" t="e">
        <f t="shared" si="165"/>
        <v>#REF!</v>
      </c>
      <c r="P183" s="271">
        <v>0</v>
      </c>
      <c r="Q183" s="266">
        <f t="shared" si="166"/>
        <v>0</v>
      </c>
      <c r="R183" s="271">
        <v>0</v>
      </c>
      <c r="S183" s="266">
        <f t="shared" si="167"/>
        <v>0</v>
      </c>
      <c r="T183" s="271">
        <v>2</v>
      </c>
      <c r="U183" s="267">
        <f t="shared" si="168"/>
        <v>7.0921985815602835E-3</v>
      </c>
      <c r="V183" s="269">
        <v>1</v>
      </c>
      <c r="W183" s="266">
        <f t="shared" si="169"/>
        <v>3.0120481927710845E-3</v>
      </c>
      <c r="X183" s="271">
        <v>1</v>
      </c>
      <c r="Y183" s="267">
        <f t="shared" si="170"/>
        <v>3.3783783783783786E-3</v>
      </c>
      <c r="Z183" s="269">
        <v>0</v>
      </c>
      <c r="AA183" s="322">
        <f t="shared" si="171"/>
        <v>0</v>
      </c>
      <c r="AB183" s="269">
        <v>3</v>
      </c>
      <c r="AC183" s="322">
        <f t="shared" si="172"/>
        <v>8.5714285714285719E-3</v>
      </c>
      <c r="AD183" s="259">
        <v>0</v>
      </c>
      <c r="AE183" s="267">
        <f t="shared" si="173"/>
        <v>0</v>
      </c>
      <c r="AF183" s="260">
        <v>1</v>
      </c>
      <c r="AG183" s="258">
        <f>AF183/AF$202</f>
        <v>2.9585798816568047E-3</v>
      </c>
      <c r="AH183" s="259">
        <v>1</v>
      </c>
      <c r="AI183" s="258">
        <f>AH183/AH$202</f>
        <v>3.2679738562091504E-3</v>
      </c>
      <c r="AJ183" s="259">
        <v>0</v>
      </c>
      <c r="AK183" s="258">
        <f>AJ183/AJ$202</f>
        <v>0</v>
      </c>
      <c r="AL183" s="261">
        <v>1</v>
      </c>
      <c r="AM183" s="258">
        <f>AL183/AL187</f>
        <v>0.2</v>
      </c>
      <c r="AN183" s="255"/>
      <c r="AO183" s="258"/>
      <c r="AP183" s="255"/>
      <c r="AQ183" s="258"/>
      <c r="AR183" s="255"/>
      <c r="AS183" s="258"/>
      <c r="AT183" s="358">
        <f>AVERAGE(N183,P183,R183,T183,V183,X183,Z183,AB183,AD183, AF183)</f>
        <v>0.9</v>
      </c>
      <c r="AU183" s="270">
        <f t="shared" si="174"/>
        <v>2.9192345118391177E-3</v>
      </c>
      <c r="AV183" s="229"/>
    </row>
    <row r="184" spans="1:48" ht="12.75" customHeight="1" x14ac:dyDescent="0.25">
      <c r="A184" s="323">
        <v>16.0501</v>
      </c>
      <c r="B184" s="282">
        <v>16</v>
      </c>
      <c r="C184" s="264" t="s">
        <v>196</v>
      </c>
      <c r="D184" s="271">
        <v>0</v>
      </c>
      <c r="E184" s="266" t="e">
        <f t="shared" si="160"/>
        <v>#REF!</v>
      </c>
      <c r="F184" s="271">
        <v>0</v>
      </c>
      <c r="G184" s="266" t="e">
        <f t="shared" si="161"/>
        <v>#REF!</v>
      </c>
      <c r="H184" s="271">
        <v>1</v>
      </c>
      <c r="I184" s="266" t="e">
        <f t="shared" si="162"/>
        <v>#REF!</v>
      </c>
      <c r="J184" s="271">
        <v>0</v>
      </c>
      <c r="K184" s="266" t="e">
        <f t="shared" si="163"/>
        <v>#REF!</v>
      </c>
      <c r="L184" s="271">
        <v>1</v>
      </c>
      <c r="M184" s="266" t="e">
        <f t="shared" si="164"/>
        <v>#REF!</v>
      </c>
      <c r="N184" s="271">
        <v>0</v>
      </c>
      <c r="O184" s="266" t="e">
        <f t="shared" si="165"/>
        <v>#REF!</v>
      </c>
      <c r="P184" s="271">
        <v>0</v>
      </c>
      <c r="Q184" s="266">
        <f t="shared" si="166"/>
        <v>0</v>
      </c>
      <c r="R184" s="271">
        <v>1</v>
      </c>
      <c r="S184" s="266">
        <f t="shared" si="167"/>
        <v>3.5587188612099642E-3</v>
      </c>
      <c r="T184" s="271">
        <v>2</v>
      </c>
      <c r="U184" s="267">
        <f t="shared" si="168"/>
        <v>7.0921985815602835E-3</v>
      </c>
      <c r="V184" s="269">
        <v>1</v>
      </c>
      <c r="W184" s="266">
        <f t="shared" si="169"/>
        <v>3.0120481927710845E-3</v>
      </c>
      <c r="X184" s="271">
        <v>1</v>
      </c>
      <c r="Y184" s="267">
        <f t="shared" si="170"/>
        <v>3.3783783783783786E-3</v>
      </c>
      <c r="Z184" s="269">
        <v>1</v>
      </c>
      <c r="AA184" s="322">
        <f t="shared" si="171"/>
        <v>3.2894736842105261E-3</v>
      </c>
      <c r="AB184" s="269">
        <v>1</v>
      </c>
      <c r="AC184" s="322">
        <f t="shared" si="172"/>
        <v>2.8571428571428571E-3</v>
      </c>
      <c r="AD184" s="259">
        <v>0</v>
      </c>
      <c r="AE184" s="267">
        <f t="shared" si="173"/>
        <v>0</v>
      </c>
      <c r="AF184" s="260">
        <v>0</v>
      </c>
      <c r="AG184" s="258">
        <f>AF184/AF$202</f>
        <v>0</v>
      </c>
      <c r="AH184" s="259">
        <v>0</v>
      </c>
      <c r="AI184" s="258">
        <f>AH184/AH$202</f>
        <v>0</v>
      </c>
      <c r="AJ184" s="259">
        <v>0</v>
      </c>
      <c r="AK184" s="258">
        <f>AJ184/AJ$202</f>
        <v>0</v>
      </c>
      <c r="AL184" s="261">
        <v>1</v>
      </c>
      <c r="AM184" s="258">
        <f>AL184/AL187</f>
        <v>0.2</v>
      </c>
      <c r="AN184" s="255"/>
      <c r="AO184" s="258"/>
      <c r="AP184" s="255"/>
      <c r="AQ184" s="258"/>
      <c r="AR184" s="255"/>
      <c r="AS184" s="258"/>
      <c r="AT184" s="358">
        <f>AVERAGE(N184,P184,R184,T184,V184,X184,Z184,AB184,AD184, AF184)</f>
        <v>0.7</v>
      </c>
      <c r="AU184" s="270">
        <f t="shared" si="174"/>
        <v>2.2705157314304248E-3</v>
      </c>
      <c r="AV184" s="223"/>
    </row>
    <row r="185" spans="1:48" ht="12.75" customHeight="1" x14ac:dyDescent="0.25">
      <c r="A185" s="323">
        <v>16.040199999999999</v>
      </c>
      <c r="B185" s="282">
        <v>16</v>
      </c>
      <c r="C185" s="264" t="s">
        <v>197</v>
      </c>
      <c r="D185" s="271">
        <v>0</v>
      </c>
      <c r="E185" s="266" t="e">
        <f t="shared" si="160"/>
        <v>#REF!</v>
      </c>
      <c r="F185" s="271">
        <v>2</v>
      </c>
      <c r="G185" s="266" t="e">
        <f t="shared" si="161"/>
        <v>#REF!</v>
      </c>
      <c r="H185" s="271">
        <v>0</v>
      </c>
      <c r="I185" s="266" t="e">
        <f t="shared" si="162"/>
        <v>#REF!</v>
      </c>
      <c r="J185" s="271">
        <v>1</v>
      </c>
      <c r="K185" s="266" t="e">
        <f t="shared" si="163"/>
        <v>#REF!</v>
      </c>
      <c r="L185" s="271">
        <v>0</v>
      </c>
      <c r="M185" s="266" t="e">
        <f t="shared" si="164"/>
        <v>#REF!</v>
      </c>
      <c r="N185" s="271">
        <v>0</v>
      </c>
      <c r="O185" s="266" t="e">
        <f t="shared" si="165"/>
        <v>#REF!</v>
      </c>
      <c r="P185" s="271">
        <v>1</v>
      </c>
      <c r="Q185" s="266">
        <f t="shared" si="166"/>
        <v>3.3557046979865771E-3</v>
      </c>
      <c r="R185" s="271">
        <v>1</v>
      </c>
      <c r="S185" s="266">
        <f t="shared" si="167"/>
        <v>3.5587188612099642E-3</v>
      </c>
      <c r="T185" s="271">
        <v>0</v>
      </c>
      <c r="U185" s="267">
        <f t="shared" si="168"/>
        <v>0</v>
      </c>
      <c r="V185" s="269">
        <v>1</v>
      </c>
      <c r="W185" s="266">
        <f t="shared" si="169"/>
        <v>3.0120481927710845E-3</v>
      </c>
      <c r="X185" s="271">
        <v>0</v>
      </c>
      <c r="Y185" s="267">
        <f t="shared" si="170"/>
        <v>0</v>
      </c>
      <c r="Z185" s="269">
        <v>0</v>
      </c>
      <c r="AA185" s="322">
        <f t="shared" si="171"/>
        <v>0</v>
      </c>
      <c r="AB185" s="269">
        <v>0</v>
      </c>
      <c r="AC185" s="322">
        <f t="shared" si="172"/>
        <v>0</v>
      </c>
      <c r="AD185" s="259">
        <v>0</v>
      </c>
      <c r="AE185" s="267">
        <f t="shared" si="173"/>
        <v>0</v>
      </c>
      <c r="AF185" s="260">
        <v>1</v>
      </c>
      <c r="AG185" s="258">
        <f>AF185/AF$202</f>
        <v>2.9585798816568047E-3</v>
      </c>
      <c r="AH185" s="259">
        <v>0</v>
      </c>
      <c r="AI185" s="258">
        <f>AH185/AH$202</f>
        <v>0</v>
      </c>
      <c r="AJ185" s="259">
        <v>1</v>
      </c>
      <c r="AK185" s="258">
        <f>AJ185/AJ$202</f>
        <v>3.5587188612099642E-3</v>
      </c>
      <c r="AL185" s="261">
        <v>0</v>
      </c>
      <c r="AM185" s="258">
        <f>AL185/AL187</f>
        <v>0</v>
      </c>
      <c r="AN185" s="255"/>
      <c r="AO185" s="258"/>
      <c r="AP185" s="255"/>
      <c r="AQ185" s="258"/>
      <c r="AR185" s="255"/>
      <c r="AS185" s="258"/>
      <c r="AT185" s="358">
        <f>AVERAGE(N185,P185,R185,T185,V185,X185,Z185,AB185,AD185, AF185)</f>
        <v>0.4</v>
      </c>
      <c r="AU185" s="270">
        <f t="shared" si="174"/>
        <v>1.2974375608173856E-3</v>
      </c>
      <c r="AV185" s="223"/>
    </row>
    <row r="186" spans="1:48" ht="12.75" customHeight="1" x14ac:dyDescent="0.25">
      <c r="A186" s="323">
        <v>16.090499999999999</v>
      </c>
      <c r="B186" s="282">
        <v>16</v>
      </c>
      <c r="C186" s="252" t="s">
        <v>198</v>
      </c>
      <c r="D186" s="261">
        <v>1</v>
      </c>
      <c r="E186" s="254" t="e">
        <f t="shared" si="160"/>
        <v>#REF!</v>
      </c>
      <c r="F186" s="261">
        <v>1</v>
      </c>
      <c r="G186" s="254" t="e">
        <f t="shared" si="161"/>
        <v>#REF!</v>
      </c>
      <c r="H186" s="261">
        <v>2</v>
      </c>
      <c r="I186" s="475" t="e">
        <f t="shared" si="162"/>
        <v>#REF!</v>
      </c>
      <c r="J186" s="394">
        <v>3</v>
      </c>
      <c r="K186" s="475" t="e">
        <f t="shared" si="163"/>
        <v>#REF!</v>
      </c>
      <c r="L186" s="394">
        <v>3</v>
      </c>
      <c r="M186" s="475" t="e">
        <f t="shared" si="164"/>
        <v>#REF!</v>
      </c>
      <c r="N186" s="394">
        <v>1</v>
      </c>
      <c r="O186" s="475" t="e">
        <f t="shared" si="165"/>
        <v>#REF!</v>
      </c>
      <c r="P186" s="394">
        <v>2</v>
      </c>
      <c r="Q186" s="475">
        <f t="shared" si="166"/>
        <v>6.7114093959731542E-3</v>
      </c>
      <c r="R186" s="394">
        <v>3</v>
      </c>
      <c r="S186" s="475">
        <f t="shared" si="167"/>
        <v>1.0676156583629894E-2</v>
      </c>
      <c r="T186" s="394">
        <v>1</v>
      </c>
      <c r="U186" s="368">
        <f t="shared" si="168"/>
        <v>3.5460992907801418E-3</v>
      </c>
      <c r="V186" s="476">
        <v>1</v>
      </c>
      <c r="W186" s="475">
        <f t="shared" si="169"/>
        <v>3.0120481927710845E-3</v>
      </c>
      <c r="X186" s="394">
        <v>0</v>
      </c>
      <c r="Y186" s="368">
        <f t="shared" si="170"/>
        <v>0</v>
      </c>
      <c r="Z186" s="476">
        <v>1</v>
      </c>
      <c r="AA186" s="367">
        <f t="shared" si="171"/>
        <v>3.2894736842105261E-3</v>
      </c>
      <c r="AB186" s="476">
        <v>1</v>
      </c>
      <c r="AC186" s="367">
        <f t="shared" si="172"/>
        <v>2.8571428571428571E-3</v>
      </c>
      <c r="AD186" s="365">
        <v>5</v>
      </c>
      <c r="AE186" s="362">
        <f t="shared" si="173"/>
        <v>1.5576323987538941E-2</v>
      </c>
      <c r="AF186" s="366">
        <v>2</v>
      </c>
      <c r="AG186" s="367">
        <f>AF186/AF$202</f>
        <v>5.9171597633136093E-3</v>
      </c>
      <c r="AH186" s="365">
        <v>5</v>
      </c>
      <c r="AI186" s="367">
        <f>AH186/AH$202</f>
        <v>1.6339869281045753E-2</v>
      </c>
      <c r="AJ186" s="365">
        <v>3</v>
      </c>
      <c r="AK186" s="367">
        <f>AJ186/AJ$202</f>
        <v>1.0676156583629894E-2</v>
      </c>
      <c r="AL186" s="394">
        <v>2</v>
      </c>
      <c r="AM186" s="367">
        <f>AL186/AL187</f>
        <v>0.4</v>
      </c>
      <c r="AN186" s="368"/>
      <c r="AO186" s="367"/>
      <c r="AP186" s="368"/>
      <c r="AQ186" s="367"/>
      <c r="AR186" s="368"/>
      <c r="AS186" s="367"/>
      <c r="AT186" s="369">
        <f>AVERAGE(N186,P186,R186,T186,V186,X186,Z186,AB186,AD186, AF186)</f>
        <v>1.7</v>
      </c>
      <c r="AU186" s="448">
        <f t="shared" si="174"/>
        <v>5.5141096334738885E-3</v>
      </c>
      <c r="AV186" s="223"/>
    </row>
    <row r="187" spans="1:48" ht="12.75" customHeight="1" x14ac:dyDescent="0.25">
      <c r="A187" s="323"/>
      <c r="B187" s="323"/>
      <c r="C187" s="372" t="s">
        <v>228</v>
      </c>
      <c r="D187" s="373">
        <f>SUM(D182:D186)</f>
        <v>1</v>
      </c>
      <c r="E187" s="374" t="e">
        <f t="shared" si="160"/>
        <v>#REF!</v>
      </c>
      <c r="F187" s="373">
        <f>SUM(F182:F186)</f>
        <v>3</v>
      </c>
      <c r="G187" s="374" t="e">
        <f t="shared" si="161"/>
        <v>#REF!</v>
      </c>
      <c r="H187" s="373">
        <f>SUM(H182:H186)</f>
        <v>4</v>
      </c>
      <c r="I187" s="374" t="e">
        <f t="shared" si="162"/>
        <v>#REF!</v>
      </c>
      <c r="J187" s="373">
        <f>SUM(J182:J186)</f>
        <v>4</v>
      </c>
      <c r="K187" s="374" t="e">
        <f t="shared" si="163"/>
        <v>#REF!</v>
      </c>
      <c r="L187" s="373">
        <f>SUM(L182:L186)</f>
        <v>5</v>
      </c>
      <c r="M187" s="374" t="e">
        <f t="shared" si="164"/>
        <v>#REF!</v>
      </c>
      <c r="N187" s="375">
        <v>3</v>
      </c>
      <c r="O187" s="374" t="e">
        <f t="shared" si="165"/>
        <v>#REF!</v>
      </c>
      <c r="P187" s="373">
        <f>SUM(P182:P186)</f>
        <v>3</v>
      </c>
      <c r="Q187" s="374">
        <f t="shared" si="166"/>
        <v>1.0067114093959731E-2</v>
      </c>
      <c r="R187" s="373">
        <f>SUM(R182:R186)</f>
        <v>5</v>
      </c>
      <c r="S187" s="374">
        <f t="shared" si="167"/>
        <v>1.7793594306049824E-2</v>
      </c>
      <c r="T187" s="373">
        <f>SUM(T182:T186)</f>
        <v>5</v>
      </c>
      <c r="U187" s="376">
        <f t="shared" si="168"/>
        <v>1.7730496453900711E-2</v>
      </c>
      <c r="V187" s="377">
        <f>SUM(V182:V186)</f>
        <v>4</v>
      </c>
      <c r="W187" s="374">
        <f t="shared" si="169"/>
        <v>1.2048192771084338E-2</v>
      </c>
      <c r="X187" s="373">
        <f>SUM(X182:X186)</f>
        <v>4</v>
      </c>
      <c r="Y187" s="376">
        <f t="shared" si="170"/>
        <v>1.3513513513513514E-2</v>
      </c>
      <c r="Z187" s="377">
        <f>SUM(Z182:Z186)</f>
        <v>3</v>
      </c>
      <c r="AA187" s="378">
        <f t="shared" si="171"/>
        <v>9.8684210526315784E-3</v>
      </c>
      <c r="AB187" s="377">
        <f>SUM(AB182:AB186)</f>
        <v>5</v>
      </c>
      <c r="AC187" s="378">
        <f t="shared" si="172"/>
        <v>1.4285714285714285E-2</v>
      </c>
      <c r="AD187" s="379">
        <f>SUM(AD182:AD186)</f>
        <v>6</v>
      </c>
      <c r="AE187" s="376">
        <f t="shared" si="173"/>
        <v>1.8691588785046728E-2</v>
      </c>
      <c r="AF187" s="380">
        <f>AF186+AF185+AF184+AF183+AF182</f>
        <v>4</v>
      </c>
      <c r="AG187" s="378">
        <f>AF187/AF202</f>
        <v>1.1834319526627219E-2</v>
      </c>
      <c r="AH187" s="379">
        <f t="shared" ref="AH187:AM187" si="175">SUM(AH182:AH186)</f>
        <v>7</v>
      </c>
      <c r="AI187" s="378">
        <f t="shared" si="175"/>
        <v>2.2875816993464054E-2</v>
      </c>
      <c r="AJ187" s="379">
        <f t="shared" si="175"/>
        <v>4</v>
      </c>
      <c r="AK187" s="378">
        <f t="shared" si="175"/>
        <v>1.4234875444839857E-2</v>
      </c>
      <c r="AL187" s="373">
        <f t="shared" si="175"/>
        <v>5</v>
      </c>
      <c r="AM187" s="378">
        <f t="shared" si="175"/>
        <v>1</v>
      </c>
      <c r="AN187" s="376"/>
      <c r="AO187" s="378"/>
      <c r="AP187" s="376"/>
      <c r="AQ187" s="378"/>
      <c r="AR187" s="376"/>
      <c r="AS187" s="378"/>
      <c r="AT187" s="381">
        <f>AVERAGE(N187,P187,R187,T187,V187,X187,Z187,AB187,AD187,AF187)</f>
        <v>4.2</v>
      </c>
      <c r="AU187" s="382">
        <f t="shared" si="174"/>
        <v>1.362309438858255E-2</v>
      </c>
      <c r="AV187" s="224"/>
    </row>
    <row r="188" spans="1:48" ht="12.75" customHeight="1" x14ac:dyDescent="0.25">
      <c r="A188" s="323"/>
      <c r="B188" s="323"/>
      <c r="C188" s="427"/>
      <c r="D188" s="222"/>
      <c r="E188" s="318"/>
      <c r="F188" s="222"/>
      <c r="G188" s="318"/>
      <c r="H188" s="222"/>
      <c r="I188" s="318"/>
      <c r="J188" s="222"/>
      <c r="K188" s="318"/>
      <c r="L188" s="222"/>
      <c r="M188" s="318"/>
      <c r="N188" s="222"/>
      <c r="O188" s="318"/>
      <c r="P188" s="222"/>
      <c r="Q188" s="318"/>
      <c r="R188" s="222"/>
      <c r="S188" s="318"/>
      <c r="T188" s="222"/>
      <c r="U188" s="319"/>
      <c r="V188" s="309"/>
      <c r="W188" s="318"/>
      <c r="X188" s="222"/>
      <c r="Y188" s="319"/>
      <c r="Z188" s="309"/>
      <c r="AA188" s="285"/>
      <c r="AB188" s="309"/>
      <c r="AC188" s="285"/>
      <c r="AD188" s="282"/>
      <c r="AE188" s="319"/>
      <c r="AF188" s="283"/>
      <c r="AG188" s="285"/>
      <c r="AH188" s="282"/>
      <c r="AI188" s="285"/>
      <c r="AJ188" s="282"/>
      <c r="AK188" s="285"/>
      <c r="AL188" s="319"/>
      <c r="AM188" s="285"/>
      <c r="AN188" s="319"/>
      <c r="AO188" s="285"/>
      <c r="AP188" s="319"/>
      <c r="AQ188" s="285"/>
      <c r="AR188" s="319"/>
      <c r="AS188" s="285"/>
      <c r="AT188" s="402"/>
      <c r="AU188" s="320"/>
      <c r="AV188" s="223"/>
    </row>
    <row r="189" spans="1:48" ht="13.5" customHeight="1" x14ac:dyDescent="0.25">
      <c r="A189" s="323">
        <v>24.010300000000001</v>
      </c>
      <c r="B189" s="282">
        <v>24</v>
      </c>
      <c r="C189" s="415" t="s">
        <v>229</v>
      </c>
      <c r="D189" s="416">
        <v>0</v>
      </c>
      <c r="E189" s="417" t="e">
        <f>D189/D$202</f>
        <v>#REF!</v>
      </c>
      <c r="F189" s="416">
        <v>0</v>
      </c>
      <c r="G189" s="417" t="e">
        <f>F189/F$202</f>
        <v>#REF!</v>
      </c>
      <c r="H189" s="416">
        <v>0</v>
      </c>
      <c r="I189" s="417" t="e">
        <f>H189/H$202</f>
        <v>#REF!</v>
      </c>
      <c r="J189" s="416">
        <v>0</v>
      </c>
      <c r="K189" s="417" t="e">
        <f>J189/$J$202</f>
        <v>#REF!</v>
      </c>
      <c r="L189" s="416">
        <v>0</v>
      </c>
      <c r="M189" s="417" t="e">
        <f>L189/L$202</f>
        <v>#REF!</v>
      </c>
      <c r="N189" s="416">
        <v>0</v>
      </c>
      <c r="O189" s="417" t="e">
        <f>N189/N$202</f>
        <v>#REF!</v>
      </c>
      <c r="P189" s="416">
        <v>0</v>
      </c>
      <c r="Q189" s="417">
        <f>P189/P$202</f>
        <v>0</v>
      </c>
      <c r="R189" s="416">
        <v>0</v>
      </c>
      <c r="S189" s="417">
        <f>R189/R$202</f>
        <v>0</v>
      </c>
      <c r="T189" s="416">
        <v>0</v>
      </c>
      <c r="U189" s="418">
        <f>T189/T$202</f>
        <v>0</v>
      </c>
      <c r="V189" s="419">
        <v>1</v>
      </c>
      <c r="W189" s="417">
        <f>V189/V$202</f>
        <v>3.0120481927710845E-3</v>
      </c>
      <c r="X189" s="416">
        <v>2</v>
      </c>
      <c r="Y189" s="418">
        <f>X189/X$202</f>
        <v>6.7567567567567571E-3</v>
      </c>
      <c r="Z189" s="419">
        <v>0</v>
      </c>
      <c r="AA189" s="420">
        <f>Z189/Z$202</f>
        <v>0</v>
      </c>
      <c r="AB189" s="419">
        <v>1</v>
      </c>
      <c r="AC189" s="420">
        <f>AB189/AB$202</f>
        <v>2.8571428571428571E-3</v>
      </c>
      <c r="AD189" s="421">
        <v>0</v>
      </c>
      <c r="AE189" s="418">
        <f>AD189/AD$202</f>
        <v>0</v>
      </c>
      <c r="AF189" s="422">
        <v>1</v>
      </c>
      <c r="AG189" s="420">
        <f>AF189/AF202</f>
        <v>2.9585798816568047E-3</v>
      </c>
      <c r="AH189" s="421">
        <v>1</v>
      </c>
      <c r="AI189" s="420">
        <f>AH189/AH202</f>
        <v>3.2679738562091504E-3</v>
      </c>
      <c r="AJ189" s="421">
        <v>0</v>
      </c>
      <c r="AK189" s="420">
        <f>AJ189/AJ202</f>
        <v>0</v>
      </c>
      <c r="AL189" s="477"/>
      <c r="AM189" s="478"/>
      <c r="AN189" s="418"/>
      <c r="AO189" s="420"/>
      <c r="AP189" s="418"/>
      <c r="AQ189" s="420"/>
      <c r="AR189" s="418"/>
      <c r="AS189" s="420"/>
      <c r="AT189" s="424">
        <f>AVERAGE(X187,F187,H187,J187,L187,N187,P187,R187,T187,V187)</f>
        <v>4</v>
      </c>
      <c r="AU189" s="425">
        <f>AT189/AT$202</f>
        <v>1.2974375608173857E-2</v>
      </c>
      <c r="AV189" s="223"/>
    </row>
    <row r="190" spans="1:48" ht="12.75" customHeight="1" x14ac:dyDescent="0.25">
      <c r="A190" s="323"/>
      <c r="B190" s="323"/>
      <c r="C190" s="427"/>
      <c r="D190" s="222"/>
      <c r="E190" s="318"/>
      <c r="F190" s="222"/>
      <c r="G190" s="318"/>
      <c r="H190" s="222"/>
      <c r="I190" s="318"/>
      <c r="J190" s="222"/>
      <c r="K190" s="318"/>
      <c r="L190" s="222"/>
      <c r="M190" s="318"/>
      <c r="N190" s="222"/>
      <c r="O190" s="318"/>
      <c r="P190" s="222"/>
      <c r="Q190" s="318"/>
      <c r="R190" s="222"/>
      <c r="S190" s="318"/>
      <c r="T190" s="222"/>
      <c r="U190" s="319"/>
      <c r="V190" s="309"/>
      <c r="W190" s="318"/>
      <c r="X190" s="222"/>
      <c r="Y190" s="319"/>
      <c r="Z190" s="309"/>
      <c r="AA190" s="285"/>
      <c r="AB190" s="309"/>
      <c r="AC190" s="285"/>
      <c r="AD190" s="282"/>
      <c r="AE190" s="319"/>
      <c r="AF190" s="283"/>
      <c r="AG190" s="285"/>
      <c r="AH190" s="282"/>
      <c r="AI190" s="285"/>
      <c r="AJ190" s="282"/>
      <c r="AK190" s="285"/>
      <c r="AL190" s="479"/>
      <c r="AM190" s="480"/>
      <c r="AN190" s="319"/>
      <c r="AO190" s="285"/>
      <c r="AP190" s="319"/>
      <c r="AQ190" s="285"/>
      <c r="AR190" s="319"/>
      <c r="AS190" s="285"/>
      <c r="AT190" s="402"/>
      <c r="AU190" s="320"/>
      <c r="AV190" s="223"/>
    </row>
    <row r="191" spans="1:48" ht="12.75" customHeight="1" x14ac:dyDescent="0.25">
      <c r="A191" s="323">
        <v>30.999199999999998</v>
      </c>
      <c r="B191" s="282">
        <v>30</v>
      </c>
      <c r="C191" s="372" t="s">
        <v>336</v>
      </c>
      <c r="D191" s="375">
        <v>0</v>
      </c>
      <c r="E191" s="374" t="e">
        <f>D191/D$202</f>
        <v>#REF!</v>
      </c>
      <c r="F191" s="375">
        <v>0</v>
      </c>
      <c r="G191" s="374" t="e">
        <f>F191/F$202</f>
        <v>#REF!</v>
      </c>
      <c r="H191" s="375">
        <v>0</v>
      </c>
      <c r="I191" s="374" t="e">
        <f>H191/H$202</f>
        <v>#REF!</v>
      </c>
      <c r="J191" s="375">
        <v>0</v>
      </c>
      <c r="K191" s="374" t="e">
        <f>J191/$J$202</f>
        <v>#REF!</v>
      </c>
      <c r="L191" s="375">
        <v>0</v>
      </c>
      <c r="M191" s="374" t="e">
        <f>L191/L$202</f>
        <v>#REF!</v>
      </c>
      <c r="N191" s="375">
        <v>0</v>
      </c>
      <c r="O191" s="374" t="e">
        <f>N191/N$202</f>
        <v>#REF!</v>
      </c>
      <c r="P191" s="375">
        <v>0</v>
      </c>
      <c r="Q191" s="374">
        <f>P191/P$202</f>
        <v>0</v>
      </c>
      <c r="R191" s="375">
        <v>0</v>
      </c>
      <c r="S191" s="374">
        <f>R191/R$202</f>
        <v>0</v>
      </c>
      <c r="T191" s="375">
        <v>1</v>
      </c>
      <c r="U191" s="376">
        <f>T191/T$202</f>
        <v>3.5460992907801418E-3</v>
      </c>
      <c r="V191" s="412">
        <v>2</v>
      </c>
      <c r="W191" s="374">
        <f>V191/V$202</f>
        <v>6.024096385542169E-3</v>
      </c>
      <c r="X191" s="375">
        <v>2</v>
      </c>
      <c r="Y191" s="376">
        <f>X191/X$202</f>
        <v>6.7567567567567571E-3</v>
      </c>
      <c r="Z191" s="412">
        <v>1</v>
      </c>
      <c r="AA191" s="378">
        <f>Z191/Z$202</f>
        <v>3.2894736842105261E-3</v>
      </c>
      <c r="AB191" s="412">
        <v>3</v>
      </c>
      <c r="AC191" s="378">
        <f>AB191/AB$202</f>
        <v>8.5714285714285719E-3</v>
      </c>
      <c r="AD191" s="379">
        <v>1</v>
      </c>
      <c r="AE191" s="376">
        <f>AD191/AD$202</f>
        <v>3.1152647975077881E-3</v>
      </c>
      <c r="AF191" s="380">
        <v>0</v>
      </c>
      <c r="AG191" s="378">
        <f>AF191/AF202</f>
        <v>0</v>
      </c>
      <c r="AH191" s="379">
        <v>0</v>
      </c>
      <c r="AI191" s="378">
        <f>AH191/AH202</f>
        <v>0</v>
      </c>
      <c r="AJ191" s="379">
        <v>0</v>
      </c>
      <c r="AK191" s="378">
        <f>AJ191/AJ202</f>
        <v>0</v>
      </c>
      <c r="AL191" s="395"/>
      <c r="AM191" s="467"/>
      <c r="AN191" s="376"/>
      <c r="AO191" s="378"/>
      <c r="AP191" s="376"/>
      <c r="AQ191" s="378"/>
      <c r="AR191" s="376"/>
      <c r="AS191" s="378"/>
      <c r="AT191" s="381">
        <f>AVERAGE(N191,P191,R191,T191,V191,X191,Z191,AB191,AD191,AF191)</f>
        <v>1</v>
      </c>
      <c r="AU191" s="382">
        <f>AT191/AT$202</f>
        <v>3.2435939020434641E-3</v>
      </c>
      <c r="AV191" s="223"/>
    </row>
    <row r="192" spans="1:48" ht="12.75" customHeight="1" x14ac:dyDescent="0.25">
      <c r="A192" s="323"/>
      <c r="B192" s="323"/>
      <c r="C192" s="427"/>
      <c r="D192" s="222"/>
      <c r="E192" s="318"/>
      <c r="F192" s="222"/>
      <c r="G192" s="318"/>
      <c r="H192" s="222"/>
      <c r="I192" s="318"/>
      <c r="J192" s="222"/>
      <c r="K192" s="318"/>
      <c r="L192" s="222"/>
      <c r="M192" s="318"/>
      <c r="N192" s="222"/>
      <c r="O192" s="318"/>
      <c r="P192" s="222"/>
      <c r="Q192" s="318"/>
      <c r="R192" s="222"/>
      <c r="S192" s="318"/>
      <c r="T192" s="222"/>
      <c r="U192" s="319"/>
      <c r="V192" s="309"/>
      <c r="W192" s="318"/>
      <c r="X192" s="222"/>
      <c r="Y192" s="319"/>
      <c r="Z192" s="309"/>
      <c r="AA192" s="285"/>
      <c r="AB192" s="309"/>
      <c r="AC192" s="285"/>
      <c r="AD192" s="282"/>
      <c r="AE192" s="319"/>
      <c r="AF192" s="283"/>
      <c r="AG192" s="285"/>
      <c r="AH192" s="282"/>
      <c r="AI192" s="285"/>
      <c r="AJ192" s="282"/>
      <c r="AK192" s="285"/>
      <c r="AL192" s="479"/>
      <c r="AM192" s="480"/>
      <c r="AN192" s="319"/>
      <c r="AO192" s="285"/>
      <c r="AP192" s="319"/>
      <c r="AQ192" s="285"/>
      <c r="AR192" s="319"/>
      <c r="AS192" s="285"/>
      <c r="AT192" s="402"/>
      <c r="AU192" s="320"/>
      <c r="AV192" s="223"/>
    </row>
    <row r="193" spans="1:48" ht="12.75" customHeight="1" x14ac:dyDescent="0.25">
      <c r="A193" s="323">
        <v>3.0104000000000002</v>
      </c>
      <c r="B193" s="282">
        <v>3</v>
      </c>
      <c r="C193" s="372" t="s">
        <v>232</v>
      </c>
      <c r="D193" s="375">
        <v>0</v>
      </c>
      <c r="E193" s="374">
        <v>0</v>
      </c>
      <c r="F193" s="375">
        <v>0</v>
      </c>
      <c r="G193" s="374">
        <v>0</v>
      </c>
      <c r="H193" s="375">
        <v>4</v>
      </c>
      <c r="I193" s="374">
        <v>1.5384615384615385E-2</v>
      </c>
      <c r="J193" s="375">
        <v>3</v>
      </c>
      <c r="K193" s="374">
        <v>1.2448132780082987E-2</v>
      </c>
      <c r="L193" s="375">
        <v>7</v>
      </c>
      <c r="M193" s="374">
        <v>2.734375E-2</v>
      </c>
      <c r="N193" s="375">
        <v>2</v>
      </c>
      <c r="O193" s="374">
        <v>7.0175438596491229E-3</v>
      </c>
      <c r="P193" s="375">
        <v>9</v>
      </c>
      <c r="Q193" s="374">
        <v>3.0201342281879196E-2</v>
      </c>
      <c r="R193" s="375">
        <v>8</v>
      </c>
      <c r="S193" s="374">
        <f>R193/R202</f>
        <v>2.8469750889679714E-2</v>
      </c>
      <c r="T193" s="375">
        <v>3</v>
      </c>
      <c r="U193" s="376">
        <v>1.0638297872340425E-2</v>
      </c>
      <c r="V193" s="412">
        <v>9</v>
      </c>
      <c r="W193" s="374">
        <v>2.710843373493976E-2</v>
      </c>
      <c r="X193" s="375">
        <v>1</v>
      </c>
      <c r="Y193" s="376">
        <v>3.2573289902280132E-3</v>
      </c>
      <c r="Z193" s="412">
        <v>1</v>
      </c>
      <c r="AA193" s="378">
        <v>3.1152647975077881E-3</v>
      </c>
      <c r="AB193" s="412">
        <v>1</v>
      </c>
      <c r="AC193" s="378">
        <v>2.8490028490028491E-3</v>
      </c>
      <c r="AD193" s="379">
        <v>2</v>
      </c>
      <c r="AE193" s="376">
        <v>6.1919504643962852E-3</v>
      </c>
      <c r="AF193" s="380">
        <v>8</v>
      </c>
      <c r="AG193" s="378">
        <v>2.3668639053254437E-2</v>
      </c>
      <c r="AH193" s="379">
        <v>4</v>
      </c>
      <c r="AI193" s="378">
        <f>AH193/AH202</f>
        <v>1.3071895424836602E-2</v>
      </c>
      <c r="AJ193" s="379">
        <v>1</v>
      </c>
      <c r="AK193" s="378">
        <f>AJ193/AJ202</f>
        <v>3.5587188612099642E-3</v>
      </c>
      <c r="AL193" s="395"/>
      <c r="AM193" s="467"/>
      <c r="AN193" s="376"/>
      <c r="AO193" s="378"/>
      <c r="AP193" s="376"/>
      <c r="AQ193" s="378"/>
      <c r="AR193" s="376"/>
      <c r="AS193" s="378"/>
      <c r="AT193" s="381">
        <v>4.3</v>
      </c>
      <c r="AU193" s="382">
        <v>1.4163372859025032E-2</v>
      </c>
      <c r="AV193" s="223"/>
    </row>
    <row r="194" spans="1:48" ht="12.75" customHeight="1" x14ac:dyDescent="0.25">
      <c r="A194" s="323"/>
      <c r="B194" s="282"/>
      <c r="C194" s="434"/>
      <c r="D194" s="437"/>
      <c r="E194" s="436"/>
      <c r="F194" s="437"/>
      <c r="G194" s="436"/>
      <c r="H194" s="437"/>
      <c r="I194" s="436"/>
      <c r="J194" s="437"/>
      <c r="K194" s="436"/>
      <c r="L194" s="437"/>
      <c r="M194" s="436"/>
      <c r="N194" s="437"/>
      <c r="O194" s="436"/>
      <c r="P194" s="437"/>
      <c r="Q194" s="436"/>
      <c r="R194" s="437"/>
      <c r="S194" s="436"/>
      <c r="T194" s="437"/>
      <c r="U194" s="438"/>
      <c r="V194" s="481"/>
      <c r="W194" s="436"/>
      <c r="X194" s="437"/>
      <c r="Y194" s="438"/>
      <c r="Z194" s="481"/>
      <c r="AA194" s="440"/>
      <c r="AB194" s="481"/>
      <c r="AC194" s="440"/>
      <c r="AD194" s="441"/>
      <c r="AE194" s="438"/>
      <c r="AF194" s="442"/>
      <c r="AG194" s="440"/>
      <c r="AH194" s="441"/>
      <c r="AI194" s="482"/>
      <c r="AJ194" s="441"/>
      <c r="AK194" s="482"/>
      <c r="AL194" s="414"/>
      <c r="AM194" s="483"/>
      <c r="AN194" s="437"/>
      <c r="AO194" s="482"/>
      <c r="AP194" s="437"/>
      <c r="AQ194" s="482"/>
      <c r="AR194" s="437"/>
      <c r="AS194" s="482"/>
      <c r="AT194" s="484"/>
      <c r="AU194" s="485"/>
      <c r="AV194" s="223"/>
    </row>
    <row r="195" spans="1:48" ht="12.75" customHeight="1" x14ac:dyDescent="0.25">
      <c r="A195" s="323">
        <v>30.200099999999999</v>
      </c>
      <c r="B195" s="282">
        <v>30</v>
      </c>
      <c r="C195" s="372" t="s">
        <v>91</v>
      </c>
      <c r="D195" s="375">
        <v>2</v>
      </c>
      <c r="E195" s="374" t="e">
        <f>D195/D$202</f>
        <v>#REF!</v>
      </c>
      <c r="F195" s="375">
        <v>0</v>
      </c>
      <c r="G195" s="374" t="e">
        <f>F195/F$202</f>
        <v>#REF!</v>
      </c>
      <c r="H195" s="375">
        <v>1</v>
      </c>
      <c r="I195" s="374" t="e">
        <f>H195/H$202</f>
        <v>#REF!</v>
      </c>
      <c r="J195" s="375">
        <v>0</v>
      </c>
      <c r="K195" s="374" t="e">
        <f>J195/$J$202</f>
        <v>#REF!</v>
      </c>
      <c r="L195" s="375">
        <v>0</v>
      </c>
      <c r="M195" s="374" t="e">
        <f>L195/L$202</f>
        <v>#REF!</v>
      </c>
      <c r="N195" s="375">
        <v>0</v>
      </c>
      <c r="O195" s="374" t="e">
        <f>N195/N$202</f>
        <v>#REF!</v>
      </c>
      <c r="P195" s="375">
        <v>1</v>
      </c>
      <c r="Q195" s="374">
        <f>P195/P$202</f>
        <v>3.3557046979865771E-3</v>
      </c>
      <c r="R195" s="375">
        <v>1</v>
      </c>
      <c r="S195" s="374">
        <f>R195/R$202</f>
        <v>3.5587188612099642E-3</v>
      </c>
      <c r="T195" s="375">
        <v>0</v>
      </c>
      <c r="U195" s="376">
        <f>T195/T$202</f>
        <v>0</v>
      </c>
      <c r="V195" s="412">
        <v>0</v>
      </c>
      <c r="W195" s="374">
        <f>V195/V$202</f>
        <v>0</v>
      </c>
      <c r="X195" s="375">
        <v>7</v>
      </c>
      <c r="Y195" s="376">
        <f>X195/X$202</f>
        <v>2.364864864864865E-2</v>
      </c>
      <c r="Z195" s="412">
        <v>7</v>
      </c>
      <c r="AA195" s="378">
        <f>Z195/Z$202</f>
        <v>2.3026315789473683E-2</v>
      </c>
      <c r="AB195" s="412">
        <v>3</v>
      </c>
      <c r="AC195" s="378">
        <f>AB195/AB$202</f>
        <v>8.5714285714285719E-3</v>
      </c>
      <c r="AD195" s="379">
        <v>3</v>
      </c>
      <c r="AE195" s="376">
        <f>AD195/AD$202</f>
        <v>9.3457943925233638E-3</v>
      </c>
      <c r="AF195" s="380">
        <v>6</v>
      </c>
      <c r="AG195" s="378">
        <f>AF195/AF202</f>
        <v>1.7751479289940829E-2</v>
      </c>
      <c r="AH195" s="379">
        <v>3</v>
      </c>
      <c r="AI195" s="378">
        <f>AH195/AH202</f>
        <v>9.8039215686274508E-3</v>
      </c>
      <c r="AJ195" s="379">
        <v>3</v>
      </c>
      <c r="AK195" s="378">
        <f>AJ195/AJ202</f>
        <v>1.0676156583629894E-2</v>
      </c>
      <c r="AL195" s="395"/>
      <c r="AM195" s="467"/>
      <c r="AN195" s="376"/>
      <c r="AO195" s="378"/>
      <c r="AP195" s="376"/>
      <c r="AQ195" s="378"/>
      <c r="AR195" s="376"/>
      <c r="AS195" s="378"/>
      <c r="AT195" s="381">
        <f>AVERAGE(N195,P195,R195,T195,V195,X195,Z195,AB195,AD195,AF195)</f>
        <v>2.8</v>
      </c>
      <c r="AU195" s="382">
        <f>AT195/AT$202</f>
        <v>9.0820629257216991E-3</v>
      </c>
      <c r="AV195" s="223"/>
    </row>
    <row r="196" spans="1:48" ht="12.75" customHeight="1" x14ac:dyDescent="0.25">
      <c r="A196" s="323"/>
      <c r="B196" s="323"/>
      <c r="C196" s="427"/>
      <c r="D196" s="222"/>
      <c r="E196" s="318"/>
      <c r="F196" s="222"/>
      <c r="G196" s="318"/>
      <c r="H196" s="222"/>
      <c r="I196" s="318"/>
      <c r="J196" s="222"/>
      <c r="K196" s="318"/>
      <c r="L196" s="222"/>
      <c r="M196" s="318"/>
      <c r="N196" s="222"/>
      <c r="O196" s="318"/>
      <c r="P196" s="222"/>
      <c r="Q196" s="318"/>
      <c r="R196" s="222"/>
      <c r="S196" s="318"/>
      <c r="T196" s="222"/>
      <c r="U196" s="319"/>
      <c r="V196" s="309"/>
      <c r="W196" s="318"/>
      <c r="X196" s="222"/>
      <c r="Y196" s="319"/>
      <c r="Z196" s="309"/>
      <c r="AA196" s="285"/>
      <c r="AB196" s="309"/>
      <c r="AC196" s="285"/>
      <c r="AD196" s="282"/>
      <c r="AE196" s="319"/>
      <c r="AF196" s="283"/>
      <c r="AG196" s="285"/>
      <c r="AH196" s="282"/>
      <c r="AI196" s="285"/>
      <c r="AJ196" s="282"/>
      <c r="AK196" s="285"/>
      <c r="AL196" s="479"/>
      <c r="AM196" s="480"/>
      <c r="AN196" s="319"/>
      <c r="AO196" s="285"/>
      <c r="AP196" s="319"/>
      <c r="AQ196" s="285"/>
      <c r="AR196" s="319"/>
      <c r="AS196" s="285"/>
      <c r="AT196" s="402"/>
      <c r="AU196" s="320"/>
      <c r="AV196" s="223"/>
    </row>
    <row r="197" spans="1:48" ht="12.75" customHeight="1" x14ac:dyDescent="0.25">
      <c r="A197" s="323">
        <v>30.0501</v>
      </c>
      <c r="B197" s="282">
        <v>30</v>
      </c>
      <c r="C197" s="372" t="s">
        <v>93</v>
      </c>
      <c r="D197" s="375">
        <v>4</v>
      </c>
      <c r="E197" s="374" t="e">
        <f>D197/D$202</f>
        <v>#REF!</v>
      </c>
      <c r="F197" s="375">
        <v>2</v>
      </c>
      <c r="G197" s="374" t="e">
        <f>F197/F$202</f>
        <v>#REF!</v>
      </c>
      <c r="H197" s="375">
        <v>8</v>
      </c>
      <c r="I197" s="374" t="e">
        <f>H197/H$202</f>
        <v>#REF!</v>
      </c>
      <c r="J197" s="375">
        <v>1</v>
      </c>
      <c r="K197" s="374" t="e">
        <f>J197/$J$202</f>
        <v>#REF!</v>
      </c>
      <c r="L197" s="375">
        <v>4</v>
      </c>
      <c r="M197" s="374" t="e">
        <f>L197/L$202</f>
        <v>#REF!</v>
      </c>
      <c r="N197" s="375">
        <v>3</v>
      </c>
      <c r="O197" s="374" t="e">
        <f>N197/N$202</f>
        <v>#REF!</v>
      </c>
      <c r="P197" s="375">
        <v>5</v>
      </c>
      <c r="Q197" s="374">
        <f>P197/P$202</f>
        <v>1.6778523489932886E-2</v>
      </c>
      <c r="R197" s="375">
        <v>0</v>
      </c>
      <c r="S197" s="374">
        <f>R197/R$202</f>
        <v>0</v>
      </c>
      <c r="T197" s="375">
        <v>4</v>
      </c>
      <c r="U197" s="376">
        <f>T197/T$202</f>
        <v>1.4184397163120567E-2</v>
      </c>
      <c r="V197" s="412">
        <v>3</v>
      </c>
      <c r="W197" s="374">
        <f>V197/V$202</f>
        <v>9.0361445783132526E-3</v>
      </c>
      <c r="X197" s="375">
        <v>7</v>
      </c>
      <c r="Y197" s="376">
        <f>X197/X$202</f>
        <v>2.364864864864865E-2</v>
      </c>
      <c r="Z197" s="412">
        <v>4</v>
      </c>
      <c r="AA197" s="378">
        <f>Z197/Z$202</f>
        <v>1.3157894736842105E-2</v>
      </c>
      <c r="AB197" s="412">
        <v>6</v>
      </c>
      <c r="AC197" s="378">
        <f>AB197/AB$202</f>
        <v>1.7142857142857144E-2</v>
      </c>
      <c r="AD197" s="379">
        <v>4</v>
      </c>
      <c r="AE197" s="376">
        <f>AD197/AD$202</f>
        <v>1.2461059190031152E-2</v>
      </c>
      <c r="AF197" s="380">
        <v>5</v>
      </c>
      <c r="AG197" s="378">
        <f>AF197/AF202</f>
        <v>1.4792899408284023E-2</v>
      </c>
      <c r="AH197" s="379">
        <v>3</v>
      </c>
      <c r="AI197" s="378">
        <f>AH197/AH202</f>
        <v>9.8039215686274508E-3</v>
      </c>
      <c r="AJ197" s="379">
        <v>6</v>
      </c>
      <c r="AK197" s="378">
        <f>AJ197/AJ202</f>
        <v>2.1352313167259787E-2</v>
      </c>
      <c r="AL197" s="395"/>
      <c r="AM197" s="467"/>
      <c r="AN197" s="376"/>
      <c r="AO197" s="378"/>
      <c r="AP197" s="376"/>
      <c r="AQ197" s="378"/>
      <c r="AR197" s="376"/>
      <c r="AS197" s="378"/>
      <c r="AT197" s="381">
        <f>AVERAGE(N197,P197,R197,T197,V197,X197,Z197,AB197,AD197,AF197)</f>
        <v>4.0999999999999996</v>
      </c>
      <c r="AU197" s="382">
        <f>AT197/AT$202</f>
        <v>1.3298734998378201E-2</v>
      </c>
      <c r="AV197" s="223"/>
    </row>
    <row r="198" spans="1:48" ht="12.75" customHeight="1" x14ac:dyDescent="0.25">
      <c r="A198" s="323"/>
      <c r="B198" s="323"/>
      <c r="C198" s="427"/>
      <c r="D198" s="222"/>
      <c r="E198" s="318"/>
      <c r="F198" s="222"/>
      <c r="G198" s="318"/>
      <c r="H198" s="222"/>
      <c r="I198" s="318"/>
      <c r="J198" s="222"/>
      <c r="K198" s="318"/>
      <c r="L198" s="222"/>
      <c r="M198" s="318"/>
      <c r="N198" s="222"/>
      <c r="O198" s="318"/>
      <c r="P198" s="222"/>
      <c r="Q198" s="318"/>
      <c r="R198" s="222"/>
      <c r="S198" s="318"/>
      <c r="T198" s="222"/>
      <c r="U198" s="319"/>
      <c r="V198" s="309"/>
      <c r="W198" s="318"/>
      <c r="X198" s="222"/>
      <c r="Y198" s="319"/>
      <c r="Z198" s="309"/>
      <c r="AA198" s="285"/>
      <c r="AB198" s="309"/>
      <c r="AC198" s="285"/>
      <c r="AD198" s="282"/>
      <c r="AE198" s="319"/>
      <c r="AF198" s="283"/>
      <c r="AG198" s="285"/>
      <c r="AH198" s="282"/>
      <c r="AI198" s="285"/>
      <c r="AJ198" s="282"/>
      <c r="AK198" s="285"/>
      <c r="AL198" s="479"/>
      <c r="AM198" s="480"/>
      <c r="AN198" s="319"/>
      <c r="AO198" s="285"/>
      <c r="AP198" s="319"/>
      <c r="AQ198" s="285"/>
      <c r="AR198" s="319"/>
      <c r="AS198" s="285"/>
      <c r="AT198" s="402"/>
      <c r="AU198" s="320"/>
      <c r="AV198" s="223"/>
    </row>
    <row r="199" spans="1:48" ht="12.75" customHeight="1" x14ac:dyDescent="0.25">
      <c r="A199" s="323">
        <v>30.9999</v>
      </c>
      <c r="B199" s="282">
        <v>30</v>
      </c>
      <c r="C199" s="372" t="s">
        <v>300</v>
      </c>
      <c r="D199" s="375"/>
      <c r="E199" s="374"/>
      <c r="F199" s="375"/>
      <c r="G199" s="374"/>
      <c r="H199" s="375"/>
      <c r="I199" s="374"/>
      <c r="J199" s="375">
        <v>0</v>
      </c>
      <c r="K199" s="374">
        <v>0</v>
      </c>
      <c r="L199" s="375">
        <v>0</v>
      </c>
      <c r="M199" s="374">
        <v>0</v>
      </c>
      <c r="N199" s="375">
        <v>0</v>
      </c>
      <c r="O199" s="374">
        <v>0</v>
      </c>
      <c r="P199" s="375">
        <v>0</v>
      </c>
      <c r="Q199" s="374">
        <v>0</v>
      </c>
      <c r="R199" s="375">
        <v>0</v>
      </c>
      <c r="S199" s="374">
        <f>R199/R202</f>
        <v>0</v>
      </c>
      <c r="T199" s="375">
        <v>0</v>
      </c>
      <c r="U199" s="376">
        <v>0</v>
      </c>
      <c r="V199" s="412">
        <v>0</v>
      </c>
      <c r="W199" s="374">
        <v>0</v>
      </c>
      <c r="X199" s="375">
        <v>1</v>
      </c>
      <c r="Y199" s="376">
        <f>X199/X$202</f>
        <v>3.3783783783783786E-3</v>
      </c>
      <c r="Z199" s="412">
        <v>2</v>
      </c>
      <c r="AA199" s="378">
        <f>Z199/Z$202</f>
        <v>6.5789473684210523E-3</v>
      </c>
      <c r="AB199" s="412">
        <v>4</v>
      </c>
      <c r="AC199" s="378">
        <f>AB199/AB$202</f>
        <v>1.1428571428571429E-2</v>
      </c>
      <c r="AD199" s="379">
        <v>1</v>
      </c>
      <c r="AE199" s="376">
        <f>AD199/AD$202</f>
        <v>3.1152647975077881E-3</v>
      </c>
      <c r="AF199" s="380">
        <v>1</v>
      </c>
      <c r="AG199" s="378">
        <f>AF199/AF202</f>
        <v>2.9585798816568047E-3</v>
      </c>
      <c r="AH199" s="379">
        <v>2</v>
      </c>
      <c r="AI199" s="378">
        <f>AH199/AH202</f>
        <v>6.5359477124183009E-3</v>
      </c>
      <c r="AJ199" s="379">
        <v>0</v>
      </c>
      <c r="AK199" s="378">
        <f>AJ199/AJ202</f>
        <v>0</v>
      </c>
      <c r="AL199" s="395"/>
      <c r="AM199" s="467"/>
      <c r="AN199" s="376"/>
      <c r="AO199" s="378"/>
      <c r="AP199" s="376"/>
      <c r="AQ199" s="378"/>
      <c r="AR199" s="376"/>
      <c r="AS199" s="378"/>
      <c r="AT199" s="381">
        <f>AVERAGE(N199,P199,R199,T199,V199,X199,Z199,AB199,AD199,AF199)</f>
        <v>0.9</v>
      </c>
      <c r="AU199" s="382">
        <f>AT199/AT$202</f>
        <v>2.9192345118391177E-3</v>
      </c>
      <c r="AV199" s="223"/>
    </row>
    <row r="200" spans="1:48" ht="12.75" customHeight="1" x14ac:dyDescent="0.25">
      <c r="A200" s="323"/>
      <c r="B200" s="323"/>
      <c r="C200" s="427"/>
      <c r="D200" s="222"/>
      <c r="E200" s="318"/>
      <c r="F200" s="222"/>
      <c r="G200" s="318"/>
      <c r="H200" s="222"/>
      <c r="I200" s="318"/>
      <c r="J200" s="222"/>
      <c r="K200" s="318"/>
      <c r="L200" s="222"/>
      <c r="M200" s="318"/>
      <c r="N200" s="222"/>
      <c r="O200" s="318"/>
      <c r="P200" s="222"/>
      <c r="Q200" s="318"/>
      <c r="R200" s="222"/>
      <c r="S200" s="318"/>
      <c r="T200" s="222"/>
      <c r="U200" s="319"/>
      <c r="V200" s="309"/>
      <c r="W200" s="318"/>
      <c r="X200" s="222"/>
      <c r="Y200" s="319"/>
      <c r="Z200" s="309"/>
      <c r="AA200" s="285"/>
      <c r="AB200" s="309"/>
      <c r="AC200" s="285"/>
      <c r="AD200" s="282"/>
      <c r="AE200" s="319"/>
      <c r="AF200" s="283"/>
      <c r="AG200" s="285"/>
      <c r="AH200" s="282"/>
      <c r="AI200" s="285"/>
      <c r="AJ200" s="282"/>
      <c r="AK200" s="285"/>
      <c r="AL200" s="479"/>
      <c r="AM200" s="480"/>
      <c r="AN200" s="319"/>
      <c r="AO200" s="285"/>
      <c r="AP200" s="319"/>
      <c r="AQ200" s="285"/>
      <c r="AR200" s="319"/>
      <c r="AS200" s="285"/>
      <c r="AT200" s="402"/>
      <c r="AU200" s="320"/>
      <c r="AV200" s="223"/>
    </row>
    <row r="201" spans="1:48" ht="12.75" customHeight="1" x14ac:dyDescent="0.25">
      <c r="A201" s="323">
        <v>24.010100000000001</v>
      </c>
      <c r="B201" s="282">
        <v>24</v>
      </c>
      <c r="C201" s="372" t="s">
        <v>209</v>
      </c>
      <c r="D201" s="375">
        <v>0</v>
      </c>
      <c r="E201" s="374" t="e">
        <f>D201/D$202</f>
        <v>#REF!</v>
      </c>
      <c r="F201" s="375">
        <v>0</v>
      </c>
      <c r="G201" s="374" t="e">
        <f>F201/F$202</f>
        <v>#REF!</v>
      </c>
      <c r="H201" s="375">
        <v>0</v>
      </c>
      <c r="I201" s="374" t="e">
        <f>H201/H$202</f>
        <v>#REF!</v>
      </c>
      <c r="J201" s="375">
        <v>0</v>
      </c>
      <c r="K201" s="374" t="e">
        <f>J201/$J$202</f>
        <v>#REF!</v>
      </c>
      <c r="L201" s="375">
        <v>0</v>
      </c>
      <c r="M201" s="374" t="e">
        <f>L201/L$202</f>
        <v>#REF!</v>
      </c>
      <c r="N201" s="375">
        <v>1</v>
      </c>
      <c r="O201" s="374" t="e">
        <f>N201/N$202</f>
        <v>#REF!</v>
      </c>
      <c r="P201" s="375">
        <v>0</v>
      </c>
      <c r="Q201" s="374">
        <f>P201/P$202</f>
        <v>0</v>
      </c>
      <c r="R201" s="375">
        <v>0</v>
      </c>
      <c r="S201" s="374">
        <f>R201/R$202</f>
        <v>0</v>
      </c>
      <c r="T201" s="375">
        <v>0</v>
      </c>
      <c r="U201" s="376">
        <f>T201/T$202</f>
        <v>0</v>
      </c>
      <c r="V201" s="412">
        <v>0</v>
      </c>
      <c r="W201" s="374">
        <f>V201/V$202</f>
        <v>0</v>
      </c>
      <c r="X201" s="375">
        <v>0</v>
      </c>
      <c r="Y201" s="376">
        <f>X201/X$202</f>
        <v>0</v>
      </c>
      <c r="Z201" s="412">
        <v>0</v>
      </c>
      <c r="AA201" s="378">
        <f>Z201/Z$202</f>
        <v>0</v>
      </c>
      <c r="AB201" s="412">
        <v>5</v>
      </c>
      <c r="AC201" s="378">
        <f>AB201/AB$202</f>
        <v>1.4285714285714285E-2</v>
      </c>
      <c r="AD201" s="379">
        <v>2</v>
      </c>
      <c r="AE201" s="376">
        <f>AD201/AD$202</f>
        <v>6.2305295950155761E-3</v>
      </c>
      <c r="AF201" s="380">
        <v>0</v>
      </c>
      <c r="AG201" s="378">
        <f>AF201/AF202</f>
        <v>0</v>
      </c>
      <c r="AH201" s="379">
        <v>0</v>
      </c>
      <c r="AI201" s="378">
        <f>AH201/AH202</f>
        <v>0</v>
      </c>
      <c r="AJ201" s="379">
        <v>0</v>
      </c>
      <c r="AK201" s="378">
        <f>AJ201/AJ202</f>
        <v>0</v>
      </c>
      <c r="AL201" s="395"/>
      <c r="AM201" s="467"/>
      <c r="AN201" s="376"/>
      <c r="AO201" s="378"/>
      <c r="AP201" s="376"/>
      <c r="AQ201" s="378"/>
      <c r="AR201" s="376"/>
      <c r="AS201" s="378"/>
      <c r="AT201" s="381">
        <f>AVERAGE(N201,P201,R201,T201,V201,X201,Z201,AB201,AD201,AF201)</f>
        <v>0.8</v>
      </c>
      <c r="AU201" s="382">
        <f>AT201/AT$202</f>
        <v>2.5948751216347712E-3</v>
      </c>
      <c r="AV201" s="229"/>
    </row>
    <row r="202" spans="1:48" ht="13.5" customHeight="1" x14ac:dyDescent="0.25">
      <c r="A202" s="323"/>
      <c r="B202" s="323"/>
      <c r="C202" s="486" t="s">
        <v>301</v>
      </c>
      <c r="D202" s="339" t="e">
        <f t="shared" ref="D202:O202" si="176">D58+D66+D76+D81+#REF!+D86+D88+D90+D93+D94+D97+D109+D132+D144+D146+D152+D154+D161+D164+D168+D187+D170+D172+D174+D189+#REF!+D195+D197+D201</f>
        <v>#REF!</v>
      </c>
      <c r="E202" s="334" t="e">
        <f t="shared" si="176"/>
        <v>#REF!</v>
      </c>
      <c r="F202" s="339" t="e">
        <f t="shared" si="176"/>
        <v>#REF!</v>
      </c>
      <c r="G202" s="335" t="e">
        <f t="shared" si="176"/>
        <v>#REF!</v>
      </c>
      <c r="H202" s="339" t="e">
        <f t="shared" si="176"/>
        <v>#REF!</v>
      </c>
      <c r="I202" s="335" t="e">
        <f t="shared" si="176"/>
        <v>#REF!</v>
      </c>
      <c r="J202" s="339" t="e">
        <f t="shared" si="176"/>
        <v>#REF!</v>
      </c>
      <c r="K202" s="335" t="e">
        <f t="shared" si="176"/>
        <v>#REF!</v>
      </c>
      <c r="L202" s="339" t="e">
        <f t="shared" si="176"/>
        <v>#REF!</v>
      </c>
      <c r="M202" s="335" t="e">
        <f t="shared" si="176"/>
        <v>#REF!</v>
      </c>
      <c r="N202" s="339" t="e">
        <f t="shared" si="176"/>
        <v>#REF!</v>
      </c>
      <c r="O202" s="335" t="e">
        <f t="shared" si="176"/>
        <v>#REF!</v>
      </c>
      <c r="P202" s="339">
        <f>P201+P199+P197+P195+P193++P189+P187+P179+P174+P172+P170+P168+P166+P161+P154+P152+P146+P144+P137+P132+P111+P109+P97+P95+P90+P88+P86+P81+P76+P66+P58</f>
        <v>298</v>
      </c>
      <c r="Q202" s="335">
        <f>SUM(Q58,Q66,Q179,Q193,Q191,Q199,Q137,Q111,Q76,Q81,Q86,Q88,Q90,Q93,Q94,Q97,Q109,Q132,Q144,Q146,Q152,Q154,Q161,Q164,Q168,Q187,Q170,Q172,Q174,Q189,Q195,Q197,Q201)</f>
        <v>1.0000000000000002</v>
      </c>
      <c r="R202" s="339">
        <f>R201+R199+R197+R195+R193+R191+R189+R187+R179+R174+R172+R170+R168+R166+R161+R154+R152+R146+R144+R137+R132+R111+R109+R97+R95+R90+R88+R86+R81+R76+R66+R58</f>
        <v>281</v>
      </c>
      <c r="S202" s="335">
        <f>SUM(S201,S199,S197,S195,S193,S191,S189,S187,S179,S174,S172,S170,S168,S166,S161,S154,S146,S152,S144,S137,S132,S111,S109,S97,S95,S90,S88,S86,S81,S76,S66,S58)</f>
        <v>0.99999999999999989</v>
      </c>
      <c r="T202" s="339">
        <f>T201++T197+T195+T193+T191+T189+T187+T179+T174+T172+T170+T168+T166+T161+T154+T152+T146+T144+T137+T132+T111+T109+T97+T95+T90+T88+T86+T81+T76+T66+T58</f>
        <v>282</v>
      </c>
      <c r="U202" s="336">
        <f>SUM(U201,U197,U195,U191,U189,U187,U174,U172,U170,U168,U166,U161,U154,U152,U146,U144,U137,U132,U109,U97,U95,U90,U88,U86,U199,U179,U111,U81,U76,U66,U58)</f>
        <v>0.98936170212765961</v>
      </c>
      <c r="V202" s="487">
        <f>V201+V199+V197+V195+V193+V191+V189+V187+V179+V174+V172+V170+V168+V166+V161+V154+V152+V146+V144+V137+V132+V111+V109+V97+V95+V90+V88+V86+V81+V76+V66+V58</f>
        <v>332</v>
      </c>
      <c r="W202" s="335">
        <f>SUM(W201,W197,W195,W191,W189,W187,W174,W172,W170,W168,W166,W161,W154,W152,W146,W144,W137,W132,W109,W97,W95,W90,W88,W86,W81,W199,W193,W179,W111,W76,W66,W58)</f>
        <v>1</v>
      </c>
      <c r="X202" s="339">
        <f>X201+X199+X197+X195+X193+X191+X189+X187+X179+X174+X172+X170+X168+X166+X161+X154+X152+X146+X144+X137+X132+X111+X109+X97+X95+X90+X88+X86+X81+X76+X66+X58</f>
        <v>296</v>
      </c>
      <c r="Y202" s="336">
        <f>SUM(Y187:Y201,Y166:Y174,Y161,Y154,Y152,Y144:Y146,Y132:Y137,Y109,Y95:Y97,Y81:Y90,Y76,Y66,Y58)</f>
        <v>1.0100140857469848</v>
      </c>
      <c r="Z202" s="487">
        <f>Z201+Z199+Z197+Z195+Z193+Z191+Z189+Z187+Z179+Z174+Z172+Z170+Z168+Z166+Z161+Z154+Z152+Z146+Z144+Z137+Z132+Z111+Z109+Z97+Z95+Z90+Z88+Z86+Z81+Z76+Z66+Z58</f>
        <v>304</v>
      </c>
      <c r="AA202" s="338">
        <f>SUM(AA187:AA201,AA166:AA174,AA161,AA154,AA152,AA144:AA146,AA132:AA137,AA109,AA95:AA97,AA81:AA90,AA76,AA66,AA58)</f>
        <v>1.0327205279554024</v>
      </c>
      <c r="AB202" s="487">
        <f>AB201+AB199+AB197+AB195+AB193+AB191+AB189+AB187+AB179+AB174+AB172+AB170+AB168+AB166+AB161+AB154+AB152+AB146+AB144+AB137+AB132+AB111+AB109+AB97+AB95+AB90+AB88+AB86+AB81+AB76+AB66+AB58</f>
        <v>350</v>
      </c>
      <c r="AC202" s="338">
        <f>SUM(AC187:AC201,AC166:AC174,AC161,AC154,AC152,AC144:AC146,AC132:AC137,AC109,AC95:AC97,AC81:AC90,AC76,AC66,AC58)</f>
        <v>0.99999185999186002</v>
      </c>
      <c r="AD202" s="487">
        <f>AD201+AD199+AD197+AD195+AD193+AD191+AD189+AD187+AD179+AD174+AD172+AD170+AD168+AD166+AD161+AD154+AD152+AD146+AD144+AD137+AD132+AD111+AD109+AD97+AD95+AD90+AD88+AD86+AD81+AD76+AD66+AD58</f>
        <v>321</v>
      </c>
      <c r="AE202" s="336">
        <f>SUM(AE187:AE201,AE166:AE174,AE161,AE154,AE152,AE144:AE146,AE132:AE137,AE109,AE95:AE97,AE81:AE90,AE76,AE66,AE58)</f>
        <v>0.97503930248931847</v>
      </c>
      <c r="AF202" s="340">
        <f>AF201+AF199+AF197+AF195+AF193+AF191+AF189+AF187+AF179+AF174+AF172+AF170+AF168+AF166+AF161+AF154+AF152+AF146+AF144+AF137+AF132+AF111+AF109+AF97+AF95+AF90+AF88+AF86+AF81+AF76+AF66+AF58</f>
        <v>338</v>
      </c>
      <c r="AG202" s="338">
        <f>AF202/AF202</f>
        <v>1</v>
      </c>
      <c r="AH202" s="339">
        <f>AH201+AH199+AH197+AH195+AH193+AH191+AH189+AH187+AH179+AH174+AH172+AH170+AH168+AH166+AH161+AH154+AH152+AH146+AH144+AH137+AH132+AH111+AH109+AH97+AH95+AH90+AH88+AH86+AH81+AH76+AH66+AH58</f>
        <v>306</v>
      </c>
      <c r="AI202" s="338">
        <f>SUM(AI201,AI199,AI197,AI195,AI193,AI191,AI189,AI187,AI179,AI174,AI172,AI170,AI168,AI166,AI161,AI154,AI152,AI146,AI144,AI137,AI132,AI111,AI109,AI97,AI95,AI90,AI88,AI86,AI81,AI76,AI66,AI58)</f>
        <v>1</v>
      </c>
      <c r="AJ202" s="339">
        <f>AJ201+AJ199+AJ197+AJ195+AJ193+AJ191+AJ189+AJ187+AJ179+AJ174+AJ172+AJ170+AJ168+AJ166+AJ161+AJ154+AJ152+AJ146+AJ144+AJ137+AJ132+AJ111+AJ109+AJ97+AJ95+AJ90+AJ88+AJ86+AJ81+AJ76+AJ66+AJ58</f>
        <v>281</v>
      </c>
      <c r="AK202" s="338">
        <f>SUM(AK201,AK199,AK197,AK195,AK193,AK191,AK189,AK187,AK179,AK174,AK172,AK170,AK168,AK166,AK161,AK154,AK152,AK146,AK144,AK137,AK132,AK111,AK109,AK97,AK95,AK90,AK88,AK86,AK81,AK76,AK66,AK58)</f>
        <v>1.0000000000000002</v>
      </c>
      <c r="AL202" s="488"/>
      <c r="AM202" s="489"/>
      <c r="AN202" s="490"/>
      <c r="AO202" s="491"/>
      <c r="AP202" s="490"/>
      <c r="AQ202" s="491"/>
      <c r="AR202" s="490"/>
      <c r="AS202" s="491"/>
      <c r="AT202" s="492">
        <f>AVERAGE(P202,R202,T202,V202,X202,Z202,AB202,AD202, AF202,AJ202)</f>
        <v>308.3</v>
      </c>
      <c r="AU202" s="335">
        <f>AT202/AT$202</f>
        <v>1</v>
      </c>
      <c r="AV202" s="223"/>
    </row>
    <row r="203" spans="1:48" ht="12.75" customHeight="1" x14ac:dyDescent="0.25">
      <c r="A203" s="222"/>
      <c r="B203" s="222"/>
      <c r="C203" s="229" t="s">
        <v>337</v>
      </c>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493"/>
      <c r="AE203" s="229"/>
      <c r="AF203" s="493"/>
      <c r="AG203" s="229"/>
      <c r="AH203" s="229"/>
      <c r="AI203" s="229"/>
      <c r="AJ203" s="223"/>
      <c r="AK203" s="223"/>
      <c r="AL203" s="223"/>
      <c r="AM203" s="223"/>
      <c r="AN203" s="223"/>
      <c r="AO203" s="223"/>
      <c r="AP203" s="223"/>
      <c r="AQ203" s="223"/>
      <c r="AR203" s="223"/>
      <c r="AS203" s="223"/>
      <c r="AT203" s="223"/>
      <c r="AU203" s="223"/>
      <c r="AV203" s="223"/>
    </row>
    <row r="204" spans="1:48" ht="12.75" customHeight="1" x14ac:dyDescent="0.25">
      <c r="A204" s="222"/>
      <c r="B204" s="222"/>
      <c r="C204" s="223" t="s">
        <v>338</v>
      </c>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4"/>
      <c r="AG204" s="223"/>
      <c r="AH204" s="223"/>
      <c r="AI204" s="223"/>
      <c r="AJ204" s="223"/>
      <c r="AK204" s="223"/>
      <c r="AL204" s="223"/>
      <c r="AM204" s="223"/>
      <c r="AN204" s="223"/>
      <c r="AO204" s="223"/>
      <c r="AP204" s="223"/>
      <c r="AQ204" s="223"/>
      <c r="AR204" s="223"/>
      <c r="AS204" s="223"/>
      <c r="AT204" s="223"/>
      <c r="AU204" s="223"/>
      <c r="AV204" s="223"/>
    </row>
    <row r="205" spans="1:48" ht="12.75" customHeight="1" x14ac:dyDescent="0.25">
      <c r="A205" s="222"/>
      <c r="B205" s="222"/>
      <c r="C205" s="789" t="s">
        <v>339</v>
      </c>
      <c r="D205" s="762"/>
      <c r="E205" s="762"/>
      <c r="F205" s="762"/>
      <c r="G205" s="762"/>
      <c r="H205" s="762"/>
      <c r="I205" s="762"/>
      <c r="J205" s="762"/>
      <c r="K205" s="762"/>
      <c r="L205" s="762"/>
      <c r="M205" s="762"/>
      <c r="N205" s="762"/>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221"/>
      <c r="AM205" s="221"/>
      <c r="AN205" s="221"/>
      <c r="AO205" s="221"/>
      <c r="AP205" s="221"/>
      <c r="AQ205" s="221"/>
      <c r="AR205" s="221"/>
      <c r="AS205" s="221"/>
      <c r="AT205" s="223"/>
      <c r="AU205" s="223"/>
      <c r="AV205" s="223"/>
    </row>
    <row r="206" spans="1:48" ht="12.75" customHeight="1" x14ac:dyDescent="0.25">
      <c r="A206" s="222"/>
      <c r="B206" s="222"/>
      <c r="C206" s="762"/>
      <c r="D206" s="762"/>
      <c r="E206" s="762"/>
      <c r="F206" s="762"/>
      <c r="G206" s="762"/>
      <c r="H206" s="762"/>
      <c r="I206" s="762"/>
      <c r="J206" s="762"/>
      <c r="K206" s="762"/>
      <c r="L206" s="762"/>
      <c r="M206" s="762"/>
      <c r="N206" s="762"/>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221"/>
      <c r="AM206" s="221"/>
      <c r="AN206" s="221"/>
      <c r="AO206" s="221"/>
      <c r="AP206" s="221"/>
      <c r="AQ206" s="221"/>
      <c r="AR206" s="221"/>
      <c r="AS206" s="221"/>
      <c r="AT206" s="223"/>
      <c r="AU206" s="223"/>
      <c r="AV206" s="223"/>
    </row>
    <row r="207" spans="1:48" ht="12.75" customHeight="1" x14ac:dyDescent="0.25">
      <c r="A207" s="222"/>
      <c r="B207" s="222"/>
      <c r="C207" s="223" t="s">
        <v>340</v>
      </c>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4"/>
      <c r="AG207" s="223"/>
      <c r="AH207" s="223"/>
      <c r="AI207" s="223"/>
      <c r="AJ207" s="223"/>
      <c r="AK207" s="223"/>
      <c r="AL207" s="223"/>
      <c r="AM207" s="223"/>
      <c r="AN207" s="223"/>
      <c r="AO207" s="223"/>
      <c r="AP207" s="223"/>
      <c r="AQ207" s="223"/>
      <c r="AR207" s="223"/>
      <c r="AS207" s="223"/>
      <c r="AT207" s="223"/>
      <c r="AU207" s="223"/>
      <c r="AV207" s="223"/>
    </row>
    <row r="208" spans="1:48" ht="12.75" customHeight="1" x14ac:dyDescent="0.25">
      <c r="A208" s="222"/>
      <c r="B208" s="222"/>
      <c r="C208" s="223" t="s">
        <v>341</v>
      </c>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4"/>
      <c r="AG208" s="223"/>
      <c r="AH208" s="223"/>
      <c r="AI208" s="223"/>
      <c r="AJ208" s="223"/>
      <c r="AK208" s="223"/>
      <c r="AL208" s="223"/>
      <c r="AM208" s="223"/>
      <c r="AN208" s="223"/>
      <c r="AO208" s="223"/>
      <c r="AP208" s="223"/>
      <c r="AQ208" s="223"/>
      <c r="AR208" s="223"/>
      <c r="AS208" s="223"/>
      <c r="AT208" s="223"/>
      <c r="AU208" s="223"/>
      <c r="AV208" s="223"/>
    </row>
    <row r="209" spans="1:48" ht="12.75" customHeight="1" x14ac:dyDescent="0.25">
      <c r="A209" s="222"/>
      <c r="B209" s="222"/>
      <c r="C209" s="789" t="s">
        <v>342</v>
      </c>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221"/>
      <c r="AM209" s="221"/>
      <c r="AN209" s="221"/>
      <c r="AO209" s="221"/>
      <c r="AP209" s="221"/>
      <c r="AQ209" s="221"/>
      <c r="AR209" s="221"/>
      <c r="AS209" s="221"/>
      <c r="AT209" s="223"/>
      <c r="AU209" s="223"/>
      <c r="AV209" s="223"/>
    </row>
    <row r="210" spans="1:48" ht="12.75" customHeight="1" x14ac:dyDescent="0.25">
      <c r="A210" s="222"/>
      <c r="B210" s="22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221"/>
      <c r="AM210" s="221"/>
      <c r="AN210" s="221"/>
      <c r="AO210" s="221"/>
      <c r="AP210" s="221"/>
      <c r="AQ210" s="221"/>
      <c r="AR210" s="221"/>
      <c r="AS210" s="221"/>
      <c r="AT210" s="223"/>
      <c r="AU210" s="223"/>
      <c r="AV210" s="223"/>
    </row>
    <row r="211" spans="1:48" ht="12.75" customHeight="1" x14ac:dyDescent="0.25">
      <c r="A211" s="222"/>
      <c r="B211" s="222"/>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4"/>
      <c r="AG211" s="223"/>
      <c r="AH211" s="223"/>
      <c r="AI211" s="223"/>
      <c r="AJ211" s="223"/>
      <c r="AK211" s="223"/>
      <c r="AL211" s="223"/>
      <c r="AM211" s="223"/>
      <c r="AN211" s="223"/>
      <c r="AO211" s="223"/>
      <c r="AP211" s="223"/>
      <c r="AQ211" s="223"/>
      <c r="AR211" s="223"/>
      <c r="AS211" s="223"/>
      <c r="AT211" s="223"/>
      <c r="AU211" s="223"/>
      <c r="AV211" s="223"/>
    </row>
    <row r="212" spans="1:48" ht="12.75" customHeight="1" x14ac:dyDescent="0.25">
      <c r="A212" s="222"/>
      <c r="B212" s="222"/>
      <c r="C212" s="494" t="s">
        <v>343</v>
      </c>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223"/>
      <c r="AF212" s="224"/>
      <c r="AG212" s="223"/>
      <c r="AH212" s="223"/>
      <c r="AI212" s="223"/>
      <c r="AJ212" s="223"/>
      <c r="AK212" s="223"/>
      <c r="AL212" s="223"/>
      <c r="AM212" s="223"/>
      <c r="AN212" s="223"/>
      <c r="AO212" s="223"/>
      <c r="AP212" s="223"/>
      <c r="AQ212" s="223"/>
      <c r="AR212" s="223"/>
      <c r="AS212" s="223"/>
      <c r="AT212" s="223"/>
      <c r="AU212" s="223"/>
      <c r="AV212" s="223"/>
    </row>
    <row r="213" spans="1:48" ht="12.75" customHeight="1" x14ac:dyDescent="0.25">
      <c r="A213" s="222"/>
      <c r="B213" s="222"/>
      <c r="C213" s="494" t="s">
        <v>344</v>
      </c>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223"/>
      <c r="AF213" s="224"/>
      <c r="AG213" s="223"/>
      <c r="AH213" s="223"/>
      <c r="AI213" s="223"/>
      <c r="AJ213" s="223"/>
      <c r="AK213" s="223"/>
      <c r="AL213" s="223"/>
      <c r="AM213" s="223"/>
      <c r="AN213" s="223"/>
      <c r="AO213" s="223"/>
      <c r="AP213" s="223"/>
      <c r="AQ213" s="223"/>
      <c r="AR213" s="223"/>
      <c r="AS213" s="223"/>
      <c r="AT213" s="223"/>
      <c r="AU213" s="223"/>
      <c r="AV213" s="223"/>
    </row>
    <row r="214" spans="1:48" ht="12.75" customHeight="1" x14ac:dyDescent="0.25">
      <c r="A214" s="222"/>
      <c r="B214" s="222"/>
      <c r="C214" s="494" t="s">
        <v>345</v>
      </c>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223"/>
      <c r="AF214" s="224"/>
      <c r="AG214" s="223"/>
      <c r="AH214" s="223"/>
      <c r="AI214" s="223"/>
      <c r="AJ214" s="223"/>
      <c r="AK214" s="223"/>
      <c r="AL214" s="223"/>
      <c r="AM214" s="223"/>
      <c r="AN214" s="223"/>
      <c r="AO214" s="223"/>
      <c r="AP214" s="223"/>
      <c r="AQ214" s="223"/>
      <c r="AR214" s="223"/>
      <c r="AS214" s="223"/>
      <c r="AT214" s="223"/>
      <c r="AU214" s="223"/>
      <c r="AV214" s="223"/>
    </row>
    <row r="215" spans="1:48" ht="12.75" customHeight="1" x14ac:dyDescent="0.25">
      <c r="A215" s="222"/>
      <c r="B215" s="222"/>
      <c r="C215" s="494" t="s">
        <v>346</v>
      </c>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223"/>
      <c r="AF215" s="224"/>
      <c r="AG215" s="223"/>
      <c r="AH215" s="223"/>
      <c r="AI215" s="223"/>
      <c r="AJ215" s="223"/>
      <c r="AK215" s="223"/>
      <c r="AL215" s="223"/>
      <c r="AM215" s="223"/>
      <c r="AN215" s="223"/>
      <c r="AO215" s="223"/>
      <c r="AP215" s="223"/>
      <c r="AQ215" s="223"/>
      <c r="AR215" s="223"/>
      <c r="AS215" s="223"/>
      <c r="AT215" s="223"/>
      <c r="AU215" s="223"/>
      <c r="AV215" s="223"/>
    </row>
    <row r="216" spans="1:48" ht="12.75" customHeight="1" x14ac:dyDescent="0.25">
      <c r="A216" s="222"/>
      <c r="B216" s="222"/>
      <c r="C216" s="494" t="s">
        <v>347</v>
      </c>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223"/>
      <c r="AF216" s="224"/>
      <c r="AG216" s="223"/>
      <c r="AH216" s="223"/>
      <c r="AI216" s="223"/>
      <c r="AJ216" s="223"/>
      <c r="AK216" s="223"/>
      <c r="AL216" s="223"/>
      <c r="AM216" s="223"/>
      <c r="AN216" s="223"/>
      <c r="AO216" s="223"/>
      <c r="AP216" s="223"/>
      <c r="AQ216" s="223"/>
      <c r="AR216" s="223"/>
      <c r="AS216" s="223"/>
      <c r="AT216" s="223"/>
      <c r="AU216" s="223"/>
      <c r="AV216" s="223"/>
    </row>
    <row r="217" spans="1:48" ht="12.75" customHeight="1" x14ac:dyDescent="0.25">
      <c r="A217" s="222"/>
      <c r="B217" s="222"/>
      <c r="C217" s="494" t="s">
        <v>348</v>
      </c>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4"/>
      <c r="AD217" s="494"/>
      <c r="AE217" s="223"/>
      <c r="AF217" s="224"/>
      <c r="AG217" s="223"/>
      <c r="AH217" s="223"/>
      <c r="AI217" s="223"/>
      <c r="AJ217" s="223"/>
      <c r="AK217" s="223"/>
      <c r="AL217" s="223"/>
      <c r="AM217" s="223"/>
      <c r="AN217" s="223"/>
      <c r="AO217" s="223"/>
      <c r="AP217" s="223"/>
      <c r="AQ217" s="223"/>
      <c r="AR217" s="223"/>
      <c r="AS217" s="223"/>
      <c r="AT217" s="223"/>
      <c r="AU217" s="223"/>
      <c r="AV217" s="223"/>
    </row>
    <row r="218" spans="1:48" ht="12.75" customHeight="1" x14ac:dyDescent="0.25">
      <c r="A218" s="222"/>
      <c r="B218" s="222"/>
      <c r="C218" s="494" t="s">
        <v>349</v>
      </c>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223"/>
      <c r="AF218" s="224"/>
      <c r="AG218" s="223"/>
      <c r="AH218" s="223"/>
      <c r="AI218" s="223"/>
      <c r="AJ218" s="223"/>
      <c r="AK218" s="223"/>
      <c r="AL218" s="223"/>
      <c r="AM218" s="223"/>
      <c r="AN218" s="223"/>
      <c r="AO218" s="223"/>
      <c r="AP218" s="223"/>
      <c r="AQ218" s="223"/>
      <c r="AR218" s="223"/>
      <c r="AS218" s="223"/>
      <c r="AT218" s="223"/>
      <c r="AU218" s="223"/>
      <c r="AV218" s="223"/>
    </row>
    <row r="219" spans="1:48" ht="12.75" customHeight="1" x14ac:dyDescent="0.25">
      <c r="A219" s="222"/>
      <c r="B219" s="222"/>
      <c r="C219" s="494" t="s">
        <v>350</v>
      </c>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4"/>
      <c r="AB219" s="494"/>
      <c r="AC219" s="494"/>
      <c r="AD219" s="494"/>
      <c r="AE219" s="223"/>
      <c r="AF219" s="224"/>
      <c r="AG219" s="223"/>
      <c r="AH219" s="223"/>
      <c r="AI219" s="223"/>
      <c r="AJ219" s="223"/>
      <c r="AK219" s="223"/>
      <c r="AL219" s="223"/>
      <c r="AM219" s="223"/>
      <c r="AN219" s="223"/>
      <c r="AO219" s="223"/>
      <c r="AP219" s="223"/>
      <c r="AQ219" s="223"/>
      <c r="AR219" s="223"/>
      <c r="AS219" s="223"/>
      <c r="AT219" s="223"/>
      <c r="AU219" s="223"/>
      <c r="AV219" s="223"/>
    </row>
    <row r="220" spans="1:48" ht="12.75" customHeight="1" x14ac:dyDescent="0.25">
      <c r="A220" s="222"/>
      <c r="B220" s="222"/>
      <c r="C220" s="494" t="s">
        <v>351</v>
      </c>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223"/>
      <c r="AF220" s="224"/>
      <c r="AG220" s="223"/>
      <c r="AH220" s="223"/>
      <c r="AI220" s="223"/>
      <c r="AJ220" s="223"/>
      <c r="AK220" s="494"/>
      <c r="AL220" s="494"/>
      <c r="AM220" s="494"/>
      <c r="AN220" s="494"/>
      <c r="AO220" s="494"/>
      <c r="AP220" s="494"/>
      <c r="AQ220" s="494"/>
      <c r="AR220" s="494"/>
      <c r="AS220" s="494"/>
      <c r="AT220" s="223"/>
      <c r="AU220" s="223"/>
      <c r="AV220" s="223"/>
    </row>
    <row r="221" spans="1:48" ht="12.75" customHeight="1" x14ac:dyDescent="0.25">
      <c r="A221" s="222"/>
      <c r="B221" s="222"/>
      <c r="C221" s="494" t="s">
        <v>352</v>
      </c>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223"/>
      <c r="AF221" s="224"/>
      <c r="AG221" s="223"/>
      <c r="AH221" s="223"/>
      <c r="AI221" s="223"/>
      <c r="AJ221" s="223"/>
      <c r="AK221" s="223"/>
      <c r="AL221" s="223"/>
      <c r="AM221" s="223"/>
      <c r="AN221" s="223"/>
      <c r="AO221" s="223"/>
      <c r="AP221" s="223"/>
      <c r="AQ221" s="223"/>
      <c r="AR221" s="223"/>
      <c r="AS221" s="223"/>
      <c r="AT221" s="223"/>
      <c r="AU221" s="223"/>
      <c r="AV221" s="223"/>
    </row>
    <row r="222" spans="1:48" ht="12.75" customHeight="1" x14ac:dyDescent="0.25">
      <c r="A222" s="495"/>
      <c r="B222" s="495"/>
      <c r="C222" s="494" t="s">
        <v>353</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223"/>
      <c r="AF222" s="224"/>
      <c r="AG222" s="223"/>
      <c r="AH222" s="223"/>
      <c r="AI222" s="223"/>
      <c r="AJ222" s="223"/>
      <c r="AK222" s="494"/>
      <c r="AL222" s="494"/>
      <c r="AM222" s="494"/>
      <c r="AN222" s="494"/>
      <c r="AO222" s="494"/>
      <c r="AP222" s="494"/>
      <c r="AQ222" s="494"/>
      <c r="AR222" s="494"/>
      <c r="AS222" s="494"/>
      <c r="AT222" s="494"/>
      <c r="AU222" s="494"/>
      <c r="AV222" s="494"/>
    </row>
    <row r="223" spans="1:48" ht="12.75" customHeight="1" x14ac:dyDescent="0.25">
      <c r="A223" s="222"/>
      <c r="B223" s="222"/>
      <c r="C223" s="789" t="s">
        <v>354</v>
      </c>
      <c r="D223" s="762"/>
      <c r="E223" s="762"/>
      <c r="F223" s="762"/>
      <c r="G223" s="762"/>
      <c r="H223" s="762"/>
      <c r="I223" s="762"/>
      <c r="J223" s="762"/>
      <c r="K223" s="762"/>
      <c r="L223" s="762"/>
      <c r="M223" s="762"/>
      <c r="N223" s="762"/>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496"/>
      <c r="AM223" s="496"/>
      <c r="AN223" s="496"/>
      <c r="AO223" s="496"/>
      <c r="AP223" s="496"/>
      <c r="AQ223" s="496"/>
      <c r="AR223" s="496"/>
      <c r="AS223" s="496"/>
      <c r="AT223" s="223"/>
      <c r="AU223" s="223"/>
      <c r="AV223" s="223"/>
    </row>
    <row r="224" spans="1:48" ht="12.75" customHeight="1" x14ac:dyDescent="0.25">
      <c r="A224" s="495"/>
      <c r="B224" s="495"/>
      <c r="C224" s="497"/>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8"/>
      <c r="AF224" s="224"/>
      <c r="AG224" s="498"/>
      <c r="AH224" s="498"/>
      <c r="AI224" s="498"/>
      <c r="AJ224" s="223"/>
      <c r="AK224" s="494"/>
      <c r="AL224" s="494"/>
      <c r="AM224" s="494"/>
      <c r="AN224" s="494"/>
      <c r="AO224" s="494"/>
      <c r="AP224" s="494"/>
      <c r="AQ224" s="494"/>
      <c r="AR224" s="494"/>
      <c r="AS224" s="494"/>
      <c r="AT224" s="494"/>
      <c r="AU224" s="494"/>
      <c r="AV224" s="494"/>
    </row>
    <row r="225" spans="1:48" ht="12.75" customHeight="1" x14ac:dyDescent="0.25">
      <c r="A225" s="495"/>
      <c r="B225" s="495"/>
      <c r="C225" s="497"/>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8"/>
      <c r="AF225" s="224"/>
      <c r="AG225" s="498"/>
      <c r="AH225" s="498"/>
      <c r="AI225" s="498"/>
      <c r="AJ225" s="223"/>
      <c r="AK225" s="494"/>
      <c r="AL225" s="494"/>
      <c r="AM225" s="494"/>
      <c r="AN225" s="494"/>
      <c r="AO225" s="494"/>
      <c r="AP225" s="494"/>
      <c r="AQ225" s="494"/>
      <c r="AR225" s="494"/>
      <c r="AS225" s="494"/>
      <c r="AT225" s="494"/>
      <c r="AU225" s="494"/>
      <c r="AV225" s="494"/>
    </row>
    <row r="226" spans="1:48" ht="12.75" customHeight="1" x14ac:dyDescent="0.25">
      <c r="A226" s="495"/>
      <c r="B226" s="495"/>
      <c r="C226" s="497"/>
      <c r="D226" s="497"/>
      <c r="E226" s="497"/>
      <c r="F226" s="497"/>
      <c r="G226" s="497"/>
      <c r="H226" s="497"/>
      <c r="I226" s="497"/>
      <c r="J226" s="497"/>
      <c r="K226" s="497"/>
      <c r="L226" s="497"/>
      <c r="M226" s="497"/>
      <c r="N226" s="497"/>
      <c r="O226" s="497"/>
      <c r="P226" s="497"/>
      <c r="Q226" s="497"/>
      <c r="R226" s="497"/>
      <c r="S226" s="497"/>
      <c r="T226" s="497"/>
      <c r="U226" s="497"/>
      <c r="V226" s="497"/>
      <c r="W226" s="497"/>
      <c r="X226" s="497"/>
      <c r="Y226" s="497"/>
      <c r="Z226" s="497"/>
      <c r="AA226" s="497"/>
      <c r="AB226" s="497"/>
      <c r="AC226" s="497"/>
      <c r="AD226" s="497"/>
      <c r="AE226" s="498"/>
      <c r="AF226" s="224"/>
      <c r="AG226" s="498"/>
      <c r="AH226" s="498"/>
      <c r="AI226" s="498"/>
      <c r="AJ226" s="223"/>
      <c r="AK226" s="494"/>
      <c r="AL226" s="494"/>
      <c r="AM226" s="494"/>
      <c r="AN226" s="494"/>
      <c r="AO226" s="494"/>
      <c r="AP226" s="494"/>
      <c r="AQ226" s="494"/>
      <c r="AR226" s="494"/>
      <c r="AS226" s="494"/>
      <c r="AT226" s="494"/>
      <c r="AU226" s="494"/>
      <c r="AV226" s="494"/>
    </row>
    <row r="227" spans="1:48" ht="12.75" customHeight="1" x14ac:dyDescent="0.25">
      <c r="A227" s="495"/>
      <c r="B227" s="495"/>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8"/>
      <c r="AF227" s="224"/>
      <c r="AG227" s="498"/>
      <c r="AH227" s="498"/>
      <c r="AI227" s="498"/>
      <c r="AJ227" s="223"/>
      <c r="AK227" s="494"/>
      <c r="AL227" s="494"/>
      <c r="AM227" s="494"/>
      <c r="AN227" s="494"/>
      <c r="AO227" s="494"/>
      <c r="AP227" s="494"/>
      <c r="AQ227" s="494"/>
      <c r="AR227" s="494"/>
      <c r="AS227" s="494"/>
      <c r="AT227" s="494"/>
      <c r="AU227" s="494"/>
      <c r="AV227" s="494"/>
    </row>
    <row r="228" spans="1:48" ht="12.75" customHeight="1" x14ac:dyDescent="0.25">
      <c r="A228" s="495"/>
      <c r="B228" s="495"/>
      <c r="C228" s="497"/>
      <c r="D228" s="497"/>
      <c r="E228" s="497"/>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8"/>
      <c r="AF228" s="224"/>
      <c r="AG228" s="498"/>
      <c r="AH228" s="498"/>
      <c r="AI228" s="498"/>
      <c r="AJ228" s="223"/>
      <c r="AK228" s="494"/>
      <c r="AL228" s="494"/>
      <c r="AM228" s="494"/>
      <c r="AN228" s="494"/>
      <c r="AO228" s="494"/>
      <c r="AP228" s="494"/>
      <c r="AQ228" s="494"/>
      <c r="AR228" s="494"/>
      <c r="AS228" s="494"/>
      <c r="AT228" s="494"/>
      <c r="AU228" s="494"/>
      <c r="AV228" s="494"/>
    </row>
    <row r="229" spans="1:48" ht="12.75" customHeight="1" x14ac:dyDescent="0.25">
      <c r="A229" s="495"/>
      <c r="B229" s="495"/>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94"/>
      <c r="AE229" s="223"/>
      <c r="AF229" s="224"/>
      <c r="AG229" s="223"/>
      <c r="AH229" s="223"/>
      <c r="AI229" s="223"/>
      <c r="AJ229" s="223"/>
      <c r="AK229" s="494"/>
      <c r="AL229" s="494"/>
      <c r="AM229" s="494"/>
      <c r="AN229" s="494"/>
      <c r="AO229" s="494"/>
      <c r="AP229" s="494"/>
      <c r="AQ229" s="494"/>
      <c r="AR229" s="494"/>
      <c r="AS229" s="494"/>
      <c r="AT229" s="494"/>
      <c r="AU229" s="494"/>
      <c r="AV229" s="494"/>
    </row>
    <row r="230" spans="1:48" ht="12.75" customHeight="1" x14ac:dyDescent="0.25">
      <c r="A230" s="495"/>
      <c r="B230" s="495"/>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c r="AE230" s="223"/>
      <c r="AF230" s="224"/>
      <c r="AG230" s="223"/>
      <c r="AH230" s="223"/>
      <c r="AI230" s="223"/>
      <c r="AJ230" s="223"/>
      <c r="AK230" s="223"/>
      <c r="AL230" s="223"/>
      <c r="AM230" s="223"/>
      <c r="AN230" s="223"/>
      <c r="AO230" s="223"/>
      <c r="AP230" s="223"/>
      <c r="AQ230" s="223"/>
      <c r="AR230" s="223"/>
      <c r="AS230" s="223"/>
      <c r="AT230" s="494"/>
      <c r="AU230" s="494"/>
      <c r="AV230" s="494"/>
    </row>
    <row r="231" spans="1:48" ht="12.75" customHeight="1" x14ac:dyDescent="0.25">
      <c r="A231" s="495"/>
      <c r="B231" s="495"/>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c r="AE231" s="223"/>
      <c r="AF231" s="224"/>
      <c r="AG231" s="223"/>
      <c r="AH231" s="223"/>
      <c r="AI231" s="223"/>
      <c r="AJ231" s="223"/>
      <c r="AK231" s="223"/>
      <c r="AL231" s="223"/>
      <c r="AM231" s="223"/>
      <c r="AN231" s="223"/>
      <c r="AO231" s="223"/>
      <c r="AP231" s="223"/>
      <c r="AQ231" s="223"/>
      <c r="AR231" s="223"/>
      <c r="AS231" s="223"/>
      <c r="AT231" s="494"/>
      <c r="AU231" s="494"/>
      <c r="AV231" s="494"/>
    </row>
    <row r="232" spans="1:48" ht="12.75" customHeight="1" x14ac:dyDescent="0.25">
      <c r="A232" s="222"/>
      <c r="B232" s="222"/>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223"/>
      <c r="AF232" s="224"/>
      <c r="AG232" s="223"/>
      <c r="AH232" s="223"/>
      <c r="AI232" s="223"/>
      <c r="AJ232" s="223"/>
      <c r="AK232" s="223"/>
      <c r="AL232" s="223"/>
      <c r="AM232" s="223"/>
      <c r="AN232" s="223"/>
      <c r="AO232" s="223"/>
      <c r="AP232" s="223"/>
      <c r="AQ232" s="223"/>
      <c r="AR232" s="223"/>
      <c r="AS232" s="223"/>
      <c r="AT232" s="223"/>
      <c r="AU232" s="223"/>
      <c r="AV232" s="223"/>
    </row>
    <row r="233" spans="1:48" ht="12.75" customHeight="1" x14ac:dyDescent="0.25">
      <c r="A233" s="222"/>
      <c r="B233" s="222"/>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4"/>
      <c r="AG233" s="223"/>
      <c r="AH233" s="223"/>
      <c r="AI233" s="223"/>
      <c r="AJ233" s="223"/>
      <c r="AK233" s="223"/>
      <c r="AL233" s="223"/>
      <c r="AM233" s="223"/>
      <c r="AN233" s="223"/>
      <c r="AO233" s="223"/>
      <c r="AP233" s="223"/>
      <c r="AQ233" s="223"/>
      <c r="AR233" s="223"/>
      <c r="AS233" s="223"/>
      <c r="AT233" s="223"/>
      <c r="AU233" s="223"/>
      <c r="AV233" s="223"/>
    </row>
    <row r="234" spans="1:48" ht="12.75" customHeight="1" x14ac:dyDescent="0.25">
      <c r="A234" s="222"/>
      <c r="B234" s="222"/>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4"/>
      <c r="AG234" s="223"/>
      <c r="AH234" s="223"/>
      <c r="AI234" s="223"/>
      <c r="AJ234" s="223"/>
      <c r="AK234" s="223"/>
      <c r="AL234" s="223"/>
      <c r="AM234" s="223"/>
      <c r="AN234" s="223"/>
      <c r="AO234" s="223"/>
      <c r="AP234" s="223"/>
      <c r="AQ234" s="223"/>
      <c r="AR234" s="223"/>
      <c r="AS234" s="223"/>
      <c r="AT234" s="223"/>
      <c r="AU234" s="223"/>
      <c r="AV234" s="223"/>
    </row>
    <row r="235" spans="1:48" ht="12.75" customHeight="1" x14ac:dyDescent="0.25">
      <c r="A235" s="222"/>
      <c r="B235" s="222"/>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4"/>
      <c r="AG235" s="223"/>
      <c r="AH235" s="223"/>
      <c r="AI235" s="223"/>
      <c r="AJ235" s="223"/>
      <c r="AK235" s="223"/>
      <c r="AL235" s="223"/>
      <c r="AM235" s="223"/>
      <c r="AN235" s="223"/>
      <c r="AO235" s="223"/>
      <c r="AP235" s="223"/>
      <c r="AQ235" s="223"/>
      <c r="AR235" s="223"/>
      <c r="AS235" s="223"/>
      <c r="AT235" s="223"/>
      <c r="AU235" s="223"/>
      <c r="AV235" s="223"/>
    </row>
    <row r="236" spans="1:48" ht="12.75" customHeight="1" x14ac:dyDescent="0.25">
      <c r="A236" s="222"/>
      <c r="B236" s="222"/>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4"/>
      <c r="AG236" s="223"/>
      <c r="AH236" s="223"/>
      <c r="AI236" s="223"/>
      <c r="AJ236" s="223"/>
      <c r="AK236" s="223"/>
      <c r="AL236" s="223"/>
      <c r="AM236" s="223"/>
      <c r="AN236" s="223"/>
      <c r="AO236" s="223"/>
      <c r="AP236" s="223"/>
      <c r="AQ236" s="223"/>
      <c r="AR236" s="223"/>
      <c r="AS236" s="223"/>
      <c r="AT236" s="223"/>
      <c r="AU236" s="223"/>
      <c r="AV236" s="223"/>
    </row>
    <row r="237" spans="1:48" ht="12.75" customHeight="1" x14ac:dyDescent="0.25">
      <c r="A237" s="222"/>
      <c r="B237" s="222"/>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4"/>
      <c r="AG237" s="223"/>
      <c r="AH237" s="223"/>
      <c r="AI237" s="223"/>
      <c r="AJ237" s="223"/>
      <c r="AK237" s="223"/>
      <c r="AL237" s="223"/>
      <c r="AM237" s="223"/>
      <c r="AN237" s="223"/>
      <c r="AO237" s="223"/>
      <c r="AP237" s="223"/>
      <c r="AQ237" s="223"/>
      <c r="AR237" s="223"/>
      <c r="AS237" s="223"/>
      <c r="AT237" s="223"/>
      <c r="AU237" s="223"/>
      <c r="AV237" s="223"/>
    </row>
    <row r="238" spans="1:48" ht="12.75" customHeight="1" x14ac:dyDescent="0.25">
      <c r="A238" s="222"/>
      <c r="B238" s="222"/>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4"/>
      <c r="AG238" s="223"/>
      <c r="AH238" s="223"/>
      <c r="AI238" s="223"/>
      <c r="AJ238" s="223"/>
      <c r="AK238" s="223"/>
      <c r="AL238" s="223"/>
      <c r="AM238" s="223"/>
      <c r="AN238" s="223"/>
      <c r="AO238" s="223"/>
      <c r="AP238" s="223"/>
      <c r="AQ238" s="223"/>
      <c r="AR238" s="223"/>
      <c r="AS238" s="223"/>
      <c r="AT238" s="223"/>
      <c r="AU238" s="223"/>
      <c r="AV238" s="223"/>
    </row>
    <row r="239" spans="1:48" ht="12.75" customHeight="1" x14ac:dyDescent="0.25">
      <c r="A239" s="222"/>
      <c r="B239" s="222"/>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4"/>
      <c r="AG239" s="223"/>
      <c r="AH239" s="223"/>
      <c r="AI239" s="223"/>
      <c r="AJ239" s="223"/>
      <c r="AK239" s="223"/>
      <c r="AL239" s="223"/>
      <c r="AM239" s="223"/>
      <c r="AN239" s="223"/>
      <c r="AO239" s="223"/>
      <c r="AP239" s="223"/>
      <c r="AQ239" s="223"/>
      <c r="AR239" s="223"/>
      <c r="AS239" s="223"/>
      <c r="AT239" s="223"/>
      <c r="AU239" s="223"/>
      <c r="AV239" s="223"/>
    </row>
    <row r="240" spans="1:48" ht="12.75" customHeight="1" x14ac:dyDescent="0.25">
      <c r="A240" s="222"/>
      <c r="B240" s="222"/>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4"/>
      <c r="AG240" s="223"/>
      <c r="AH240" s="223"/>
      <c r="AI240" s="223"/>
      <c r="AJ240" s="223"/>
      <c r="AK240" s="223"/>
      <c r="AL240" s="223"/>
      <c r="AM240" s="223"/>
      <c r="AN240" s="223"/>
      <c r="AO240" s="223"/>
      <c r="AP240" s="223"/>
      <c r="AQ240" s="223"/>
      <c r="AR240" s="223"/>
      <c r="AS240" s="223"/>
      <c r="AT240" s="223"/>
      <c r="AU240" s="223"/>
      <c r="AV240" s="223"/>
    </row>
    <row r="241" spans="1:48" ht="12.75" customHeight="1" x14ac:dyDescent="0.25">
      <c r="A241" s="222"/>
      <c r="B241" s="222"/>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4"/>
      <c r="AG241" s="223"/>
      <c r="AH241" s="223"/>
      <c r="AI241" s="223"/>
      <c r="AJ241" s="223"/>
      <c r="AK241" s="223"/>
      <c r="AL241" s="223"/>
      <c r="AM241" s="223"/>
      <c r="AN241" s="223"/>
      <c r="AO241" s="223"/>
      <c r="AP241" s="223"/>
      <c r="AQ241" s="223"/>
      <c r="AR241" s="223"/>
      <c r="AS241" s="223"/>
      <c r="AT241" s="223"/>
      <c r="AU241" s="223"/>
      <c r="AV241" s="223"/>
    </row>
    <row r="242" spans="1:48" ht="12.75" customHeight="1" x14ac:dyDescent="0.25">
      <c r="A242" s="222"/>
      <c r="B242" s="222"/>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4"/>
      <c r="AG242" s="223"/>
      <c r="AH242" s="223"/>
      <c r="AI242" s="223"/>
      <c r="AJ242" s="223"/>
      <c r="AK242" s="223"/>
      <c r="AL242" s="223"/>
      <c r="AM242" s="223"/>
      <c r="AN242" s="223"/>
      <c r="AO242" s="223"/>
      <c r="AP242" s="223"/>
      <c r="AQ242" s="223"/>
      <c r="AR242" s="223"/>
      <c r="AS242" s="223"/>
      <c r="AT242" s="223"/>
      <c r="AU242" s="223"/>
      <c r="AV242" s="223"/>
    </row>
    <row r="243" spans="1:48" ht="12.75" customHeight="1" x14ac:dyDescent="0.25">
      <c r="A243" s="222"/>
      <c r="B243" s="222"/>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4"/>
      <c r="AG243" s="223"/>
      <c r="AH243" s="223"/>
      <c r="AI243" s="223"/>
      <c r="AJ243" s="223"/>
      <c r="AK243" s="223"/>
      <c r="AL243" s="223"/>
      <c r="AM243" s="223"/>
      <c r="AN243" s="223"/>
      <c r="AO243" s="223"/>
      <c r="AP243" s="223"/>
      <c r="AQ243" s="223"/>
      <c r="AR243" s="223"/>
      <c r="AS243" s="223"/>
      <c r="AT243" s="223"/>
      <c r="AU243" s="223"/>
      <c r="AV243" s="223"/>
    </row>
    <row r="244" spans="1:48" ht="12.75" customHeight="1" x14ac:dyDescent="0.25">
      <c r="A244" s="222"/>
      <c r="B244" s="222"/>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4"/>
      <c r="AG244" s="223"/>
      <c r="AH244" s="223"/>
      <c r="AI244" s="223"/>
      <c r="AJ244" s="223"/>
      <c r="AK244" s="223"/>
      <c r="AL244" s="223"/>
      <c r="AM244" s="223"/>
      <c r="AN244" s="223"/>
      <c r="AO244" s="223"/>
      <c r="AP244" s="223"/>
      <c r="AQ244" s="223"/>
      <c r="AR244" s="223"/>
      <c r="AS244" s="223"/>
      <c r="AT244" s="223"/>
      <c r="AU244" s="223"/>
      <c r="AV244" s="223"/>
    </row>
    <row r="245" spans="1:48" ht="12.75" customHeight="1" x14ac:dyDescent="0.25">
      <c r="A245" s="222"/>
      <c r="B245" s="222"/>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4"/>
      <c r="AG245" s="223"/>
      <c r="AH245" s="223"/>
      <c r="AI245" s="223"/>
      <c r="AJ245" s="223"/>
      <c r="AK245" s="223"/>
      <c r="AL245" s="223"/>
      <c r="AM245" s="223"/>
      <c r="AN245" s="223"/>
      <c r="AO245" s="223"/>
      <c r="AP245" s="223"/>
      <c r="AQ245" s="223"/>
      <c r="AR245" s="223"/>
      <c r="AS245" s="223"/>
      <c r="AT245" s="223"/>
      <c r="AU245" s="223"/>
      <c r="AV245" s="223"/>
    </row>
    <row r="246" spans="1:48" ht="12.75" customHeight="1" x14ac:dyDescent="0.25">
      <c r="A246" s="222"/>
      <c r="B246" s="222"/>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4"/>
      <c r="AG246" s="223"/>
      <c r="AH246" s="223"/>
      <c r="AI246" s="223"/>
      <c r="AJ246" s="223"/>
      <c r="AK246" s="223"/>
      <c r="AL246" s="223"/>
      <c r="AM246" s="223"/>
      <c r="AN246" s="223"/>
      <c r="AO246" s="223"/>
      <c r="AP246" s="223"/>
      <c r="AQ246" s="223"/>
      <c r="AR246" s="223"/>
      <c r="AS246" s="223"/>
      <c r="AT246" s="223"/>
      <c r="AU246" s="223"/>
      <c r="AV246" s="223"/>
    </row>
    <row r="247" spans="1:48" ht="12.75" customHeight="1" x14ac:dyDescent="0.25">
      <c r="A247" s="222"/>
      <c r="B247" s="222"/>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4"/>
      <c r="AG247" s="223"/>
      <c r="AH247" s="223"/>
      <c r="AI247" s="223"/>
      <c r="AJ247" s="223"/>
      <c r="AK247" s="223"/>
      <c r="AL247" s="223"/>
      <c r="AM247" s="223"/>
      <c r="AN247" s="223"/>
      <c r="AO247" s="223"/>
      <c r="AP247" s="223"/>
      <c r="AQ247" s="223"/>
      <c r="AR247" s="223"/>
      <c r="AS247" s="223"/>
      <c r="AT247" s="223"/>
      <c r="AU247" s="223"/>
      <c r="AV247" s="223"/>
    </row>
    <row r="248" spans="1:48" ht="12.75" customHeight="1" x14ac:dyDescent="0.25">
      <c r="A248" s="222"/>
      <c r="B248" s="222"/>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4"/>
      <c r="AG248" s="223"/>
      <c r="AH248" s="223"/>
      <c r="AI248" s="223"/>
      <c r="AJ248" s="223"/>
      <c r="AK248" s="223"/>
      <c r="AL248" s="223"/>
      <c r="AM248" s="223"/>
      <c r="AN248" s="223"/>
      <c r="AO248" s="223"/>
      <c r="AP248" s="223"/>
      <c r="AQ248" s="223"/>
      <c r="AR248" s="223"/>
      <c r="AS248" s="223"/>
      <c r="AT248" s="223"/>
      <c r="AU248" s="223"/>
      <c r="AV248" s="223"/>
    </row>
    <row r="249" spans="1:48" ht="12.75" customHeight="1" x14ac:dyDescent="0.25">
      <c r="A249" s="222"/>
      <c r="B249" s="222"/>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4"/>
      <c r="AG249" s="223"/>
      <c r="AH249" s="223"/>
      <c r="AI249" s="223"/>
      <c r="AJ249" s="223"/>
      <c r="AK249" s="223"/>
      <c r="AL249" s="223"/>
      <c r="AM249" s="223"/>
      <c r="AN249" s="223"/>
      <c r="AO249" s="223"/>
      <c r="AP249" s="223"/>
      <c r="AQ249" s="223"/>
      <c r="AR249" s="223"/>
      <c r="AS249" s="223"/>
      <c r="AT249" s="223"/>
      <c r="AU249" s="223"/>
      <c r="AV249" s="223"/>
    </row>
    <row r="250" spans="1:48" ht="12.75" customHeight="1" x14ac:dyDescent="0.25">
      <c r="A250" s="222"/>
      <c r="B250" s="222"/>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4"/>
      <c r="AG250" s="223"/>
      <c r="AH250" s="223"/>
      <c r="AI250" s="223"/>
      <c r="AJ250" s="223"/>
      <c r="AK250" s="223"/>
      <c r="AL250" s="223"/>
      <c r="AM250" s="223"/>
      <c r="AN250" s="223"/>
      <c r="AO250" s="223"/>
      <c r="AP250" s="223"/>
      <c r="AQ250" s="223"/>
      <c r="AR250" s="223"/>
      <c r="AS250" s="223"/>
      <c r="AT250" s="223"/>
      <c r="AU250" s="223"/>
      <c r="AV250" s="223"/>
    </row>
    <row r="251" spans="1:48" ht="12.75" customHeight="1" x14ac:dyDescent="0.25">
      <c r="A251" s="222"/>
      <c r="B251" s="222"/>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4"/>
      <c r="AG251" s="223"/>
      <c r="AH251" s="223"/>
      <c r="AI251" s="223"/>
      <c r="AJ251" s="223"/>
      <c r="AK251" s="223"/>
      <c r="AL251" s="223"/>
      <c r="AM251" s="223"/>
      <c r="AN251" s="223"/>
      <c r="AO251" s="223"/>
      <c r="AP251" s="223"/>
      <c r="AQ251" s="223"/>
      <c r="AR251" s="223"/>
      <c r="AS251" s="223"/>
      <c r="AT251" s="223"/>
      <c r="AU251" s="223"/>
      <c r="AV251" s="223"/>
    </row>
    <row r="252" spans="1:48" ht="12.75" customHeight="1" x14ac:dyDescent="0.25">
      <c r="A252" s="222"/>
      <c r="B252" s="222"/>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4"/>
      <c r="AG252" s="223"/>
      <c r="AH252" s="223"/>
      <c r="AI252" s="223"/>
      <c r="AJ252" s="223"/>
      <c r="AK252" s="223"/>
      <c r="AL252" s="223"/>
      <c r="AM252" s="223"/>
      <c r="AN252" s="223"/>
      <c r="AO252" s="223"/>
      <c r="AP252" s="223"/>
      <c r="AQ252" s="223"/>
      <c r="AR252" s="223"/>
      <c r="AS252" s="223"/>
      <c r="AT252" s="223"/>
      <c r="AU252" s="223"/>
      <c r="AV252" s="223"/>
    </row>
    <row r="253" spans="1:48" ht="12.75" customHeight="1" x14ac:dyDescent="0.25">
      <c r="A253" s="222"/>
      <c r="B253" s="222"/>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4"/>
      <c r="AG253" s="223"/>
      <c r="AH253" s="223"/>
      <c r="AI253" s="223"/>
      <c r="AJ253" s="223"/>
      <c r="AK253" s="223"/>
      <c r="AL253" s="223"/>
      <c r="AM253" s="223"/>
      <c r="AN253" s="223"/>
      <c r="AO253" s="223"/>
      <c r="AP253" s="223"/>
      <c r="AQ253" s="223"/>
      <c r="AR253" s="223"/>
      <c r="AS253" s="223"/>
      <c r="AT253" s="223"/>
      <c r="AU253" s="223"/>
      <c r="AV253" s="223"/>
    </row>
    <row r="254" spans="1:48" ht="12.75" customHeight="1" x14ac:dyDescent="0.25">
      <c r="A254" s="222"/>
      <c r="B254" s="222"/>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4"/>
      <c r="AG254" s="223"/>
      <c r="AH254" s="223"/>
      <c r="AI254" s="223"/>
      <c r="AJ254" s="223"/>
      <c r="AK254" s="223"/>
      <c r="AL254" s="223"/>
      <c r="AM254" s="223"/>
      <c r="AN254" s="223"/>
      <c r="AO254" s="223"/>
      <c r="AP254" s="223"/>
      <c r="AQ254" s="223"/>
      <c r="AR254" s="223"/>
      <c r="AS254" s="223"/>
      <c r="AT254" s="223"/>
      <c r="AU254" s="223"/>
      <c r="AV254" s="223"/>
    </row>
    <row r="255" spans="1:48" ht="12.75" customHeight="1" x14ac:dyDescent="0.25">
      <c r="A255" s="222"/>
      <c r="B255" s="222"/>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4"/>
      <c r="AG255" s="223"/>
      <c r="AH255" s="223"/>
      <c r="AI255" s="223"/>
      <c r="AJ255" s="223"/>
      <c r="AK255" s="223"/>
      <c r="AL255" s="223"/>
      <c r="AM255" s="223"/>
      <c r="AN255" s="223"/>
      <c r="AO255" s="223"/>
      <c r="AP255" s="223"/>
      <c r="AQ255" s="223"/>
      <c r="AR255" s="223"/>
      <c r="AS255" s="223"/>
      <c r="AT255" s="223"/>
      <c r="AU255" s="223"/>
      <c r="AV255" s="223"/>
    </row>
    <row r="256" spans="1:48" ht="12.75" customHeight="1" x14ac:dyDescent="0.25">
      <c r="A256" s="222"/>
      <c r="B256" s="222"/>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4"/>
      <c r="AG256" s="223"/>
      <c r="AH256" s="223"/>
      <c r="AI256" s="223"/>
      <c r="AJ256" s="223"/>
      <c r="AK256" s="223"/>
      <c r="AL256" s="223"/>
      <c r="AM256" s="223"/>
      <c r="AN256" s="223"/>
      <c r="AO256" s="223"/>
      <c r="AP256" s="223"/>
      <c r="AQ256" s="223"/>
      <c r="AR256" s="223"/>
      <c r="AS256" s="223"/>
      <c r="AT256" s="223"/>
      <c r="AU256" s="223"/>
      <c r="AV256" s="223"/>
    </row>
    <row r="257" spans="1:48" ht="12.75" customHeight="1" x14ac:dyDescent="0.25">
      <c r="A257" s="222"/>
      <c r="B257" s="222"/>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4"/>
      <c r="AG257" s="223"/>
      <c r="AH257" s="223"/>
      <c r="AI257" s="223"/>
      <c r="AJ257" s="223"/>
      <c r="AK257" s="223"/>
      <c r="AL257" s="223"/>
      <c r="AM257" s="223"/>
      <c r="AN257" s="223"/>
      <c r="AO257" s="223"/>
      <c r="AP257" s="223"/>
      <c r="AQ257" s="223"/>
      <c r="AR257" s="223"/>
      <c r="AS257" s="223"/>
      <c r="AT257" s="223"/>
      <c r="AU257" s="223"/>
      <c r="AV257" s="223"/>
    </row>
    <row r="258" spans="1:48" ht="12.75" customHeight="1" x14ac:dyDescent="0.25">
      <c r="A258" s="222"/>
      <c r="B258" s="222"/>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4"/>
      <c r="AG258" s="223"/>
      <c r="AH258" s="223"/>
      <c r="AI258" s="223"/>
      <c r="AJ258" s="223"/>
      <c r="AK258" s="223"/>
      <c r="AL258" s="223"/>
      <c r="AM258" s="223"/>
      <c r="AN258" s="223"/>
      <c r="AO258" s="223"/>
      <c r="AP258" s="223"/>
      <c r="AQ258" s="223"/>
      <c r="AR258" s="223"/>
      <c r="AS258" s="223"/>
      <c r="AT258" s="223"/>
      <c r="AU258" s="223"/>
      <c r="AV258" s="223"/>
    </row>
    <row r="259" spans="1:48" ht="12.75" customHeight="1" x14ac:dyDescent="0.25">
      <c r="A259" s="222"/>
      <c r="B259" s="222"/>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4"/>
      <c r="AG259" s="223"/>
      <c r="AH259" s="223"/>
      <c r="AI259" s="223"/>
      <c r="AJ259" s="223"/>
      <c r="AK259" s="223"/>
      <c r="AL259" s="223"/>
      <c r="AM259" s="223"/>
      <c r="AN259" s="223"/>
      <c r="AO259" s="223"/>
      <c r="AP259" s="223"/>
      <c r="AQ259" s="223"/>
      <c r="AR259" s="223"/>
      <c r="AS259" s="223"/>
      <c r="AT259" s="223"/>
      <c r="AU259" s="223"/>
      <c r="AV259" s="223"/>
    </row>
    <row r="260" spans="1:48" ht="12.75" customHeight="1" x14ac:dyDescent="0.25">
      <c r="A260" s="222"/>
      <c r="B260" s="222"/>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4"/>
      <c r="AG260" s="223"/>
      <c r="AH260" s="223"/>
      <c r="AI260" s="223"/>
      <c r="AJ260" s="223"/>
      <c r="AK260" s="223"/>
      <c r="AL260" s="223"/>
      <c r="AM260" s="223"/>
      <c r="AN260" s="223"/>
      <c r="AO260" s="223"/>
      <c r="AP260" s="223"/>
      <c r="AQ260" s="223"/>
      <c r="AR260" s="223"/>
      <c r="AS260" s="223"/>
      <c r="AT260" s="223"/>
      <c r="AU260" s="223"/>
      <c r="AV260" s="223"/>
    </row>
    <row r="261" spans="1:48" ht="12.75" customHeight="1" x14ac:dyDescent="0.25">
      <c r="A261" s="222"/>
      <c r="B261" s="222"/>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4"/>
      <c r="AG261" s="223"/>
      <c r="AH261" s="223"/>
      <c r="AI261" s="223"/>
      <c r="AJ261" s="223"/>
      <c r="AK261" s="223"/>
      <c r="AL261" s="223"/>
      <c r="AM261" s="223"/>
      <c r="AN261" s="223"/>
      <c r="AO261" s="223"/>
      <c r="AP261" s="223"/>
      <c r="AQ261" s="223"/>
      <c r="AR261" s="223"/>
      <c r="AS261" s="223"/>
      <c r="AT261" s="223"/>
      <c r="AU261" s="223"/>
      <c r="AV261" s="223"/>
    </row>
    <row r="262" spans="1:48" ht="12.75" customHeight="1" x14ac:dyDescent="0.25">
      <c r="A262" s="222"/>
      <c r="B262" s="222"/>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4"/>
      <c r="AG262" s="223"/>
      <c r="AH262" s="223"/>
      <c r="AI262" s="223"/>
      <c r="AJ262" s="223"/>
      <c r="AK262" s="223"/>
      <c r="AL262" s="223"/>
      <c r="AM262" s="223"/>
      <c r="AN262" s="223"/>
      <c r="AO262" s="223"/>
      <c r="AP262" s="223"/>
      <c r="AQ262" s="223"/>
      <c r="AR262" s="223"/>
      <c r="AS262" s="223"/>
      <c r="AT262" s="223"/>
      <c r="AU262" s="223"/>
      <c r="AV262" s="223"/>
    </row>
    <row r="263" spans="1:48" ht="12.75" customHeight="1" x14ac:dyDescent="0.25">
      <c r="A263" s="222"/>
      <c r="B263" s="222"/>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4"/>
      <c r="AG263" s="223"/>
      <c r="AH263" s="223"/>
      <c r="AI263" s="223"/>
      <c r="AJ263" s="223"/>
      <c r="AK263" s="223"/>
      <c r="AL263" s="223"/>
      <c r="AM263" s="223"/>
      <c r="AN263" s="223"/>
      <c r="AO263" s="223"/>
      <c r="AP263" s="223"/>
      <c r="AQ263" s="223"/>
      <c r="AR263" s="223"/>
      <c r="AS263" s="223"/>
      <c r="AT263" s="223"/>
      <c r="AU263" s="223"/>
      <c r="AV263" s="223"/>
    </row>
    <row r="264" spans="1:48" ht="12.75" customHeight="1" x14ac:dyDescent="0.25">
      <c r="A264" s="222"/>
      <c r="B264" s="222"/>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4"/>
      <c r="AG264" s="223"/>
      <c r="AH264" s="223"/>
      <c r="AI264" s="223"/>
      <c r="AJ264" s="223"/>
      <c r="AK264" s="223"/>
      <c r="AL264" s="223"/>
      <c r="AM264" s="223"/>
      <c r="AN264" s="223"/>
      <c r="AO264" s="223"/>
      <c r="AP264" s="223"/>
      <c r="AQ264" s="223"/>
      <c r="AR264" s="223"/>
      <c r="AS264" s="223"/>
      <c r="AT264" s="223"/>
      <c r="AU264" s="223"/>
      <c r="AV264" s="223"/>
    </row>
    <row r="265" spans="1:48" ht="12.75" customHeight="1" x14ac:dyDescent="0.25">
      <c r="A265" s="222"/>
      <c r="B265" s="222"/>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4"/>
      <c r="AG265" s="223"/>
      <c r="AH265" s="223"/>
      <c r="AI265" s="223"/>
      <c r="AJ265" s="223"/>
      <c r="AK265" s="223"/>
      <c r="AL265" s="223"/>
      <c r="AM265" s="223"/>
      <c r="AN265" s="223"/>
      <c r="AO265" s="223"/>
      <c r="AP265" s="223"/>
      <c r="AQ265" s="223"/>
      <c r="AR265" s="223"/>
      <c r="AS265" s="223"/>
      <c r="AT265" s="223"/>
      <c r="AU265" s="223"/>
      <c r="AV265" s="223"/>
    </row>
    <row r="266" spans="1:48" ht="12.75" customHeight="1" x14ac:dyDescent="0.25">
      <c r="A266" s="222"/>
      <c r="B266" s="222"/>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4"/>
      <c r="AG266" s="223"/>
      <c r="AH266" s="223"/>
      <c r="AI266" s="223"/>
      <c r="AJ266" s="223"/>
      <c r="AK266" s="223"/>
      <c r="AL266" s="223"/>
      <c r="AM266" s="223"/>
      <c r="AN266" s="223"/>
      <c r="AO266" s="223"/>
      <c r="AP266" s="223"/>
      <c r="AQ266" s="223"/>
      <c r="AR266" s="223"/>
      <c r="AS266" s="223"/>
      <c r="AT266" s="223"/>
      <c r="AU266" s="223"/>
      <c r="AV266" s="223"/>
    </row>
    <row r="267" spans="1:48" ht="12.75" customHeight="1" x14ac:dyDescent="0.25">
      <c r="A267" s="222"/>
      <c r="B267" s="222"/>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4"/>
      <c r="AG267" s="223"/>
      <c r="AH267" s="223"/>
      <c r="AI267" s="223"/>
      <c r="AJ267" s="223"/>
      <c r="AK267" s="223"/>
      <c r="AL267" s="223"/>
      <c r="AM267" s="223"/>
      <c r="AN267" s="223"/>
      <c r="AO267" s="223"/>
      <c r="AP267" s="223"/>
      <c r="AQ267" s="223"/>
      <c r="AR267" s="223"/>
      <c r="AS267" s="223"/>
      <c r="AT267" s="223"/>
      <c r="AU267" s="223"/>
      <c r="AV267" s="223"/>
    </row>
    <row r="268" spans="1:48" ht="12.75" customHeight="1" x14ac:dyDescent="0.25">
      <c r="A268" s="222"/>
      <c r="B268" s="222"/>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4"/>
      <c r="AG268" s="223"/>
      <c r="AH268" s="223"/>
      <c r="AI268" s="223"/>
      <c r="AJ268" s="223"/>
      <c r="AK268" s="223"/>
      <c r="AL268" s="223"/>
      <c r="AM268" s="223"/>
      <c r="AN268" s="223"/>
      <c r="AO268" s="223"/>
      <c r="AP268" s="223"/>
      <c r="AQ268" s="223"/>
      <c r="AR268" s="223"/>
      <c r="AS268" s="223"/>
      <c r="AT268" s="223"/>
      <c r="AU268" s="223"/>
      <c r="AV268" s="223"/>
    </row>
    <row r="269" spans="1:48" ht="12.75" customHeight="1" x14ac:dyDescent="0.25">
      <c r="A269" s="222"/>
      <c r="B269" s="222"/>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4"/>
      <c r="AG269" s="223"/>
      <c r="AH269" s="223"/>
      <c r="AI269" s="223"/>
      <c r="AJ269" s="223"/>
      <c r="AK269" s="223"/>
      <c r="AL269" s="223"/>
      <c r="AM269" s="223"/>
      <c r="AN269" s="223"/>
      <c r="AO269" s="223"/>
      <c r="AP269" s="223"/>
      <c r="AQ269" s="223"/>
      <c r="AR269" s="223"/>
      <c r="AS269" s="223"/>
      <c r="AT269" s="223"/>
      <c r="AU269" s="223"/>
      <c r="AV269" s="223"/>
    </row>
    <row r="270" spans="1:48" ht="12.75" customHeight="1" x14ac:dyDescent="0.25">
      <c r="A270" s="222"/>
      <c r="B270" s="222"/>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4"/>
      <c r="AG270" s="223"/>
      <c r="AH270" s="223"/>
      <c r="AI270" s="223"/>
      <c r="AJ270" s="223"/>
      <c r="AK270" s="223"/>
      <c r="AL270" s="223"/>
      <c r="AM270" s="223"/>
      <c r="AN270" s="223"/>
      <c r="AO270" s="223"/>
      <c r="AP270" s="223"/>
      <c r="AQ270" s="223"/>
      <c r="AR270" s="223"/>
      <c r="AS270" s="223"/>
      <c r="AT270" s="223"/>
      <c r="AU270" s="223"/>
      <c r="AV270" s="223"/>
    </row>
    <row r="271" spans="1:48" ht="12.75" customHeight="1" x14ac:dyDescent="0.25">
      <c r="A271" s="222"/>
      <c r="B271" s="222"/>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4"/>
      <c r="AG271" s="223"/>
      <c r="AH271" s="223"/>
      <c r="AI271" s="223"/>
      <c r="AJ271" s="223"/>
      <c r="AK271" s="223"/>
      <c r="AL271" s="223"/>
      <c r="AM271" s="223"/>
      <c r="AN271" s="223"/>
      <c r="AO271" s="223"/>
      <c r="AP271" s="223"/>
      <c r="AQ271" s="223"/>
      <c r="AR271" s="223"/>
      <c r="AS271" s="223"/>
      <c r="AT271" s="223"/>
      <c r="AU271" s="223"/>
      <c r="AV271" s="223"/>
    </row>
    <row r="272" spans="1:48" ht="12.75" customHeight="1" x14ac:dyDescent="0.25">
      <c r="A272" s="222"/>
      <c r="B272" s="222"/>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4"/>
      <c r="AG272" s="223"/>
      <c r="AH272" s="223"/>
      <c r="AI272" s="223"/>
      <c r="AJ272" s="223"/>
      <c r="AK272" s="223"/>
      <c r="AL272" s="223"/>
      <c r="AM272" s="223"/>
      <c r="AN272" s="223"/>
      <c r="AO272" s="223"/>
      <c r="AP272" s="223"/>
      <c r="AQ272" s="223"/>
      <c r="AR272" s="223"/>
      <c r="AS272" s="223"/>
      <c r="AT272" s="223"/>
      <c r="AU272" s="223"/>
      <c r="AV272" s="223"/>
    </row>
    <row r="273" spans="1:48" ht="12.75" customHeight="1" x14ac:dyDescent="0.25">
      <c r="A273" s="222"/>
      <c r="B273" s="222"/>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4"/>
      <c r="AG273" s="223"/>
      <c r="AH273" s="223"/>
      <c r="AI273" s="223"/>
      <c r="AJ273" s="223"/>
      <c r="AK273" s="223"/>
      <c r="AL273" s="223"/>
      <c r="AM273" s="223"/>
      <c r="AN273" s="223"/>
      <c r="AO273" s="223"/>
      <c r="AP273" s="223"/>
      <c r="AQ273" s="223"/>
      <c r="AR273" s="223"/>
      <c r="AS273" s="223"/>
      <c r="AT273" s="223"/>
      <c r="AU273" s="223"/>
      <c r="AV273" s="223"/>
    </row>
    <row r="274" spans="1:48" ht="12.75" customHeight="1" x14ac:dyDescent="0.25">
      <c r="A274" s="222"/>
      <c r="B274" s="222"/>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4"/>
      <c r="AG274" s="223"/>
      <c r="AH274" s="223"/>
      <c r="AI274" s="223"/>
      <c r="AJ274" s="223"/>
      <c r="AK274" s="223"/>
      <c r="AL274" s="223"/>
      <c r="AM274" s="223"/>
      <c r="AN274" s="223"/>
      <c r="AO274" s="223"/>
      <c r="AP274" s="223"/>
      <c r="AQ274" s="223"/>
      <c r="AR274" s="223"/>
      <c r="AS274" s="223"/>
      <c r="AT274" s="223"/>
      <c r="AU274" s="223"/>
      <c r="AV274" s="223"/>
    </row>
    <row r="275" spans="1:48" ht="12.75" customHeight="1" x14ac:dyDescent="0.25">
      <c r="A275" s="222"/>
      <c r="B275" s="222"/>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4"/>
      <c r="AG275" s="223"/>
      <c r="AH275" s="223"/>
      <c r="AI275" s="223"/>
      <c r="AJ275" s="223"/>
      <c r="AK275" s="223"/>
      <c r="AL275" s="223"/>
      <c r="AM275" s="223"/>
      <c r="AN275" s="223"/>
      <c r="AO275" s="223"/>
      <c r="AP275" s="223"/>
      <c r="AQ275" s="223"/>
      <c r="AR275" s="223"/>
      <c r="AS275" s="223"/>
      <c r="AT275" s="223"/>
      <c r="AU275" s="223"/>
      <c r="AV275" s="223"/>
    </row>
    <row r="276" spans="1:48" ht="12.75" customHeight="1" x14ac:dyDescent="0.25">
      <c r="A276" s="222"/>
      <c r="B276" s="222"/>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4"/>
      <c r="AG276" s="223"/>
      <c r="AH276" s="223"/>
      <c r="AI276" s="223"/>
      <c r="AJ276" s="223"/>
      <c r="AK276" s="223"/>
      <c r="AL276" s="223"/>
      <c r="AM276" s="223"/>
      <c r="AN276" s="223"/>
      <c r="AO276" s="223"/>
      <c r="AP276" s="223"/>
      <c r="AQ276" s="223"/>
      <c r="AR276" s="223"/>
      <c r="AS276" s="223"/>
      <c r="AT276" s="223"/>
      <c r="AU276" s="223"/>
      <c r="AV276" s="223"/>
    </row>
    <row r="277" spans="1:48" ht="12.75" customHeight="1" x14ac:dyDescent="0.25">
      <c r="A277" s="222"/>
      <c r="B277" s="222"/>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4"/>
      <c r="AG277" s="223"/>
      <c r="AH277" s="223"/>
      <c r="AI277" s="223"/>
      <c r="AJ277" s="223"/>
      <c r="AK277" s="223"/>
      <c r="AL277" s="223"/>
      <c r="AM277" s="223"/>
      <c r="AN277" s="223"/>
      <c r="AO277" s="223"/>
      <c r="AP277" s="223"/>
      <c r="AQ277" s="223"/>
      <c r="AR277" s="223"/>
      <c r="AS277" s="223"/>
      <c r="AT277" s="223"/>
      <c r="AU277" s="223"/>
      <c r="AV277" s="223"/>
    </row>
    <row r="278" spans="1:48" ht="12.75" customHeight="1" x14ac:dyDescent="0.25">
      <c r="A278" s="222"/>
      <c r="B278" s="222"/>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4"/>
      <c r="AG278" s="223"/>
      <c r="AH278" s="223"/>
      <c r="AI278" s="223"/>
      <c r="AJ278" s="223"/>
      <c r="AK278" s="223"/>
      <c r="AL278" s="223"/>
      <c r="AM278" s="223"/>
      <c r="AN278" s="223"/>
      <c r="AO278" s="223"/>
      <c r="AP278" s="223"/>
      <c r="AQ278" s="223"/>
      <c r="AR278" s="223"/>
      <c r="AS278" s="223"/>
      <c r="AT278" s="223"/>
      <c r="AU278" s="223"/>
      <c r="AV278" s="223"/>
    </row>
    <row r="279" spans="1:48" ht="12.75" customHeight="1" x14ac:dyDescent="0.25">
      <c r="A279" s="222"/>
      <c r="B279" s="222"/>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4"/>
      <c r="AG279" s="223"/>
      <c r="AH279" s="223"/>
      <c r="AI279" s="223"/>
      <c r="AJ279" s="223"/>
      <c r="AK279" s="223"/>
      <c r="AL279" s="223"/>
      <c r="AM279" s="223"/>
      <c r="AN279" s="223"/>
      <c r="AO279" s="223"/>
      <c r="AP279" s="223"/>
      <c r="AQ279" s="223"/>
      <c r="AR279" s="223"/>
      <c r="AS279" s="223"/>
      <c r="AT279" s="223"/>
      <c r="AU279" s="223"/>
      <c r="AV279" s="223"/>
    </row>
    <row r="280" spans="1:48" ht="12.75" customHeight="1" x14ac:dyDescent="0.25">
      <c r="A280" s="222"/>
      <c r="B280" s="222"/>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4"/>
      <c r="AG280" s="223"/>
      <c r="AH280" s="223"/>
      <c r="AI280" s="223"/>
      <c r="AJ280" s="223"/>
      <c r="AK280" s="223"/>
      <c r="AL280" s="223"/>
      <c r="AM280" s="223"/>
      <c r="AN280" s="223"/>
      <c r="AO280" s="223"/>
      <c r="AP280" s="223"/>
      <c r="AQ280" s="223"/>
      <c r="AR280" s="223"/>
      <c r="AS280" s="223"/>
      <c r="AT280" s="223"/>
      <c r="AU280" s="223"/>
      <c r="AV280" s="223"/>
    </row>
    <row r="281" spans="1:48" ht="12.75" customHeight="1" x14ac:dyDescent="0.25">
      <c r="A281" s="222"/>
      <c r="B281" s="222"/>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4"/>
      <c r="AG281" s="223"/>
      <c r="AH281" s="223"/>
      <c r="AI281" s="223"/>
      <c r="AJ281" s="223"/>
      <c r="AK281" s="223"/>
      <c r="AL281" s="223"/>
      <c r="AM281" s="223"/>
      <c r="AN281" s="223"/>
      <c r="AO281" s="223"/>
      <c r="AP281" s="223"/>
      <c r="AQ281" s="223"/>
      <c r="AR281" s="223"/>
      <c r="AS281" s="223"/>
      <c r="AT281" s="223"/>
      <c r="AU281" s="223"/>
      <c r="AV281" s="223"/>
    </row>
    <row r="282" spans="1:48" ht="12.75" customHeight="1" x14ac:dyDescent="0.25">
      <c r="A282" s="222"/>
      <c r="B282" s="222"/>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4"/>
      <c r="AG282" s="223"/>
      <c r="AH282" s="223"/>
      <c r="AI282" s="223"/>
      <c r="AJ282" s="223"/>
      <c r="AK282" s="223"/>
      <c r="AL282" s="223"/>
      <c r="AM282" s="223"/>
      <c r="AN282" s="223"/>
      <c r="AO282" s="223"/>
      <c r="AP282" s="223"/>
      <c r="AQ282" s="223"/>
      <c r="AR282" s="223"/>
      <c r="AS282" s="223"/>
      <c r="AT282" s="223"/>
      <c r="AU282" s="223"/>
      <c r="AV282" s="223"/>
    </row>
    <row r="283" spans="1:48" ht="12.75" customHeight="1" x14ac:dyDescent="0.25">
      <c r="A283" s="222"/>
      <c r="B283" s="222"/>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4"/>
      <c r="AG283" s="223"/>
      <c r="AH283" s="223"/>
      <c r="AI283" s="223"/>
      <c r="AJ283" s="223"/>
      <c r="AK283" s="223"/>
      <c r="AL283" s="223"/>
      <c r="AM283" s="223"/>
      <c r="AN283" s="223"/>
      <c r="AO283" s="223"/>
      <c r="AP283" s="223"/>
      <c r="AQ283" s="223"/>
      <c r="AR283" s="223"/>
      <c r="AS283" s="223"/>
      <c r="AT283" s="223"/>
      <c r="AU283" s="223"/>
      <c r="AV283" s="223"/>
    </row>
    <row r="284" spans="1:48" ht="12.75" customHeight="1" x14ac:dyDescent="0.25">
      <c r="A284" s="222"/>
      <c r="B284" s="222"/>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4"/>
      <c r="AG284" s="223"/>
      <c r="AH284" s="223"/>
      <c r="AI284" s="223"/>
      <c r="AJ284" s="223"/>
      <c r="AK284" s="223"/>
      <c r="AL284" s="223"/>
      <c r="AM284" s="223"/>
      <c r="AN284" s="223"/>
      <c r="AO284" s="223"/>
      <c r="AP284" s="223"/>
      <c r="AQ284" s="223"/>
      <c r="AR284" s="223"/>
      <c r="AS284" s="223"/>
      <c r="AT284" s="223"/>
      <c r="AU284" s="223"/>
      <c r="AV284" s="223"/>
    </row>
    <row r="285" spans="1:48" ht="12.75" customHeight="1" x14ac:dyDescent="0.25">
      <c r="A285" s="222"/>
      <c r="B285" s="222"/>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4"/>
      <c r="AG285" s="223"/>
      <c r="AH285" s="223"/>
      <c r="AI285" s="223"/>
      <c r="AJ285" s="223"/>
      <c r="AK285" s="223"/>
      <c r="AL285" s="223"/>
      <c r="AM285" s="223"/>
      <c r="AN285" s="223"/>
      <c r="AO285" s="223"/>
      <c r="AP285" s="223"/>
      <c r="AQ285" s="223"/>
      <c r="AR285" s="223"/>
      <c r="AS285" s="223"/>
      <c r="AT285" s="223"/>
      <c r="AU285" s="223"/>
      <c r="AV285" s="223"/>
    </row>
    <row r="286" spans="1:48" ht="12.75" customHeight="1" x14ac:dyDescent="0.25">
      <c r="A286" s="222"/>
      <c r="B286" s="222"/>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4"/>
      <c r="AG286" s="223"/>
      <c r="AH286" s="223"/>
      <c r="AI286" s="223"/>
      <c r="AJ286" s="223"/>
      <c r="AK286" s="223"/>
      <c r="AL286" s="223"/>
      <c r="AM286" s="223"/>
      <c r="AN286" s="223"/>
      <c r="AO286" s="223"/>
      <c r="AP286" s="223"/>
      <c r="AQ286" s="223"/>
      <c r="AR286" s="223"/>
      <c r="AS286" s="223"/>
      <c r="AT286" s="223"/>
      <c r="AU286" s="223"/>
      <c r="AV286" s="223"/>
    </row>
    <row r="287" spans="1:48" ht="12.75" customHeight="1" x14ac:dyDescent="0.25">
      <c r="A287" s="222"/>
      <c r="B287" s="222"/>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4"/>
      <c r="AG287" s="223"/>
      <c r="AH287" s="223"/>
      <c r="AI287" s="223"/>
      <c r="AJ287" s="223"/>
      <c r="AK287" s="223"/>
      <c r="AL287" s="223"/>
      <c r="AM287" s="223"/>
      <c r="AN287" s="223"/>
      <c r="AO287" s="223"/>
      <c r="AP287" s="223"/>
      <c r="AQ287" s="223"/>
      <c r="AR287" s="223"/>
      <c r="AS287" s="223"/>
      <c r="AT287" s="223"/>
      <c r="AU287" s="223"/>
      <c r="AV287" s="223"/>
    </row>
    <row r="288" spans="1:48" ht="12.75" customHeight="1" x14ac:dyDescent="0.25">
      <c r="A288" s="222"/>
      <c r="B288" s="222"/>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4"/>
      <c r="AG288" s="223"/>
      <c r="AH288" s="223"/>
      <c r="AI288" s="223"/>
      <c r="AJ288" s="223"/>
      <c r="AK288" s="223"/>
      <c r="AL288" s="223"/>
      <c r="AM288" s="223"/>
      <c r="AN288" s="223"/>
      <c r="AO288" s="223"/>
      <c r="AP288" s="223"/>
      <c r="AQ288" s="223"/>
      <c r="AR288" s="223"/>
      <c r="AS288" s="223"/>
      <c r="AT288" s="223"/>
      <c r="AU288" s="223"/>
      <c r="AV288" s="223"/>
    </row>
    <row r="289" spans="1:48" ht="12.75" customHeight="1" x14ac:dyDescent="0.25">
      <c r="A289" s="222"/>
      <c r="B289" s="222"/>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4"/>
      <c r="AG289" s="223"/>
      <c r="AH289" s="223"/>
      <c r="AI289" s="223"/>
      <c r="AJ289" s="223"/>
      <c r="AK289" s="223"/>
      <c r="AL289" s="223"/>
      <c r="AM289" s="223"/>
      <c r="AN289" s="223"/>
      <c r="AO289" s="223"/>
      <c r="AP289" s="223"/>
      <c r="AQ289" s="223"/>
      <c r="AR289" s="223"/>
      <c r="AS289" s="223"/>
      <c r="AT289" s="223"/>
      <c r="AU289" s="223"/>
      <c r="AV289" s="223"/>
    </row>
    <row r="290" spans="1:48" ht="12.75" customHeight="1" x14ac:dyDescent="0.25">
      <c r="A290" s="222"/>
      <c r="B290" s="222"/>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4"/>
      <c r="AG290" s="223"/>
      <c r="AH290" s="223"/>
      <c r="AI290" s="223"/>
      <c r="AJ290" s="223"/>
      <c r="AK290" s="223"/>
      <c r="AL290" s="223"/>
      <c r="AM290" s="223"/>
      <c r="AN290" s="223"/>
      <c r="AO290" s="223"/>
      <c r="AP290" s="223"/>
      <c r="AQ290" s="223"/>
      <c r="AR290" s="223"/>
      <c r="AS290" s="223"/>
      <c r="AT290" s="223"/>
      <c r="AU290" s="223"/>
      <c r="AV290" s="223"/>
    </row>
    <row r="291" spans="1:48" ht="12.75" customHeight="1" x14ac:dyDescent="0.25">
      <c r="A291" s="222"/>
      <c r="B291" s="222"/>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4"/>
      <c r="AG291" s="223"/>
      <c r="AH291" s="223"/>
      <c r="AI291" s="223"/>
      <c r="AJ291" s="223"/>
      <c r="AK291" s="223"/>
      <c r="AL291" s="223"/>
      <c r="AM291" s="223"/>
      <c r="AN291" s="223"/>
      <c r="AO291" s="223"/>
      <c r="AP291" s="223"/>
      <c r="AQ291" s="223"/>
      <c r="AR291" s="223"/>
      <c r="AS291" s="223"/>
      <c r="AT291" s="223"/>
      <c r="AU291" s="223"/>
      <c r="AV291" s="223"/>
    </row>
    <row r="292" spans="1:48" ht="12.75" customHeight="1" x14ac:dyDescent="0.25">
      <c r="A292" s="222"/>
      <c r="B292" s="222"/>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4"/>
      <c r="AG292" s="223"/>
      <c r="AH292" s="223"/>
      <c r="AI292" s="223"/>
      <c r="AJ292" s="223"/>
      <c r="AK292" s="223"/>
      <c r="AL292" s="223"/>
      <c r="AM292" s="223"/>
      <c r="AN292" s="223"/>
      <c r="AO292" s="223"/>
      <c r="AP292" s="223"/>
      <c r="AQ292" s="223"/>
      <c r="AR292" s="223"/>
      <c r="AS292" s="223"/>
      <c r="AT292" s="223"/>
      <c r="AU292" s="223"/>
      <c r="AV292" s="223"/>
    </row>
    <row r="293" spans="1:48" ht="12.75" customHeight="1" x14ac:dyDescent="0.25">
      <c r="A293" s="222"/>
      <c r="B293" s="222"/>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4"/>
      <c r="AG293" s="223"/>
      <c r="AH293" s="223"/>
      <c r="AI293" s="223"/>
      <c r="AJ293" s="223"/>
      <c r="AK293" s="223"/>
      <c r="AL293" s="223"/>
      <c r="AM293" s="223"/>
      <c r="AN293" s="223"/>
      <c r="AO293" s="223"/>
      <c r="AP293" s="223"/>
      <c r="AQ293" s="223"/>
      <c r="AR293" s="223"/>
      <c r="AS293" s="223"/>
      <c r="AT293" s="223"/>
      <c r="AU293" s="223"/>
      <c r="AV293" s="223"/>
    </row>
    <row r="294" spans="1:48" ht="12.75" customHeight="1" x14ac:dyDescent="0.25">
      <c r="A294" s="222"/>
      <c r="B294" s="222"/>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4"/>
      <c r="AG294" s="223"/>
      <c r="AH294" s="223"/>
      <c r="AI294" s="223"/>
      <c r="AJ294" s="223"/>
      <c r="AK294" s="223"/>
      <c r="AL294" s="223"/>
      <c r="AM294" s="223"/>
      <c r="AN294" s="223"/>
      <c r="AO294" s="223"/>
      <c r="AP294" s="223"/>
      <c r="AQ294" s="223"/>
      <c r="AR294" s="223"/>
      <c r="AS294" s="223"/>
      <c r="AT294" s="223"/>
      <c r="AU294" s="223"/>
      <c r="AV294" s="223"/>
    </row>
    <row r="295" spans="1:48" ht="12.75" customHeight="1" x14ac:dyDescent="0.25">
      <c r="A295" s="222"/>
      <c r="B295" s="222"/>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4"/>
      <c r="AG295" s="223"/>
      <c r="AH295" s="223"/>
      <c r="AI295" s="223"/>
      <c r="AJ295" s="223"/>
      <c r="AK295" s="223"/>
      <c r="AL295" s="223"/>
      <c r="AM295" s="223"/>
      <c r="AN295" s="223"/>
      <c r="AO295" s="223"/>
      <c r="AP295" s="223"/>
      <c r="AQ295" s="223"/>
      <c r="AR295" s="223"/>
      <c r="AS295" s="223"/>
      <c r="AT295" s="223"/>
      <c r="AU295" s="223"/>
      <c r="AV295" s="223"/>
    </row>
    <row r="296" spans="1:48" ht="12.75" customHeight="1" x14ac:dyDescent="0.25">
      <c r="A296" s="222"/>
      <c r="B296" s="222"/>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4"/>
      <c r="AG296" s="223"/>
      <c r="AH296" s="223"/>
      <c r="AI296" s="223"/>
      <c r="AJ296" s="223"/>
      <c r="AK296" s="223"/>
      <c r="AL296" s="223"/>
      <c r="AM296" s="223"/>
      <c r="AN296" s="223"/>
      <c r="AO296" s="223"/>
      <c r="AP296" s="223"/>
      <c r="AQ296" s="223"/>
      <c r="AR296" s="223"/>
      <c r="AS296" s="223"/>
      <c r="AT296" s="223"/>
      <c r="AU296" s="223"/>
      <c r="AV296" s="223"/>
    </row>
    <row r="297" spans="1:48" ht="12.75" customHeight="1" x14ac:dyDescent="0.25">
      <c r="A297" s="222"/>
      <c r="B297" s="222"/>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4"/>
      <c r="AG297" s="223"/>
      <c r="AH297" s="223"/>
      <c r="AI297" s="223"/>
      <c r="AJ297" s="223"/>
      <c r="AK297" s="223"/>
      <c r="AL297" s="223"/>
      <c r="AM297" s="223"/>
      <c r="AN297" s="223"/>
      <c r="AO297" s="223"/>
      <c r="AP297" s="223"/>
      <c r="AQ297" s="223"/>
      <c r="AR297" s="223"/>
      <c r="AS297" s="223"/>
      <c r="AT297" s="223"/>
      <c r="AU297" s="223"/>
      <c r="AV297" s="223"/>
    </row>
    <row r="298" spans="1:48" ht="12.75" customHeight="1" x14ac:dyDescent="0.25">
      <c r="A298" s="222"/>
      <c r="B298" s="222"/>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4"/>
      <c r="AG298" s="223"/>
      <c r="AH298" s="223"/>
      <c r="AI298" s="223"/>
      <c r="AJ298" s="223"/>
      <c r="AK298" s="223"/>
      <c r="AL298" s="223"/>
      <c r="AM298" s="223"/>
      <c r="AN298" s="223"/>
      <c r="AO298" s="223"/>
      <c r="AP298" s="223"/>
      <c r="AQ298" s="223"/>
      <c r="AR298" s="223"/>
      <c r="AS298" s="223"/>
      <c r="AT298" s="223"/>
      <c r="AU298" s="223"/>
      <c r="AV298" s="223"/>
    </row>
    <row r="299" spans="1:48" ht="12.75" customHeight="1" x14ac:dyDescent="0.25">
      <c r="A299" s="222"/>
      <c r="B299" s="222"/>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4"/>
      <c r="AG299" s="223"/>
      <c r="AH299" s="223"/>
      <c r="AI299" s="223"/>
      <c r="AJ299" s="223"/>
      <c r="AK299" s="223"/>
      <c r="AL299" s="223"/>
      <c r="AM299" s="223"/>
      <c r="AN299" s="223"/>
      <c r="AO299" s="223"/>
      <c r="AP299" s="223"/>
      <c r="AQ299" s="223"/>
      <c r="AR299" s="223"/>
      <c r="AS299" s="223"/>
      <c r="AT299" s="223"/>
      <c r="AU299" s="223"/>
      <c r="AV299" s="223"/>
    </row>
    <row r="300" spans="1:48" ht="12.75" customHeight="1" x14ac:dyDescent="0.25">
      <c r="A300" s="222"/>
      <c r="B300" s="222"/>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4"/>
      <c r="AG300" s="223"/>
      <c r="AH300" s="223"/>
      <c r="AI300" s="223"/>
      <c r="AJ300" s="223"/>
      <c r="AK300" s="223"/>
      <c r="AL300" s="223"/>
      <c r="AM300" s="223"/>
      <c r="AN300" s="223"/>
      <c r="AO300" s="223"/>
      <c r="AP300" s="223"/>
      <c r="AQ300" s="223"/>
      <c r="AR300" s="223"/>
      <c r="AS300" s="223"/>
      <c r="AT300" s="223"/>
      <c r="AU300" s="223"/>
      <c r="AV300" s="223"/>
    </row>
    <row r="301" spans="1:48" ht="12.75" customHeight="1" x14ac:dyDescent="0.25">
      <c r="A301" s="222"/>
      <c r="B301" s="222"/>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4"/>
      <c r="AG301" s="223"/>
      <c r="AH301" s="223"/>
      <c r="AI301" s="223"/>
      <c r="AJ301" s="223"/>
      <c r="AK301" s="223"/>
      <c r="AL301" s="223"/>
      <c r="AM301" s="223"/>
      <c r="AN301" s="223"/>
      <c r="AO301" s="223"/>
      <c r="AP301" s="223"/>
      <c r="AQ301" s="223"/>
      <c r="AR301" s="223"/>
      <c r="AS301" s="223"/>
      <c r="AT301" s="223"/>
      <c r="AU301" s="223"/>
      <c r="AV301" s="223"/>
    </row>
    <row r="302" spans="1:48" ht="12.75" customHeight="1" x14ac:dyDescent="0.25">
      <c r="A302" s="222"/>
      <c r="B302" s="222"/>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4"/>
      <c r="AG302" s="223"/>
      <c r="AH302" s="223"/>
      <c r="AI302" s="223"/>
      <c r="AJ302" s="223"/>
      <c r="AK302" s="223"/>
      <c r="AL302" s="223"/>
      <c r="AM302" s="223"/>
      <c r="AN302" s="223"/>
      <c r="AO302" s="223"/>
      <c r="AP302" s="223"/>
      <c r="AQ302" s="223"/>
      <c r="AR302" s="223"/>
      <c r="AS302" s="223"/>
      <c r="AT302" s="223"/>
      <c r="AU302" s="223"/>
      <c r="AV302" s="223"/>
    </row>
    <row r="303" spans="1:48" ht="12.75" customHeight="1" x14ac:dyDescent="0.25">
      <c r="A303" s="222"/>
      <c r="B303" s="222"/>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4"/>
      <c r="AG303" s="223"/>
      <c r="AH303" s="223"/>
      <c r="AI303" s="223"/>
      <c r="AJ303" s="223"/>
      <c r="AK303" s="223"/>
      <c r="AL303" s="223"/>
      <c r="AM303" s="223"/>
      <c r="AN303" s="223"/>
      <c r="AO303" s="223"/>
      <c r="AP303" s="223"/>
      <c r="AQ303" s="223"/>
      <c r="AR303" s="223"/>
      <c r="AS303" s="223"/>
      <c r="AT303" s="223"/>
      <c r="AU303" s="223"/>
      <c r="AV303" s="223"/>
    </row>
    <row r="304" spans="1:48" ht="12.75" customHeight="1" x14ac:dyDescent="0.25">
      <c r="A304" s="222"/>
      <c r="B304" s="222"/>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4"/>
      <c r="AG304" s="223"/>
      <c r="AH304" s="223"/>
      <c r="AI304" s="223"/>
      <c r="AJ304" s="223"/>
      <c r="AK304" s="223"/>
      <c r="AL304" s="223"/>
      <c r="AM304" s="223"/>
      <c r="AN304" s="223"/>
      <c r="AO304" s="223"/>
      <c r="AP304" s="223"/>
      <c r="AQ304" s="223"/>
      <c r="AR304" s="223"/>
      <c r="AS304" s="223"/>
      <c r="AT304" s="223"/>
      <c r="AU304" s="223"/>
      <c r="AV304" s="223"/>
    </row>
    <row r="305" spans="1:48" ht="12.75" customHeight="1" x14ac:dyDescent="0.25">
      <c r="A305" s="222"/>
      <c r="B305" s="222"/>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4"/>
      <c r="AG305" s="223"/>
      <c r="AH305" s="223"/>
      <c r="AI305" s="223"/>
      <c r="AJ305" s="223"/>
      <c r="AK305" s="223"/>
      <c r="AL305" s="223"/>
      <c r="AM305" s="223"/>
      <c r="AN305" s="223"/>
      <c r="AO305" s="223"/>
      <c r="AP305" s="223"/>
      <c r="AQ305" s="223"/>
      <c r="AR305" s="223"/>
      <c r="AS305" s="223"/>
      <c r="AT305" s="223"/>
      <c r="AU305" s="223"/>
      <c r="AV305" s="223"/>
    </row>
    <row r="306" spans="1:48" ht="12.75" customHeight="1" x14ac:dyDescent="0.25">
      <c r="A306" s="222"/>
      <c r="B306" s="222"/>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4"/>
      <c r="AG306" s="223"/>
      <c r="AH306" s="223"/>
      <c r="AI306" s="223"/>
      <c r="AJ306" s="223"/>
      <c r="AK306" s="223"/>
      <c r="AL306" s="223"/>
      <c r="AM306" s="223"/>
      <c r="AN306" s="223"/>
      <c r="AO306" s="223"/>
      <c r="AP306" s="223"/>
      <c r="AQ306" s="223"/>
      <c r="AR306" s="223"/>
      <c r="AS306" s="223"/>
      <c r="AT306" s="223"/>
      <c r="AU306" s="223"/>
      <c r="AV306" s="223"/>
    </row>
    <row r="307" spans="1:48" ht="12.75" customHeight="1" x14ac:dyDescent="0.25">
      <c r="A307" s="222"/>
      <c r="B307" s="222"/>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4"/>
      <c r="AG307" s="223"/>
      <c r="AH307" s="223"/>
      <c r="AI307" s="223"/>
      <c r="AJ307" s="223"/>
      <c r="AK307" s="223"/>
      <c r="AL307" s="223"/>
      <c r="AM307" s="223"/>
      <c r="AN307" s="223"/>
      <c r="AO307" s="223"/>
      <c r="AP307" s="223"/>
      <c r="AQ307" s="223"/>
      <c r="AR307" s="223"/>
      <c r="AS307" s="223"/>
      <c r="AT307" s="223"/>
      <c r="AU307" s="223"/>
      <c r="AV307" s="223"/>
    </row>
    <row r="308" spans="1:48" ht="12.75" customHeight="1" x14ac:dyDescent="0.25">
      <c r="A308" s="222"/>
      <c r="B308" s="222"/>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4"/>
      <c r="AG308" s="223"/>
      <c r="AH308" s="223"/>
      <c r="AI308" s="223"/>
      <c r="AJ308" s="223"/>
      <c r="AK308" s="223"/>
      <c r="AL308" s="223"/>
      <c r="AM308" s="223"/>
      <c r="AN308" s="223"/>
      <c r="AO308" s="223"/>
      <c r="AP308" s="223"/>
      <c r="AQ308" s="223"/>
      <c r="AR308" s="223"/>
      <c r="AS308" s="223"/>
      <c r="AT308" s="223"/>
      <c r="AU308" s="223"/>
      <c r="AV308" s="223"/>
    </row>
    <row r="309" spans="1:48" ht="12.75" customHeight="1" x14ac:dyDescent="0.25">
      <c r="A309" s="222"/>
      <c r="B309" s="222"/>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4"/>
      <c r="AG309" s="223"/>
      <c r="AH309" s="223"/>
      <c r="AI309" s="223"/>
      <c r="AJ309" s="223"/>
      <c r="AK309" s="223"/>
      <c r="AL309" s="223"/>
      <c r="AM309" s="223"/>
      <c r="AN309" s="223"/>
      <c r="AO309" s="223"/>
      <c r="AP309" s="223"/>
      <c r="AQ309" s="223"/>
      <c r="AR309" s="223"/>
      <c r="AS309" s="223"/>
      <c r="AT309" s="223"/>
      <c r="AU309" s="223"/>
      <c r="AV309" s="223"/>
    </row>
    <row r="310" spans="1:48" ht="12.75" customHeight="1" x14ac:dyDescent="0.25">
      <c r="A310" s="222"/>
      <c r="B310" s="222"/>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4"/>
      <c r="AG310" s="223"/>
      <c r="AH310" s="223"/>
      <c r="AI310" s="223"/>
      <c r="AJ310" s="223"/>
      <c r="AK310" s="223"/>
      <c r="AL310" s="223"/>
      <c r="AM310" s="223"/>
      <c r="AN310" s="223"/>
      <c r="AO310" s="223"/>
      <c r="AP310" s="223"/>
      <c r="AQ310" s="223"/>
      <c r="AR310" s="223"/>
      <c r="AS310" s="223"/>
      <c r="AT310" s="223"/>
      <c r="AU310" s="223"/>
      <c r="AV310" s="223"/>
    </row>
    <row r="311" spans="1:48" ht="12.75" customHeight="1" x14ac:dyDescent="0.25">
      <c r="A311" s="222"/>
      <c r="B311" s="222"/>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4"/>
      <c r="AG311" s="223"/>
      <c r="AH311" s="223"/>
      <c r="AI311" s="223"/>
      <c r="AJ311" s="223"/>
      <c r="AK311" s="223"/>
      <c r="AL311" s="223"/>
      <c r="AM311" s="223"/>
      <c r="AN311" s="223"/>
      <c r="AO311" s="223"/>
      <c r="AP311" s="223"/>
      <c r="AQ311" s="223"/>
      <c r="AR311" s="223"/>
      <c r="AS311" s="223"/>
      <c r="AT311" s="223"/>
      <c r="AU311" s="223"/>
      <c r="AV311" s="223"/>
    </row>
    <row r="312" spans="1:48" ht="12.75" customHeight="1" x14ac:dyDescent="0.25">
      <c r="A312" s="222"/>
      <c r="B312" s="222"/>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4"/>
      <c r="AG312" s="223"/>
      <c r="AH312" s="223"/>
      <c r="AI312" s="223"/>
      <c r="AJ312" s="223"/>
      <c r="AK312" s="223"/>
      <c r="AL312" s="223"/>
      <c r="AM312" s="223"/>
      <c r="AN312" s="223"/>
      <c r="AO312" s="223"/>
      <c r="AP312" s="223"/>
      <c r="AQ312" s="223"/>
      <c r="AR312" s="223"/>
      <c r="AS312" s="223"/>
      <c r="AT312" s="223"/>
      <c r="AU312" s="223"/>
      <c r="AV312" s="223"/>
    </row>
    <row r="313" spans="1:48" ht="12.75" customHeight="1" x14ac:dyDescent="0.25">
      <c r="A313" s="222"/>
      <c r="B313" s="222"/>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4"/>
      <c r="AG313" s="223"/>
      <c r="AH313" s="223"/>
      <c r="AI313" s="223"/>
      <c r="AJ313" s="223"/>
      <c r="AK313" s="223"/>
      <c r="AL313" s="223"/>
      <c r="AM313" s="223"/>
      <c r="AN313" s="223"/>
      <c r="AO313" s="223"/>
      <c r="AP313" s="223"/>
      <c r="AQ313" s="223"/>
      <c r="AR313" s="223"/>
      <c r="AS313" s="223"/>
      <c r="AT313" s="223"/>
      <c r="AU313" s="223"/>
      <c r="AV313" s="223"/>
    </row>
    <row r="314" spans="1:48" ht="12.75" customHeight="1" x14ac:dyDescent="0.25">
      <c r="A314" s="222"/>
      <c r="B314" s="222"/>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4"/>
      <c r="AG314" s="223"/>
      <c r="AH314" s="223"/>
      <c r="AI314" s="223"/>
      <c r="AJ314" s="223"/>
      <c r="AK314" s="223"/>
      <c r="AL314" s="223"/>
      <c r="AM314" s="223"/>
      <c r="AN314" s="223"/>
      <c r="AO314" s="223"/>
      <c r="AP314" s="223"/>
      <c r="AQ314" s="223"/>
      <c r="AR314" s="223"/>
      <c r="AS314" s="223"/>
      <c r="AT314" s="223"/>
      <c r="AU314" s="223"/>
      <c r="AV314" s="223"/>
    </row>
    <row r="315" spans="1:48" ht="12.75" customHeight="1" x14ac:dyDescent="0.25">
      <c r="A315" s="222"/>
      <c r="B315" s="222"/>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4"/>
      <c r="AG315" s="223"/>
      <c r="AH315" s="223"/>
      <c r="AI315" s="223"/>
      <c r="AJ315" s="223"/>
      <c r="AK315" s="223"/>
      <c r="AL315" s="223"/>
      <c r="AM315" s="223"/>
      <c r="AN315" s="223"/>
      <c r="AO315" s="223"/>
      <c r="AP315" s="223"/>
      <c r="AQ315" s="223"/>
      <c r="AR315" s="223"/>
      <c r="AS315" s="223"/>
      <c r="AT315" s="223"/>
      <c r="AU315" s="223"/>
      <c r="AV315" s="223"/>
    </row>
    <row r="316" spans="1:48" ht="12.75" customHeight="1" x14ac:dyDescent="0.25">
      <c r="A316" s="222"/>
      <c r="B316" s="222"/>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4"/>
      <c r="AG316" s="223"/>
      <c r="AH316" s="223"/>
      <c r="AI316" s="223"/>
      <c r="AJ316" s="223"/>
      <c r="AK316" s="223"/>
      <c r="AL316" s="223"/>
      <c r="AM316" s="223"/>
      <c r="AN316" s="223"/>
      <c r="AO316" s="223"/>
      <c r="AP316" s="223"/>
      <c r="AQ316" s="223"/>
      <c r="AR316" s="223"/>
      <c r="AS316" s="223"/>
      <c r="AT316" s="223"/>
      <c r="AU316" s="223"/>
      <c r="AV316" s="223"/>
    </row>
    <row r="317" spans="1:48" ht="12.75" customHeight="1" x14ac:dyDescent="0.25">
      <c r="A317" s="222"/>
      <c r="B317" s="222"/>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4"/>
      <c r="AG317" s="223"/>
      <c r="AH317" s="223"/>
      <c r="AI317" s="223"/>
      <c r="AJ317" s="223"/>
      <c r="AK317" s="223"/>
      <c r="AL317" s="223"/>
      <c r="AM317" s="223"/>
      <c r="AN317" s="223"/>
      <c r="AO317" s="223"/>
      <c r="AP317" s="223"/>
      <c r="AQ317" s="223"/>
      <c r="AR317" s="223"/>
      <c r="AS317" s="223"/>
      <c r="AT317" s="223"/>
      <c r="AU317" s="223"/>
      <c r="AV317" s="223"/>
    </row>
    <row r="318" spans="1:48" ht="12.75" customHeight="1" x14ac:dyDescent="0.25">
      <c r="A318" s="222"/>
      <c r="B318" s="222"/>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4"/>
      <c r="AG318" s="223"/>
      <c r="AH318" s="223"/>
      <c r="AI318" s="223"/>
      <c r="AJ318" s="223"/>
      <c r="AK318" s="223"/>
      <c r="AL318" s="223"/>
      <c r="AM318" s="223"/>
      <c r="AN318" s="223"/>
      <c r="AO318" s="223"/>
      <c r="AP318" s="223"/>
      <c r="AQ318" s="223"/>
      <c r="AR318" s="223"/>
      <c r="AS318" s="223"/>
      <c r="AT318" s="223"/>
      <c r="AU318" s="223"/>
      <c r="AV318" s="223"/>
    </row>
    <row r="319" spans="1:48" ht="12.75" customHeight="1" x14ac:dyDescent="0.25">
      <c r="A319" s="222"/>
      <c r="B319" s="222"/>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4"/>
      <c r="AG319" s="223"/>
      <c r="AH319" s="223"/>
      <c r="AI319" s="223"/>
      <c r="AJ319" s="223"/>
      <c r="AK319" s="223"/>
      <c r="AL319" s="223"/>
      <c r="AM319" s="223"/>
      <c r="AN319" s="223"/>
      <c r="AO319" s="223"/>
      <c r="AP319" s="223"/>
      <c r="AQ319" s="223"/>
      <c r="AR319" s="223"/>
      <c r="AS319" s="223"/>
      <c r="AT319" s="223"/>
      <c r="AU319" s="223"/>
      <c r="AV319" s="223"/>
    </row>
    <row r="320" spans="1:48" ht="12.75" customHeight="1" x14ac:dyDescent="0.25">
      <c r="A320" s="222"/>
      <c r="B320" s="222"/>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4"/>
      <c r="AG320" s="223"/>
      <c r="AH320" s="223"/>
      <c r="AI320" s="223"/>
      <c r="AJ320" s="223"/>
      <c r="AK320" s="223"/>
      <c r="AL320" s="223"/>
      <c r="AM320" s="223"/>
      <c r="AN320" s="223"/>
      <c r="AO320" s="223"/>
      <c r="AP320" s="223"/>
      <c r="AQ320" s="223"/>
      <c r="AR320" s="223"/>
      <c r="AS320" s="223"/>
      <c r="AT320" s="223"/>
      <c r="AU320" s="223"/>
      <c r="AV320" s="223"/>
    </row>
    <row r="321" spans="1:48" ht="12.75" customHeight="1" x14ac:dyDescent="0.25">
      <c r="A321" s="222"/>
      <c r="B321" s="222"/>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4"/>
      <c r="AG321" s="223"/>
      <c r="AH321" s="223"/>
      <c r="AI321" s="223"/>
      <c r="AJ321" s="223"/>
      <c r="AK321" s="223"/>
      <c r="AL321" s="223"/>
      <c r="AM321" s="223"/>
      <c r="AN321" s="223"/>
      <c r="AO321" s="223"/>
      <c r="AP321" s="223"/>
      <c r="AQ321" s="223"/>
      <c r="AR321" s="223"/>
      <c r="AS321" s="223"/>
      <c r="AT321" s="223"/>
      <c r="AU321" s="223"/>
      <c r="AV321" s="223"/>
    </row>
    <row r="322" spans="1:48" ht="12.75" customHeight="1" x14ac:dyDescent="0.25">
      <c r="A322" s="222"/>
      <c r="B322" s="222"/>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4"/>
      <c r="AG322" s="223"/>
      <c r="AH322" s="223"/>
      <c r="AI322" s="223"/>
      <c r="AJ322" s="223"/>
      <c r="AK322" s="223"/>
      <c r="AL322" s="223"/>
      <c r="AM322" s="223"/>
      <c r="AN322" s="223"/>
      <c r="AO322" s="223"/>
      <c r="AP322" s="223"/>
      <c r="AQ322" s="223"/>
      <c r="AR322" s="223"/>
      <c r="AS322" s="223"/>
      <c r="AT322" s="223"/>
      <c r="AU322" s="223"/>
      <c r="AV322" s="223"/>
    </row>
    <row r="323" spans="1:48" ht="12.75" customHeight="1" x14ac:dyDescent="0.25">
      <c r="A323" s="222"/>
      <c r="B323" s="222"/>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4"/>
      <c r="AG323" s="223"/>
      <c r="AH323" s="223"/>
      <c r="AI323" s="223"/>
      <c r="AJ323" s="223"/>
      <c r="AK323" s="223"/>
      <c r="AL323" s="223"/>
      <c r="AM323" s="223"/>
      <c r="AN323" s="223"/>
      <c r="AO323" s="223"/>
      <c r="AP323" s="223"/>
      <c r="AQ323" s="223"/>
      <c r="AR323" s="223"/>
      <c r="AS323" s="223"/>
      <c r="AT323" s="223"/>
      <c r="AU323" s="223"/>
      <c r="AV323" s="223"/>
    </row>
    <row r="324" spans="1:48" ht="12.75" customHeight="1" x14ac:dyDescent="0.25">
      <c r="A324" s="222"/>
      <c r="B324" s="222"/>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4"/>
      <c r="AG324" s="223"/>
      <c r="AH324" s="223"/>
      <c r="AI324" s="223"/>
      <c r="AJ324" s="223"/>
      <c r="AK324" s="223"/>
      <c r="AL324" s="223"/>
      <c r="AM324" s="223"/>
      <c r="AN324" s="223"/>
      <c r="AO324" s="223"/>
      <c r="AP324" s="223"/>
      <c r="AQ324" s="223"/>
      <c r="AR324" s="223"/>
      <c r="AS324" s="223"/>
      <c r="AT324" s="223"/>
      <c r="AU324" s="223"/>
      <c r="AV324" s="223"/>
    </row>
    <row r="325" spans="1:48" ht="12.75" customHeight="1" x14ac:dyDescent="0.25">
      <c r="A325" s="222"/>
      <c r="B325" s="222"/>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4"/>
      <c r="AG325" s="223"/>
      <c r="AH325" s="223"/>
      <c r="AI325" s="223"/>
      <c r="AJ325" s="223"/>
      <c r="AK325" s="223"/>
      <c r="AL325" s="223"/>
      <c r="AM325" s="223"/>
      <c r="AN325" s="223"/>
      <c r="AO325" s="223"/>
      <c r="AP325" s="223"/>
      <c r="AQ325" s="223"/>
      <c r="AR325" s="223"/>
      <c r="AS325" s="223"/>
      <c r="AT325" s="223"/>
      <c r="AU325" s="223"/>
      <c r="AV325" s="223"/>
    </row>
    <row r="326" spans="1:48" ht="12.75" customHeight="1" x14ac:dyDescent="0.25">
      <c r="A326" s="222"/>
      <c r="B326" s="222"/>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4"/>
      <c r="AG326" s="223"/>
      <c r="AH326" s="223"/>
      <c r="AI326" s="223"/>
      <c r="AJ326" s="223"/>
      <c r="AK326" s="223"/>
      <c r="AL326" s="223"/>
      <c r="AM326" s="223"/>
      <c r="AN326" s="223"/>
      <c r="AO326" s="223"/>
      <c r="AP326" s="223"/>
      <c r="AQ326" s="223"/>
      <c r="AR326" s="223"/>
      <c r="AS326" s="223"/>
      <c r="AT326" s="223"/>
      <c r="AU326" s="223"/>
      <c r="AV326" s="223"/>
    </row>
    <row r="327" spans="1:48" ht="12.75" customHeight="1" x14ac:dyDescent="0.25">
      <c r="A327" s="222"/>
      <c r="B327" s="222"/>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4"/>
      <c r="AG327" s="223"/>
      <c r="AH327" s="223"/>
      <c r="AI327" s="223"/>
      <c r="AJ327" s="223"/>
      <c r="AK327" s="223"/>
      <c r="AL327" s="223"/>
      <c r="AM327" s="223"/>
      <c r="AN327" s="223"/>
      <c r="AO327" s="223"/>
      <c r="AP327" s="223"/>
      <c r="AQ327" s="223"/>
      <c r="AR327" s="223"/>
      <c r="AS327" s="223"/>
      <c r="AT327" s="223"/>
      <c r="AU327" s="223"/>
      <c r="AV327" s="223"/>
    </row>
    <row r="328" spans="1:48" ht="12.75" customHeight="1" x14ac:dyDescent="0.25">
      <c r="A328" s="222"/>
      <c r="B328" s="222"/>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4"/>
      <c r="AG328" s="223"/>
      <c r="AH328" s="223"/>
      <c r="AI328" s="223"/>
      <c r="AJ328" s="223"/>
      <c r="AK328" s="223"/>
      <c r="AL328" s="223"/>
      <c r="AM328" s="223"/>
      <c r="AN328" s="223"/>
      <c r="AO328" s="223"/>
      <c r="AP328" s="223"/>
      <c r="AQ328" s="223"/>
      <c r="AR328" s="223"/>
      <c r="AS328" s="223"/>
      <c r="AT328" s="223"/>
      <c r="AU328" s="223"/>
      <c r="AV328" s="223"/>
    </row>
    <row r="329" spans="1:48" ht="12.75" customHeight="1" x14ac:dyDescent="0.25">
      <c r="A329" s="222"/>
      <c r="B329" s="222"/>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4"/>
      <c r="AG329" s="223"/>
      <c r="AH329" s="223"/>
      <c r="AI329" s="223"/>
      <c r="AJ329" s="223"/>
      <c r="AK329" s="223"/>
      <c r="AL329" s="223"/>
      <c r="AM329" s="223"/>
      <c r="AN329" s="223"/>
      <c r="AO329" s="223"/>
      <c r="AP329" s="223"/>
      <c r="AQ329" s="223"/>
      <c r="AR329" s="223"/>
      <c r="AS329" s="223"/>
      <c r="AT329" s="223"/>
      <c r="AU329" s="223"/>
      <c r="AV329" s="223"/>
    </row>
    <row r="330" spans="1:48" ht="12.75" customHeight="1" x14ac:dyDescent="0.25">
      <c r="A330" s="222"/>
      <c r="B330" s="222"/>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4"/>
      <c r="AG330" s="223"/>
      <c r="AH330" s="223"/>
      <c r="AI330" s="223"/>
      <c r="AJ330" s="223"/>
      <c r="AK330" s="223"/>
      <c r="AL330" s="223"/>
      <c r="AM330" s="223"/>
      <c r="AN330" s="223"/>
      <c r="AO330" s="223"/>
      <c r="AP330" s="223"/>
      <c r="AQ330" s="223"/>
      <c r="AR330" s="223"/>
      <c r="AS330" s="223"/>
      <c r="AT330" s="223"/>
      <c r="AU330" s="223"/>
      <c r="AV330" s="223"/>
    </row>
    <row r="331" spans="1:48" ht="12.75" customHeight="1" x14ac:dyDescent="0.25">
      <c r="A331" s="222"/>
      <c r="B331" s="222"/>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4"/>
      <c r="AG331" s="223"/>
      <c r="AH331" s="223"/>
      <c r="AI331" s="223"/>
      <c r="AJ331" s="223"/>
      <c r="AK331" s="223"/>
      <c r="AL331" s="223"/>
      <c r="AM331" s="223"/>
      <c r="AN331" s="223"/>
      <c r="AO331" s="223"/>
      <c r="AP331" s="223"/>
      <c r="AQ331" s="223"/>
      <c r="AR331" s="223"/>
      <c r="AS331" s="223"/>
      <c r="AT331" s="223"/>
      <c r="AU331" s="223"/>
      <c r="AV331" s="223"/>
    </row>
    <row r="332" spans="1:48" ht="12.75" customHeight="1" x14ac:dyDescent="0.25">
      <c r="A332" s="222"/>
      <c r="B332" s="222"/>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4"/>
      <c r="AG332" s="223"/>
      <c r="AH332" s="223"/>
      <c r="AI332" s="223"/>
      <c r="AJ332" s="223"/>
      <c r="AK332" s="223"/>
      <c r="AL332" s="223"/>
      <c r="AM332" s="223"/>
      <c r="AN332" s="223"/>
      <c r="AO332" s="223"/>
      <c r="AP332" s="223"/>
      <c r="AQ332" s="223"/>
      <c r="AR332" s="223"/>
      <c r="AS332" s="223"/>
      <c r="AT332" s="223"/>
      <c r="AU332" s="223"/>
      <c r="AV332" s="223"/>
    </row>
    <row r="333" spans="1:48" ht="12.75" customHeight="1" x14ac:dyDescent="0.25">
      <c r="A333" s="222"/>
      <c r="B333" s="222"/>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4"/>
      <c r="AG333" s="223"/>
      <c r="AH333" s="223"/>
      <c r="AI333" s="223"/>
      <c r="AJ333" s="223"/>
      <c r="AK333" s="223"/>
      <c r="AL333" s="223"/>
      <c r="AM333" s="223"/>
      <c r="AN333" s="223"/>
      <c r="AO333" s="223"/>
      <c r="AP333" s="223"/>
      <c r="AQ333" s="223"/>
      <c r="AR333" s="223"/>
      <c r="AS333" s="223"/>
      <c r="AT333" s="223"/>
      <c r="AU333" s="223"/>
      <c r="AV333" s="223"/>
    </row>
    <row r="334" spans="1:48" ht="12.75" customHeight="1" x14ac:dyDescent="0.25">
      <c r="A334" s="222"/>
      <c r="B334" s="222"/>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4"/>
      <c r="AG334" s="223"/>
      <c r="AH334" s="223"/>
      <c r="AI334" s="223"/>
      <c r="AJ334" s="223"/>
      <c r="AK334" s="223"/>
      <c r="AL334" s="223"/>
      <c r="AM334" s="223"/>
      <c r="AN334" s="223"/>
      <c r="AO334" s="223"/>
      <c r="AP334" s="223"/>
      <c r="AQ334" s="223"/>
      <c r="AR334" s="223"/>
      <c r="AS334" s="223"/>
      <c r="AT334" s="223"/>
      <c r="AU334" s="223"/>
      <c r="AV334" s="223"/>
    </row>
    <row r="335" spans="1:48" ht="12.75" customHeight="1" x14ac:dyDescent="0.25">
      <c r="A335" s="222"/>
      <c r="B335" s="222"/>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4"/>
      <c r="AG335" s="223"/>
      <c r="AH335" s="223"/>
      <c r="AI335" s="223"/>
      <c r="AJ335" s="223"/>
      <c r="AK335" s="223"/>
      <c r="AL335" s="223"/>
      <c r="AM335" s="223"/>
      <c r="AN335" s="223"/>
      <c r="AO335" s="223"/>
      <c r="AP335" s="223"/>
      <c r="AQ335" s="223"/>
      <c r="AR335" s="223"/>
      <c r="AS335" s="223"/>
      <c r="AT335" s="223"/>
      <c r="AU335" s="223"/>
      <c r="AV335" s="223"/>
    </row>
    <row r="336" spans="1:48" ht="12.75" customHeight="1" x14ac:dyDescent="0.25">
      <c r="A336" s="222"/>
      <c r="B336" s="222"/>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4"/>
      <c r="AG336" s="223"/>
      <c r="AH336" s="223"/>
      <c r="AI336" s="223"/>
      <c r="AJ336" s="223"/>
      <c r="AK336" s="223"/>
      <c r="AL336" s="223"/>
      <c r="AM336" s="223"/>
      <c r="AN336" s="223"/>
      <c r="AO336" s="223"/>
      <c r="AP336" s="223"/>
      <c r="AQ336" s="223"/>
      <c r="AR336" s="223"/>
      <c r="AS336" s="223"/>
      <c r="AT336" s="223"/>
      <c r="AU336" s="223"/>
      <c r="AV336" s="223"/>
    </row>
    <row r="337" spans="1:48" ht="12.75" customHeight="1" x14ac:dyDescent="0.25">
      <c r="A337" s="222"/>
      <c r="B337" s="222"/>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4"/>
      <c r="AG337" s="223"/>
      <c r="AH337" s="223"/>
      <c r="AI337" s="223"/>
      <c r="AJ337" s="223"/>
      <c r="AK337" s="223"/>
      <c r="AL337" s="223"/>
      <c r="AM337" s="223"/>
      <c r="AN337" s="223"/>
      <c r="AO337" s="223"/>
      <c r="AP337" s="223"/>
      <c r="AQ337" s="223"/>
      <c r="AR337" s="223"/>
      <c r="AS337" s="223"/>
      <c r="AT337" s="223"/>
      <c r="AU337" s="223"/>
      <c r="AV337" s="223"/>
    </row>
    <row r="338" spans="1:48" ht="12.75" customHeight="1" x14ac:dyDescent="0.25">
      <c r="A338" s="222"/>
      <c r="B338" s="222"/>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4"/>
      <c r="AG338" s="223"/>
      <c r="AH338" s="223"/>
      <c r="AI338" s="223"/>
      <c r="AJ338" s="223"/>
      <c r="AK338" s="223"/>
      <c r="AL338" s="223"/>
      <c r="AM338" s="223"/>
      <c r="AN338" s="223"/>
      <c r="AO338" s="223"/>
      <c r="AP338" s="223"/>
      <c r="AQ338" s="223"/>
      <c r="AR338" s="223"/>
      <c r="AS338" s="223"/>
      <c r="AT338" s="223"/>
      <c r="AU338" s="223"/>
      <c r="AV338" s="223"/>
    </row>
    <row r="339" spans="1:48" ht="12.75" customHeight="1" x14ac:dyDescent="0.25">
      <c r="A339" s="222"/>
      <c r="B339" s="222"/>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4"/>
      <c r="AG339" s="223"/>
      <c r="AH339" s="223"/>
      <c r="AI339" s="223"/>
      <c r="AJ339" s="223"/>
      <c r="AK339" s="223"/>
      <c r="AL339" s="223"/>
      <c r="AM339" s="223"/>
      <c r="AN339" s="223"/>
      <c r="AO339" s="223"/>
      <c r="AP339" s="223"/>
      <c r="AQ339" s="223"/>
      <c r="AR339" s="223"/>
      <c r="AS339" s="223"/>
      <c r="AT339" s="223"/>
      <c r="AU339" s="223"/>
      <c r="AV339" s="223"/>
    </row>
    <row r="340" spans="1:48" ht="12.75" customHeight="1" x14ac:dyDescent="0.25">
      <c r="A340" s="222"/>
      <c r="B340" s="222"/>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4"/>
      <c r="AG340" s="223"/>
      <c r="AH340" s="223"/>
      <c r="AI340" s="223"/>
      <c r="AJ340" s="223"/>
      <c r="AK340" s="223"/>
      <c r="AL340" s="223"/>
      <c r="AM340" s="223"/>
      <c r="AN340" s="223"/>
      <c r="AO340" s="223"/>
      <c r="AP340" s="223"/>
      <c r="AQ340" s="223"/>
      <c r="AR340" s="223"/>
      <c r="AS340" s="223"/>
      <c r="AT340" s="223"/>
      <c r="AU340" s="223"/>
      <c r="AV340" s="223"/>
    </row>
    <row r="341" spans="1:48" ht="12.75" customHeight="1" x14ac:dyDescent="0.25">
      <c r="A341" s="222"/>
      <c r="B341" s="222"/>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4"/>
      <c r="AG341" s="223"/>
      <c r="AH341" s="223"/>
      <c r="AI341" s="223"/>
      <c r="AJ341" s="223"/>
      <c r="AK341" s="223"/>
      <c r="AL341" s="223"/>
      <c r="AM341" s="223"/>
      <c r="AN341" s="223"/>
      <c r="AO341" s="223"/>
      <c r="AP341" s="223"/>
      <c r="AQ341" s="223"/>
      <c r="AR341" s="223"/>
      <c r="AS341" s="223"/>
      <c r="AT341" s="223"/>
      <c r="AU341" s="223"/>
      <c r="AV341" s="223"/>
    </row>
    <row r="342" spans="1:48" ht="12.75" customHeight="1" x14ac:dyDescent="0.25">
      <c r="A342" s="222"/>
      <c r="B342" s="222"/>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4"/>
      <c r="AG342" s="223"/>
      <c r="AH342" s="223"/>
      <c r="AI342" s="223"/>
      <c r="AJ342" s="223"/>
      <c r="AK342" s="223"/>
      <c r="AL342" s="223"/>
      <c r="AM342" s="223"/>
      <c r="AN342" s="223"/>
      <c r="AO342" s="223"/>
      <c r="AP342" s="223"/>
      <c r="AQ342" s="223"/>
      <c r="AR342" s="223"/>
      <c r="AS342" s="223"/>
      <c r="AT342" s="223"/>
      <c r="AU342" s="223"/>
      <c r="AV342" s="223"/>
    </row>
    <row r="343" spans="1:48" ht="12.75" customHeight="1" x14ac:dyDescent="0.25">
      <c r="A343" s="222"/>
      <c r="B343" s="222"/>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4"/>
      <c r="AG343" s="223"/>
      <c r="AH343" s="223"/>
      <c r="AI343" s="223"/>
      <c r="AJ343" s="223"/>
      <c r="AK343" s="223"/>
      <c r="AL343" s="223"/>
      <c r="AM343" s="223"/>
      <c r="AN343" s="223"/>
      <c r="AO343" s="223"/>
      <c r="AP343" s="223"/>
      <c r="AQ343" s="223"/>
      <c r="AR343" s="223"/>
      <c r="AS343" s="223"/>
      <c r="AT343" s="223"/>
      <c r="AU343" s="223"/>
      <c r="AV343" s="223"/>
    </row>
    <row r="344" spans="1:48" ht="12.75" customHeight="1" x14ac:dyDescent="0.25">
      <c r="A344" s="222"/>
      <c r="B344" s="222"/>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4"/>
      <c r="AG344" s="223"/>
      <c r="AH344" s="223"/>
      <c r="AI344" s="223"/>
      <c r="AJ344" s="223"/>
      <c r="AK344" s="223"/>
      <c r="AL344" s="223"/>
      <c r="AM344" s="223"/>
      <c r="AN344" s="223"/>
      <c r="AO344" s="223"/>
      <c r="AP344" s="223"/>
      <c r="AQ344" s="223"/>
      <c r="AR344" s="223"/>
      <c r="AS344" s="223"/>
      <c r="AT344" s="223"/>
      <c r="AU344" s="223"/>
      <c r="AV344" s="223"/>
    </row>
    <row r="345" spans="1:48" ht="12.75" customHeight="1" x14ac:dyDescent="0.25">
      <c r="A345" s="222"/>
      <c r="B345" s="222"/>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4"/>
      <c r="AG345" s="223"/>
      <c r="AH345" s="223"/>
      <c r="AI345" s="223"/>
      <c r="AJ345" s="223"/>
      <c r="AK345" s="223"/>
      <c r="AL345" s="223"/>
      <c r="AM345" s="223"/>
      <c r="AN345" s="223"/>
      <c r="AO345" s="223"/>
      <c r="AP345" s="223"/>
      <c r="AQ345" s="223"/>
      <c r="AR345" s="223"/>
      <c r="AS345" s="223"/>
      <c r="AT345" s="223"/>
      <c r="AU345" s="223"/>
      <c r="AV345" s="223"/>
    </row>
    <row r="346" spans="1:48" ht="12.75" customHeight="1" x14ac:dyDescent="0.25">
      <c r="A346" s="222"/>
      <c r="B346" s="222"/>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4"/>
      <c r="AG346" s="223"/>
      <c r="AH346" s="223"/>
      <c r="AI346" s="223"/>
      <c r="AJ346" s="223"/>
      <c r="AK346" s="223"/>
      <c r="AL346" s="223"/>
      <c r="AM346" s="223"/>
      <c r="AN346" s="223"/>
      <c r="AO346" s="223"/>
      <c r="AP346" s="223"/>
      <c r="AQ346" s="223"/>
      <c r="AR346" s="223"/>
      <c r="AS346" s="223"/>
      <c r="AT346" s="223"/>
      <c r="AU346" s="223"/>
      <c r="AV346" s="223"/>
    </row>
    <row r="347" spans="1:48" ht="12.75" customHeight="1" x14ac:dyDescent="0.25">
      <c r="A347" s="222"/>
      <c r="B347" s="222"/>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4"/>
      <c r="AG347" s="223"/>
      <c r="AH347" s="223"/>
      <c r="AI347" s="223"/>
      <c r="AJ347" s="223"/>
      <c r="AK347" s="223"/>
      <c r="AL347" s="223"/>
      <c r="AM347" s="223"/>
      <c r="AN347" s="223"/>
      <c r="AO347" s="223"/>
      <c r="AP347" s="223"/>
      <c r="AQ347" s="223"/>
      <c r="AR347" s="223"/>
      <c r="AS347" s="223"/>
      <c r="AT347" s="223"/>
      <c r="AU347" s="223"/>
      <c r="AV347" s="223"/>
    </row>
    <row r="348" spans="1:48" ht="12.75" customHeight="1" x14ac:dyDescent="0.25">
      <c r="A348" s="222"/>
      <c r="B348" s="222"/>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4"/>
      <c r="AG348" s="223"/>
      <c r="AH348" s="223"/>
      <c r="AI348" s="223"/>
      <c r="AJ348" s="223"/>
      <c r="AK348" s="223"/>
      <c r="AL348" s="223"/>
      <c r="AM348" s="223"/>
      <c r="AN348" s="223"/>
      <c r="AO348" s="223"/>
      <c r="AP348" s="223"/>
      <c r="AQ348" s="223"/>
      <c r="AR348" s="223"/>
      <c r="AS348" s="223"/>
      <c r="AT348" s="223"/>
      <c r="AU348" s="223"/>
      <c r="AV348" s="223"/>
    </row>
    <row r="349" spans="1:48" ht="12.75" customHeight="1" x14ac:dyDescent="0.25">
      <c r="A349" s="222"/>
      <c r="B349" s="222"/>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4"/>
      <c r="AG349" s="223"/>
      <c r="AH349" s="223"/>
      <c r="AI349" s="223"/>
      <c r="AJ349" s="223"/>
      <c r="AK349" s="223"/>
      <c r="AL349" s="223"/>
      <c r="AM349" s="223"/>
      <c r="AN349" s="223"/>
      <c r="AO349" s="223"/>
      <c r="AP349" s="223"/>
      <c r="AQ349" s="223"/>
      <c r="AR349" s="223"/>
      <c r="AS349" s="223"/>
      <c r="AT349" s="223"/>
      <c r="AU349" s="223"/>
      <c r="AV349" s="223"/>
    </row>
    <row r="350" spans="1:48" ht="12.75" customHeight="1" x14ac:dyDescent="0.25">
      <c r="A350" s="222"/>
      <c r="B350" s="222"/>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4"/>
      <c r="AG350" s="223"/>
      <c r="AH350" s="223"/>
      <c r="AI350" s="223"/>
      <c r="AJ350" s="223"/>
      <c r="AK350" s="223"/>
      <c r="AL350" s="223"/>
      <c r="AM350" s="223"/>
      <c r="AN350" s="223"/>
      <c r="AO350" s="223"/>
      <c r="AP350" s="223"/>
      <c r="AQ350" s="223"/>
      <c r="AR350" s="223"/>
      <c r="AS350" s="223"/>
      <c r="AT350" s="223"/>
      <c r="AU350" s="223"/>
      <c r="AV350" s="223"/>
    </row>
    <row r="351" spans="1:48" ht="12.75" customHeight="1" x14ac:dyDescent="0.25">
      <c r="A351" s="222"/>
      <c r="B351" s="222"/>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4"/>
      <c r="AG351" s="223"/>
      <c r="AH351" s="223"/>
      <c r="AI351" s="223"/>
      <c r="AJ351" s="223"/>
      <c r="AK351" s="223"/>
      <c r="AL351" s="223"/>
      <c r="AM351" s="223"/>
      <c r="AN351" s="223"/>
      <c r="AO351" s="223"/>
      <c r="AP351" s="223"/>
      <c r="AQ351" s="223"/>
      <c r="AR351" s="223"/>
      <c r="AS351" s="223"/>
      <c r="AT351" s="223"/>
      <c r="AU351" s="223"/>
      <c r="AV351" s="223"/>
    </row>
    <row r="352" spans="1:48" ht="12.75" customHeight="1" x14ac:dyDescent="0.25">
      <c r="A352" s="222"/>
      <c r="B352" s="222"/>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4"/>
      <c r="AG352" s="223"/>
      <c r="AH352" s="223"/>
      <c r="AI352" s="223"/>
      <c r="AJ352" s="223"/>
      <c r="AK352" s="223"/>
      <c r="AL352" s="223"/>
      <c r="AM352" s="223"/>
      <c r="AN352" s="223"/>
      <c r="AO352" s="223"/>
      <c r="AP352" s="223"/>
      <c r="AQ352" s="223"/>
      <c r="AR352" s="223"/>
      <c r="AS352" s="223"/>
      <c r="AT352" s="223"/>
      <c r="AU352" s="223"/>
      <c r="AV352" s="223"/>
    </row>
    <row r="353" spans="1:48" ht="12.75" customHeight="1" x14ac:dyDescent="0.25">
      <c r="A353" s="222"/>
      <c r="B353" s="222"/>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4"/>
      <c r="AG353" s="223"/>
      <c r="AH353" s="223"/>
      <c r="AI353" s="223"/>
      <c r="AJ353" s="223"/>
      <c r="AK353" s="223"/>
      <c r="AL353" s="223"/>
      <c r="AM353" s="223"/>
      <c r="AN353" s="223"/>
      <c r="AO353" s="223"/>
      <c r="AP353" s="223"/>
      <c r="AQ353" s="223"/>
      <c r="AR353" s="223"/>
      <c r="AS353" s="223"/>
      <c r="AT353" s="223"/>
      <c r="AU353" s="223"/>
      <c r="AV353" s="223"/>
    </row>
    <row r="354" spans="1:48" ht="12.75" customHeight="1" x14ac:dyDescent="0.25">
      <c r="A354" s="222"/>
      <c r="B354" s="222"/>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4"/>
      <c r="AG354" s="223"/>
      <c r="AH354" s="223"/>
      <c r="AI354" s="223"/>
      <c r="AJ354" s="223"/>
      <c r="AK354" s="223"/>
      <c r="AL354" s="223"/>
      <c r="AM354" s="223"/>
      <c r="AN354" s="223"/>
      <c r="AO354" s="223"/>
      <c r="AP354" s="223"/>
      <c r="AQ354" s="223"/>
      <c r="AR354" s="223"/>
      <c r="AS354" s="223"/>
      <c r="AT354" s="223"/>
      <c r="AU354" s="223"/>
      <c r="AV354" s="223"/>
    </row>
    <row r="355" spans="1:48" ht="12.75" customHeight="1" x14ac:dyDescent="0.25">
      <c r="A355" s="222"/>
      <c r="B355" s="222"/>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4"/>
      <c r="AG355" s="223"/>
      <c r="AH355" s="223"/>
      <c r="AI355" s="223"/>
      <c r="AJ355" s="223"/>
      <c r="AK355" s="223"/>
      <c r="AL355" s="223"/>
      <c r="AM355" s="223"/>
      <c r="AN355" s="223"/>
      <c r="AO355" s="223"/>
      <c r="AP355" s="223"/>
      <c r="AQ355" s="223"/>
      <c r="AR355" s="223"/>
      <c r="AS355" s="223"/>
      <c r="AT355" s="223"/>
      <c r="AU355" s="223"/>
      <c r="AV355" s="223"/>
    </row>
    <row r="356" spans="1:48" ht="12.75" customHeight="1" x14ac:dyDescent="0.25">
      <c r="A356" s="222"/>
      <c r="B356" s="222"/>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4"/>
      <c r="AG356" s="223"/>
      <c r="AH356" s="223"/>
      <c r="AI356" s="223"/>
      <c r="AJ356" s="223"/>
      <c r="AK356" s="223"/>
      <c r="AL356" s="223"/>
      <c r="AM356" s="223"/>
      <c r="AN356" s="223"/>
      <c r="AO356" s="223"/>
      <c r="AP356" s="223"/>
      <c r="AQ356" s="223"/>
      <c r="AR356" s="223"/>
      <c r="AS356" s="223"/>
      <c r="AT356" s="223"/>
      <c r="AU356" s="223"/>
      <c r="AV356" s="223"/>
    </row>
    <row r="357" spans="1:48" ht="12.75" customHeight="1" x14ac:dyDescent="0.25">
      <c r="A357" s="222"/>
      <c r="B357" s="222"/>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4"/>
      <c r="AG357" s="223"/>
      <c r="AH357" s="223"/>
      <c r="AI357" s="223"/>
      <c r="AJ357" s="223"/>
      <c r="AK357" s="223"/>
      <c r="AL357" s="223"/>
      <c r="AM357" s="223"/>
      <c r="AN357" s="223"/>
      <c r="AO357" s="223"/>
      <c r="AP357" s="223"/>
      <c r="AQ357" s="223"/>
      <c r="AR357" s="223"/>
      <c r="AS357" s="223"/>
      <c r="AT357" s="223"/>
      <c r="AU357" s="223"/>
      <c r="AV357" s="223"/>
    </row>
    <row r="358" spans="1:48" ht="12.75" customHeight="1" x14ac:dyDescent="0.25">
      <c r="A358" s="222"/>
      <c r="B358" s="222"/>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4"/>
      <c r="AG358" s="223"/>
      <c r="AH358" s="223"/>
      <c r="AI358" s="223"/>
      <c r="AJ358" s="223"/>
      <c r="AK358" s="223"/>
      <c r="AL358" s="223"/>
      <c r="AM358" s="223"/>
      <c r="AN358" s="223"/>
      <c r="AO358" s="223"/>
      <c r="AP358" s="223"/>
      <c r="AQ358" s="223"/>
      <c r="AR358" s="223"/>
      <c r="AS358" s="223"/>
      <c r="AT358" s="223"/>
      <c r="AU358" s="223"/>
      <c r="AV358" s="223"/>
    </row>
    <row r="359" spans="1:48" ht="12.75" customHeight="1" x14ac:dyDescent="0.25">
      <c r="A359" s="222"/>
      <c r="B359" s="222"/>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4"/>
      <c r="AG359" s="223"/>
      <c r="AH359" s="223"/>
      <c r="AI359" s="223"/>
      <c r="AJ359" s="223"/>
      <c r="AK359" s="223"/>
      <c r="AL359" s="223"/>
      <c r="AM359" s="223"/>
      <c r="AN359" s="223"/>
      <c r="AO359" s="223"/>
      <c r="AP359" s="223"/>
      <c r="AQ359" s="223"/>
      <c r="AR359" s="223"/>
      <c r="AS359" s="223"/>
      <c r="AT359" s="223"/>
      <c r="AU359" s="223"/>
      <c r="AV359" s="223"/>
    </row>
    <row r="360" spans="1:48" ht="12.75" customHeight="1" x14ac:dyDescent="0.25">
      <c r="A360" s="222"/>
      <c r="B360" s="222"/>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4"/>
      <c r="AG360" s="223"/>
      <c r="AH360" s="223"/>
      <c r="AI360" s="223"/>
      <c r="AJ360" s="223"/>
      <c r="AK360" s="223"/>
      <c r="AL360" s="223"/>
      <c r="AM360" s="223"/>
      <c r="AN360" s="223"/>
      <c r="AO360" s="223"/>
      <c r="AP360" s="223"/>
      <c r="AQ360" s="223"/>
      <c r="AR360" s="223"/>
      <c r="AS360" s="223"/>
      <c r="AT360" s="223"/>
      <c r="AU360" s="223"/>
      <c r="AV360" s="223"/>
    </row>
    <row r="361" spans="1:48" ht="12.75" customHeight="1" x14ac:dyDescent="0.25">
      <c r="A361" s="222"/>
      <c r="B361" s="222"/>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4"/>
      <c r="AG361" s="223"/>
      <c r="AH361" s="223"/>
      <c r="AI361" s="223"/>
      <c r="AJ361" s="223"/>
      <c r="AK361" s="223"/>
      <c r="AL361" s="223"/>
      <c r="AM361" s="223"/>
      <c r="AN361" s="223"/>
      <c r="AO361" s="223"/>
      <c r="AP361" s="223"/>
      <c r="AQ361" s="223"/>
      <c r="AR361" s="223"/>
      <c r="AS361" s="223"/>
      <c r="AT361" s="223"/>
      <c r="AU361" s="223"/>
      <c r="AV361" s="223"/>
    </row>
    <row r="362" spans="1:48" ht="12.75" customHeight="1" x14ac:dyDescent="0.25">
      <c r="A362" s="222"/>
      <c r="B362" s="222"/>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4"/>
      <c r="AG362" s="223"/>
      <c r="AH362" s="223"/>
      <c r="AI362" s="223"/>
      <c r="AJ362" s="223"/>
      <c r="AK362" s="223"/>
      <c r="AL362" s="223"/>
      <c r="AM362" s="223"/>
      <c r="AN362" s="223"/>
      <c r="AO362" s="223"/>
      <c r="AP362" s="223"/>
      <c r="AQ362" s="223"/>
      <c r="AR362" s="223"/>
      <c r="AS362" s="223"/>
      <c r="AT362" s="223"/>
      <c r="AU362" s="223"/>
      <c r="AV362" s="223"/>
    </row>
    <row r="363" spans="1:48" ht="12.75" customHeight="1" x14ac:dyDescent="0.25">
      <c r="A363" s="222"/>
      <c r="B363" s="222"/>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4"/>
      <c r="AG363" s="223"/>
      <c r="AH363" s="223"/>
      <c r="AI363" s="223"/>
      <c r="AJ363" s="223"/>
      <c r="AK363" s="223"/>
      <c r="AL363" s="223"/>
      <c r="AM363" s="223"/>
      <c r="AN363" s="223"/>
      <c r="AO363" s="223"/>
      <c r="AP363" s="223"/>
      <c r="AQ363" s="223"/>
      <c r="AR363" s="223"/>
      <c r="AS363" s="223"/>
      <c r="AT363" s="223"/>
      <c r="AU363" s="223"/>
      <c r="AV363" s="223"/>
    </row>
    <row r="364" spans="1:48" ht="12.75" customHeight="1" x14ac:dyDescent="0.25">
      <c r="A364" s="222"/>
      <c r="B364" s="222"/>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4"/>
      <c r="AG364" s="223"/>
      <c r="AH364" s="223"/>
      <c r="AI364" s="223"/>
      <c r="AJ364" s="223"/>
      <c r="AK364" s="223"/>
      <c r="AL364" s="223"/>
      <c r="AM364" s="223"/>
      <c r="AN364" s="223"/>
      <c r="AO364" s="223"/>
      <c r="AP364" s="223"/>
      <c r="AQ364" s="223"/>
      <c r="AR364" s="223"/>
      <c r="AS364" s="223"/>
      <c r="AT364" s="223"/>
      <c r="AU364" s="223"/>
      <c r="AV364" s="223"/>
    </row>
    <row r="365" spans="1:48" ht="12.75" customHeight="1" x14ac:dyDescent="0.25">
      <c r="A365" s="222"/>
      <c r="B365" s="222"/>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4"/>
      <c r="AG365" s="223"/>
      <c r="AH365" s="223"/>
      <c r="AI365" s="223"/>
      <c r="AJ365" s="223"/>
      <c r="AK365" s="223"/>
      <c r="AL365" s="223"/>
      <c r="AM365" s="223"/>
      <c r="AN365" s="223"/>
      <c r="AO365" s="223"/>
      <c r="AP365" s="223"/>
      <c r="AQ365" s="223"/>
      <c r="AR365" s="223"/>
      <c r="AS365" s="223"/>
      <c r="AT365" s="223"/>
      <c r="AU365" s="223"/>
      <c r="AV365" s="223"/>
    </row>
    <row r="366" spans="1:48" ht="12.75" customHeight="1" x14ac:dyDescent="0.25">
      <c r="A366" s="222"/>
      <c r="B366" s="222"/>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4"/>
      <c r="AG366" s="223"/>
      <c r="AH366" s="223"/>
      <c r="AI366" s="223"/>
      <c r="AJ366" s="223"/>
      <c r="AK366" s="223"/>
      <c r="AL366" s="223"/>
      <c r="AM366" s="223"/>
      <c r="AN366" s="223"/>
      <c r="AO366" s="223"/>
      <c r="AP366" s="223"/>
      <c r="AQ366" s="223"/>
      <c r="AR366" s="223"/>
      <c r="AS366" s="223"/>
      <c r="AT366" s="223"/>
      <c r="AU366" s="223"/>
      <c r="AV366" s="223"/>
    </row>
    <row r="367" spans="1:48" ht="12.75" customHeight="1" x14ac:dyDescent="0.25">
      <c r="A367" s="222"/>
      <c r="B367" s="222"/>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4"/>
      <c r="AG367" s="223"/>
      <c r="AH367" s="223"/>
      <c r="AI367" s="223"/>
      <c r="AJ367" s="223"/>
      <c r="AK367" s="223"/>
      <c r="AL367" s="223"/>
      <c r="AM367" s="223"/>
      <c r="AN367" s="223"/>
      <c r="AO367" s="223"/>
      <c r="AP367" s="223"/>
      <c r="AQ367" s="223"/>
      <c r="AR367" s="223"/>
      <c r="AS367" s="223"/>
      <c r="AT367" s="223"/>
      <c r="AU367" s="223"/>
      <c r="AV367" s="223"/>
    </row>
    <row r="368" spans="1:48" ht="12.75" customHeight="1" x14ac:dyDescent="0.25">
      <c r="A368" s="222"/>
      <c r="B368" s="222"/>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4"/>
      <c r="AG368" s="223"/>
      <c r="AH368" s="223"/>
      <c r="AI368" s="223"/>
      <c r="AJ368" s="223"/>
      <c r="AK368" s="223"/>
      <c r="AL368" s="223"/>
      <c r="AM368" s="223"/>
      <c r="AN368" s="223"/>
      <c r="AO368" s="223"/>
      <c r="AP368" s="223"/>
      <c r="AQ368" s="223"/>
      <c r="AR368" s="223"/>
      <c r="AS368" s="223"/>
      <c r="AT368" s="223"/>
      <c r="AU368" s="223"/>
      <c r="AV368" s="223"/>
    </row>
    <row r="369" spans="1:48" ht="12.75" customHeight="1" x14ac:dyDescent="0.25">
      <c r="A369" s="222"/>
      <c r="B369" s="222"/>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4"/>
      <c r="AG369" s="223"/>
      <c r="AH369" s="223"/>
      <c r="AI369" s="223"/>
      <c r="AJ369" s="223"/>
      <c r="AK369" s="223"/>
      <c r="AL369" s="223"/>
      <c r="AM369" s="223"/>
      <c r="AN369" s="223"/>
      <c r="AO369" s="223"/>
      <c r="AP369" s="223"/>
      <c r="AQ369" s="223"/>
      <c r="AR369" s="223"/>
      <c r="AS369" s="223"/>
      <c r="AT369" s="223"/>
      <c r="AU369" s="223"/>
      <c r="AV369" s="223"/>
    </row>
    <row r="370" spans="1:48" ht="12.75" customHeight="1" x14ac:dyDescent="0.25">
      <c r="A370" s="222"/>
      <c r="B370" s="222"/>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4"/>
      <c r="AG370" s="223"/>
      <c r="AH370" s="223"/>
      <c r="AI370" s="223"/>
      <c r="AJ370" s="223"/>
      <c r="AK370" s="223"/>
      <c r="AL370" s="223"/>
      <c r="AM370" s="223"/>
      <c r="AN370" s="223"/>
      <c r="AO370" s="223"/>
      <c r="AP370" s="223"/>
      <c r="AQ370" s="223"/>
      <c r="AR370" s="223"/>
      <c r="AS370" s="223"/>
      <c r="AT370" s="223"/>
      <c r="AU370" s="223"/>
      <c r="AV370" s="223"/>
    </row>
    <row r="371" spans="1:48" ht="12.75" customHeight="1" x14ac:dyDescent="0.25">
      <c r="A371" s="222"/>
      <c r="B371" s="222"/>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4"/>
      <c r="AG371" s="223"/>
      <c r="AH371" s="223"/>
      <c r="AI371" s="223"/>
      <c r="AJ371" s="223"/>
      <c r="AK371" s="223"/>
      <c r="AL371" s="223"/>
      <c r="AM371" s="223"/>
      <c r="AN371" s="223"/>
      <c r="AO371" s="223"/>
      <c r="AP371" s="223"/>
      <c r="AQ371" s="223"/>
      <c r="AR371" s="223"/>
      <c r="AS371" s="223"/>
      <c r="AT371" s="223"/>
      <c r="AU371" s="223"/>
      <c r="AV371" s="223"/>
    </row>
    <row r="372" spans="1:48" ht="12.75" customHeight="1" x14ac:dyDescent="0.25">
      <c r="A372" s="222"/>
      <c r="B372" s="222"/>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4"/>
      <c r="AG372" s="223"/>
      <c r="AH372" s="223"/>
      <c r="AI372" s="223"/>
      <c r="AJ372" s="223"/>
      <c r="AK372" s="223"/>
      <c r="AL372" s="223"/>
      <c r="AM372" s="223"/>
      <c r="AN372" s="223"/>
      <c r="AO372" s="223"/>
      <c r="AP372" s="223"/>
      <c r="AQ372" s="223"/>
      <c r="AR372" s="223"/>
      <c r="AS372" s="223"/>
      <c r="AT372" s="223"/>
      <c r="AU372" s="223"/>
      <c r="AV372" s="223"/>
    </row>
    <row r="373" spans="1:48" ht="12.75" customHeight="1" x14ac:dyDescent="0.25">
      <c r="A373" s="222"/>
      <c r="B373" s="222"/>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4"/>
      <c r="AG373" s="223"/>
      <c r="AH373" s="223"/>
      <c r="AI373" s="223"/>
      <c r="AJ373" s="223"/>
      <c r="AK373" s="223"/>
      <c r="AL373" s="223"/>
      <c r="AM373" s="223"/>
      <c r="AN373" s="223"/>
      <c r="AO373" s="223"/>
      <c r="AP373" s="223"/>
      <c r="AQ373" s="223"/>
      <c r="AR373" s="223"/>
      <c r="AS373" s="223"/>
      <c r="AT373" s="223"/>
      <c r="AU373" s="223"/>
      <c r="AV373" s="223"/>
    </row>
    <row r="374" spans="1:48" ht="12.75" customHeight="1" x14ac:dyDescent="0.25">
      <c r="A374" s="222"/>
      <c r="B374" s="222"/>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4"/>
      <c r="AG374" s="223"/>
      <c r="AH374" s="223"/>
      <c r="AI374" s="223"/>
      <c r="AJ374" s="223"/>
      <c r="AK374" s="223"/>
      <c r="AL374" s="223"/>
      <c r="AM374" s="223"/>
      <c r="AN374" s="223"/>
      <c r="AO374" s="223"/>
      <c r="AP374" s="223"/>
      <c r="AQ374" s="223"/>
      <c r="AR374" s="223"/>
      <c r="AS374" s="223"/>
      <c r="AT374" s="223"/>
      <c r="AU374" s="223"/>
      <c r="AV374" s="223"/>
    </row>
    <row r="375" spans="1:48" ht="12.75" customHeight="1" x14ac:dyDescent="0.25">
      <c r="A375" s="222"/>
      <c r="B375" s="222"/>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4"/>
      <c r="AG375" s="223"/>
      <c r="AH375" s="223"/>
      <c r="AI375" s="223"/>
      <c r="AJ375" s="223"/>
      <c r="AK375" s="223"/>
      <c r="AL375" s="223"/>
      <c r="AM375" s="223"/>
      <c r="AN375" s="223"/>
      <c r="AO375" s="223"/>
      <c r="AP375" s="223"/>
      <c r="AQ375" s="223"/>
      <c r="AR375" s="223"/>
      <c r="AS375" s="223"/>
      <c r="AT375" s="223"/>
      <c r="AU375" s="223"/>
      <c r="AV375" s="223"/>
    </row>
    <row r="376" spans="1:48" ht="12.75" customHeight="1" x14ac:dyDescent="0.25">
      <c r="A376" s="222"/>
      <c r="B376" s="222"/>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4"/>
      <c r="AG376" s="223"/>
      <c r="AH376" s="223"/>
      <c r="AI376" s="223"/>
      <c r="AJ376" s="223"/>
      <c r="AK376" s="223"/>
      <c r="AL376" s="223"/>
      <c r="AM376" s="223"/>
      <c r="AN376" s="223"/>
      <c r="AO376" s="223"/>
      <c r="AP376" s="223"/>
      <c r="AQ376" s="223"/>
      <c r="AR376" s="223"/>
      <c r="AS376" s="223"/>
      <c r="AT376" s="223"/>
      <c r="AU376" s="223"/>
      <c r="AV376" s="223"/>
    </row>
    <row r="377" spans="1:48" ht="12.75" customHeight="1" x14ac:dyDescent="0.25">
      <c r="A377" s="222"/>
      <c r="B377" s="222"/>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4"/>
      <c r="AG377" s="223"/>
      <c r="AH377" s="223"/>
      <c r="AI377" s="223"/>
      <c r="AJ377" s="223"/>
      <c r="AK377" s="223"/>
      <c r="AL377" s="223"/>
      <c r="AM377" s="223"/>
      <c r="AN377" s="223"/>
      <c r="AO377" s="223"/>
      <c r="AP377" s="223"/>
      <c r="AQ377" s="223"/>
      <c r="AR377" s="223"/>
      <c r="AS377" s="223"/>
      <c r="AT377" s="223"/>
      <c r="AU377" s="223"/>
      <c r="AV377" s="223"/>
    </row>
    <row r="378" spans="1:48" ht="12.75" customHeight="1" x14ac:dyDescent="0.25">
      <c r="A378" s="222"/>
      <c r="B378" s="222"/>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4"/>
      <c r="AG378" s="223"/>
      <c r="AH378" s="223"/>
      <c r="AI378" s="223"/>
      <c r="AJ378" s="223"/>
      <c r="AK378" s="223"/>
      <c r="AL378" s="223"/>
      <c r="AM378" s="223"/>
      <c r="AN378" s="223"/>
      <c r="AO378" s="223"/>
      <c r="AP378" s="223"/>
      <c r="AQ378" s="223"/>
      <c r="AR378" s="223"/>
      <c r="AS378" s="223"/>
      <c r="AT378" s="223"/>
      <c r="AU378" s="223"/>
      <c r="AV378" s="223"/>
    </row>
    <row r="379" spans="1:48" ht="12.75" customHeight="1" x14ac:dyDescent="0.25">
      <c r="A379" s="222"/>
      <c r="B379" s="222"/>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4"/>
      <c r="AG379" s="223"/>
      <c r="AH379" s="223"/>
      <c r="AI379" s="223"/>
      <c r="AJ379" s="223"/>
      <c r="AK379" s="223"/>
      <c r="AL379" s="223"/>
      <c r="AM379" s="223"/>
      <c r="AN379" s="223"/>
      <c r="AO379" s="223"/>
      <c r="AP379" s="223"/>
      <c r="AQ379" s="223"/>
      <c r="AR379" s="223"/>
      <c r="AS379" s="223"/>
      <c r="AT379" s="223"/>
      <c r="AU379" s="223"/>
      <c r="AV379" s="223"/>
    </row>
    <row r="380" spans="1:48" ht="12.75" customHeight="1" x14ac:dyDescent="0.25">
      <c r="A380" s="222"/>
      <c r="B380" s="222"/>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4"/>
      <c r="AG380" s="223"/>
      <c r="AH380" s="223"/>
      <c r="AI380" s="223"/>
      <c r="AJ380" s="223"/>
      <c r="AK380" s="223"/>
      <c r="AL380" s="223"/>
      <c r="AM380" s="223"/>
      <c r="AN380" s="223"/>
      <c r="AO380" s="223"/>
      <c r="AP380" s="223"/>
      <c r="AQ380" s="223"/>
      <c r="AR380" s="223"/>
      <c r="AS380" s="223"/>
      <c r="AT380" s="223"/>
      <c r="AU380" s="223"/>
      <c r="AV380" s="223"/>
    </row>
    <row r="381" spans="1:48" ht="12.75" customHeight="1" x14ac:dyDescent="0.25">
      <c r="A381" s="222"/>
      <c r="B381" s="222"/>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4"/>
      <c r="AG381" s="223"/>
      <c r="AH381" s="223"/>
      <c r="AI381" s="223"/>
      <c r="AJ381" s="223"/>
      <c r="AK381" s="223"/>
      <c r="AL381" s="223"/>
      <c r="AM381" s="223"/>
      <c r="AN381" s="223"/>
      <c r="AO381" s="223"/>
      <c r="AP381" s="223"/>
      <c r="AQ381" s="223"/>
      <c r="AR381" s="223"/>
      <c r="AS381" s="223"/>
      <c r="AT381" s="223"/>
      <c r="AU381" s="223"/>
      <c r="AV381" s="223"/>
    </row>
    <row r="382" spans="1:48" ht="12.75" customHeight="1" x14ac:dyDescent="0.25">
      <c r="A382" s="222"/>
      <c r="B382" s="222"/>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4"/>
      <c r="AG382" s="223"/>
      <c r="AH382" s="223"/>
      <c r="AI382" s="223"/>
      <c r="AJ382" s="223"/>
      <c r="AK382" s="223"/>
      <c r="AL382" s="223"/>
      <c r="AM382" s="223"/>
      <c r="AN382" s="223"/>
      <c r="AO382" s="223"/>
      <c r="AP382" s="223"/>
      <c r="AQ382" s="223"/>
      <c r="AR382" s="223"/>
      <c r="AS382" s="223"/>
      <c r="AT382" s="223"/>
      <c r="AU382" s="223"/>
      <c r="AV382" s="223"/>
    </row>
    <row r="383" spans="1:48" ht="12.75" customHeight="1" x14ac:dyDescent="0.25">
      <c r="A383" s="222"/>
      <c r="B383" s="222"/>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4"/>
      <c r="AG383" s="223"/>
      <c r="AH383" s="223"/>
      <c r="AI383" s="223"/>
      <c r="AJ383" s="223"/>
      <c r="AK383" s="223"/>
      <c r="AL383" s="223"/>
      <c r="AM383" s="223"/>
      <c r="AN383" s="223"/>
      <c r="AO383" s="223"/>
      <c r="AP383" s="223"/>
      <c r="AQ383" s="223"/>
      <c r="AR383" s="223"/>
      <c r="AS383" s="223"/>
      <c r="AT383" s="223"/>
      <c r="AU383" s="223"/>
      <c r="AV383" s="223"/>
    </row>
    <row r="384" spans="1:48" ht="12.75" customHeight="1" x14ac:dyDescent="0.25">
      <c r="A384" s="222"/>
      <c r="B384" s="222"/>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4"/>
      <c r="AG384" s="223"/>
      <c r="AH384" s="223"/>
      <c r="AI384" s="223"/>
      <c r="AJ384" s="223"/>
      <c r="AK384" s="223"/>
      <c r="AL384" s="223"/>
      <c r="AM384" s="223"/>
      <c r="AN384" s="223"/>
      <c r="AO384" s="223"/>
      <c r="AP384" s="223"/>
      <c r="AQ384" s="223"/>
      <c r="AR384" s="223"/>
      <c r="AS384" s="223"/>
      <c r="AT384" s="223"/>
      <c r="AU384" s="223"/>
      <c r="AV384" s="223"/>
    </row>
    <row r="385" spans="1:48" ht="12.75" customHeight="1" x14ac:dyDescent="0.25">
      <c r="A385" s="222"/>
      <c r="B385" s="222"/>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4"/>
      <c r="AG385" s="223"/>
      <c r="AH385" s="223"/>
      <c r="AI385" s="223"/>
      <c r="AJ385" s="223"/>
      <c r="AK385" s="223"/>
      <c r="AL385" s="223"/>
      <c r="AM385" s="223"/>
      <c r="AN385" s="223"/>
      <c r="AO385" s="223"/>
      <c r="AP385" s="223"/>
      <c r="AQ385" s="223"/>
      <c r="AR385" s="223"/>
      <c r="AS385" s="223"/>
      <c r="AT385" s="223"/>
      <c r="AU385" s="223"/>
      <c r="AV385" s="223"/>
    </row>
    <row r="386" spans="1:48" ht="12.75" customHeight="1" x14ac:dyDescent="0.25">
      <c r="A386" s="222"/>
      <c r="B386" s="222"/>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4"/>
      <c r="AG386" s="223"/>
      <c r="AH386" s="223"/>
      <c r="AI386" s="223"/>
      <c r="AJ386" s="223"/>
      <c r="AK386" s="223"/>
      <c r="AL386" s="223"/>
      <c r="AM386" s="223"/>
      <c r="AN386" s="223"/>
      <c r="AO386" s="223"/>
      <c r="AP386" s="223"/>
      <c r="AQ386" s="223"/>
      <c r="AR386" s="223"/>
      <c r="AS386" s="223"/>
      <c r="AT386" s="223"/>
      <c r="AU386" s="223"/>
      <c r="AV386" s="223"/>
    </row>
    <row r="387" spans="1:48" ht="12.75" customHeight="1" x14ac:dyDescent="0.25">
      <c r="A387" s="222"/>
      <c r="B387" s="222"/>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4"/>
      <c r="AG387" s="223"/>
      <c r="AH387" s="223"/>
      <c r="AI387" s="223"/>
      <c r="AJ387" s="223"/>
      <c r="AK387" s="223"/>
      <c r="AL387" s="223"/>
      <c r="AM387" s="223"/>
      <c r="AN387" s="223"/>
      <c r="AO387" s="223"/>
      <c r="AP387" s="223"/>
      <c r="AQ387" s="223"/>
      <c r="AR387" s="223"/>
      <c r="AS387" s="223"/>
      <c r="AT387" s="223"/>
      <c r="AU387" s="223"/>
      <c r="AV387" s="223"/>
    </row>
    <row r="388" spans="1:48" ht="12.75" customHeight="1" x14ac:dyDescent="0.25">
      <c r="A388" s="222"/>
      <c r="B388" s="222"/>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4"/>
      <c r="AG388" s="223"/>
      <c r="AH388" s="223"/>
      <c r="AI388" s="223"/>
      <c r="AJ388" s="223"/>
      <c r="AK388" s="223"/>
      <c r="AL388" s="223"/>
      <c r="AM388" s="223"/>
      <c r="AN388" s="223"/>
      <c r="AO388" s="223"/>
      <c r="AP388" s="223"/>
      <c r="AQ388" s="223"/>
      <c r="AR388" s="223"/>
      <c r="AS388" s="223"/>
      <c r="AT388" s="223"/>
      <c r="AU388" s="223"/>
      <c r="AV388" s="223"/>
    </row>
    <row r="389" spans="1:48" ht="12.75" customHeight="1" x14ac:dyDescent="0.25">
      <c r="A389" s="222"/>
      <c r="B389" s="222"/>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4"/>
      <c r="AG389" s="223"/>
      <c r="AH389" s="223"/>
      <c r="AI389" s="223"/>
      <c r="AJ389" s="223"/>
      <c r="AK389" s="223"/>
      <c r="AL389" s="223"/>
      <c r="AM389" s="223"/>
      <c r="AN389" s="223"/>
      <c r="AO389" s="223"/>
      <c r="AP389" s="223"/>
      <c r="AQ389" s="223"/>
      <c r="AR389" s="223"/>
      <c r="AS389" s="223"/>
      <c r="AT389" s="223"/>
      <c r="AU389" s="223"/>
      <c r="AV389" s="223"/>
    </row>
    <row r="390" spans="1:48" ht="12.75" customHeight="1" x14ac:dyDescent="0.25">
      <c r="A390" s="222"/>
      <c r="B390" s="222"/>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4"/>
      <c r="AG390" s="223"/>
      <c r="AH390" s="223"/>
      <c r="AI390" s="223"/>
      <c r="AJ390" s="223"/>
      <c r="AK390" s="223"/>
      <c r="AL390" s="223"/>
      <c r="AM390" s="223"/>
      <c r="AN390" s="223"/>
      <c r="AO390" s="223"/>
      <c r="AP390" s="223"/>
      <c r="AQ390" s="223"/>
      <c r="AR390" s="223"/>
      <c r="AS390" s="223"/>
      <c r="AT390" s="223"/>
      <c r="AU390" s="223"/>
      <c r="AV390" s="223"/>
    </row>
    <row r="391" spans="1:48" ht="12.75" customHeight="1" x14ac:dyDescent="0.25">
      <c r="A391" s="222"/>
      <c r="B391" s="222"/>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4"/>
      <c r="AG391" s="223"/>
      <c r="AH391" s="223"/>
      <c r="AI391" s="223"/>
      <c r="AJ391" s="223"/>
      <c r="AK391" s="223"/>
      <c r="AL391" s="223"/>
      <c r="AM391" s="223"/>
      <c r="AN391" s="223"/>
      <c r="AO391" s="223"/>
      <c r="AP391" s="223"/>
      <c r="AQ391" s="223"/>
      <c r="AR391" s="223"/>
      <c r="AS391" s="223"/>
      <c r="AT391" s="223"/>
      <c r="AU391" s="223"/>
      <c r="AV391" s="223"/>
    </row>
    <row r="392" spans="1:48" ht="12.75" customHeight="1" x14ac:dyDescent="0.25">
      <c r="A392" s="222"/>
      <c r="B392" s="222"/>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4"/>
      <c r="AG392" s="223"/>
      <c r="AH392" s="223"/>
      <c r="AI392" s="223"/>
      <c r="AJ392" s="223"/>
      <c r="AK392" s="223"/>
      <c r="AL392" s="223"/>
      <c r="AM392" s="223"/>
      <c r="AN392" s="223"/>
      <c r="AO392" s="223"/>
      <c r="AP392" s="223"/>
      <c r="AQ392" s="223"/>
      <c r="AR392" s="223"/>
      <c r="AS392" s="223"/>
      <c r="AT392" s="223"/>
      <c r="AU392" s="223"/>
      <c r="AV392" s="223"/>
    </row>
    <row r="393" spans="1:48" ht="12.75" customHeight="1" x14ac:dyDescent="0.25">
      <c r="A393" s="222"/>
      <c r="B393" s="222"/>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4"/>
      <c r="AG393" s="223"/>
      <c r="AH393" s="223"/>
      <c r="AI393" s="223"/>
      <c r="AJ393" s="223"/>
      <c r="AK393" s="223"/>
      <c r="AL393" s="223"/>
      <c r="AM393" s="223"/>
      <c r="AN393" s="223"/>
      <c r="AO393" s="223"/>
      <c r="AP393" s="223"/>
      <c r="AQ393" s="223"/>
      <c r="AR393" s="223"/>
      <c r="AS393" s="223"/>
      <c r="AT393" s="223"/>
      <c r="AU393" s="223"/>
      <c r="AV393" s="223"/>
    </row>
    <row r="394" spans="1:48" ht="12.75" customHeight="1" x14ac:dyDescent="0.25">
      <c r="A394" s="222"/>
      <c r="B394" s="222"/>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4"/>
      <c r="AG394" s="223"/>
      <c r="AH394" s="223"/>
      <c r="AI394" s="223"/>
      <c r="AJ394" s="223"/>
      <c r="AK394" s="223"/>
      <c r="AL394" s="223"/>
      <c r="AM394" s="223"/>
      <c r="AN394" s="223"/>
      <c r="AO394" s="223"/>
      <c r="AP394" s="223"/>
      <c r="AQ394" s="223"/>
      <c r="AR394" s="223"/>
      <c r="AS394" s="223"/>
      <c r="AT394" s="223"/>
      <c r="AU394" s="223"/>
      <c r="AV394" s="223"/>
    </row>
    <row r="395" spans="1:48" ht="12.75" customHeight="1" x14ac:dyDescent="0.25">
      <c r="A395" s="222"/>
      <c r="B395" s="222"/>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4"/>
      <c r="AG395" s="223"/>
      <c r="AH395" s="223"/>
      <c r="AI395" s="223"/>
      <c r="AJ395" s="223"/>
      <c r="AK395" s="223"/>
      <c r="AL395" s="223"/>
      <c r="AM395" s="223"/>
      <c r="AN395" s="223"/>
      <c r="AO395" s="223"/>
      <c r="AP395" s="223"/>
      <c r="AQ395" s="223"/>
      <c r="AR395" s="223"/>
      <c r="AS395" s="223"/>
      <c r="AT395" s="223"/>
      <c r="AU395" s="223"/>
      <c r="AV395" s="223"/>
    </row>
    <row r="396" spans="1:48" ht="12.75" customHeight="1" x14ac:dyDescent="0.25">
      <c r="A396" s="222"/>
      <c r="B396" s="222"/>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4"/>
      <c r="AG396" s="223"/>
      <c r="AH396" s="223"/>
      <c r="AI396" s="223"/>
      <c r="AJ396" s="223"/>
      <c r="AK396" s="223"/>
      <c r="AL396" s="223"/>
      <c r="AM396" s="223"/>
      <c r="AN396" s="223"/>
      <c r="AO396" s="223"/>
      <c r="AP396" s="223"/>
      <c r="AQ396" s="223"/>
      <c r="AR396" s="223"/>
      <c r="AS396" s="223"/>
      <c r="AT396" s="223"/>
      <c r="AU396" s="223"/>
      <c r="AV396" s="223"/>
    </row>
    <row r="397" spans="1:48" ht="12.75" customHeight="1" x14ac:dyDescent="0.25">
      <c r="A397" s="222"/>
      <c r="B397" s="222"/>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4"/>
      <c r="AG397" s="223"/>
      <c r="AH397" s="223"/>
      <c r="AI397" s="223"/>
      <c r="AJ397" s="223"/>
      <c r="AK397" s="223"/>
      <c r="AL397" s="223"/>
      <c r="AM397" s="223"/>
      <c r="AN397" s="223"/>
      <c r="AO397" s="223"/>
      <c r="AP397" s="223"/>
      <c r="AQ397" s="223"/>
      <c r="AR397" s="223"/>
      <c r="AS397" s="223"/>
      <c r="AT397" s="223"/>
      <c r="AU397" s="223"/>
      <c r="AV397" s="223"/>
    </row>
    <row r="398" spans="1:48" ht="12.75" customHeight="1" x14ac:dyDescent="0.25">
      <c r="A398" s="222"/>
      <c r="B398" s="222"/>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4"/>
      <c r="AG398" s="223"/>
      <c r="AH398" s="223"/>
      <c r="AI398" s="223"/>
      <c r="AJ398" s="223"/>
      <c r="AK398" s="223"/>
      <c r="AL398" s="223"/>
      <c r="AM398" s="223"/>
      <c r="AN398" s="223"/>
      <c r="AO398" s="223"/>
      <c r="AP398" s="223"/>
      <c r="AQ398" s="223"/>
      <c r="AR398" s="223"/>
      <c r="AS398" s="223"/>
      <c r="AT398" s="223"/>
      <c r="AU398" s="223"/>
      <c r="AV398" s="223"/>
    </row>
    <row r="399" spans="1:48" ht="12.75" customHeight="1" x14ac:dyDescent="0.25">
      <c r="A399" s="222"/>
      <c r="B399" s="222"/>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4"/>
      <c r="AG399" s="223"/>
      <c r="AH399" s="223"/>
      <c r="AI399" s="223"/>
      <c r="AJ399" s="223"/>
      <c r="AK399" s="223"/>
      <c r="AL399" s="223"/>
      <c r="AM399" s="223"/>
      <c r="AN399" s="223"/>
      <c r="AO399" s="223"/>
      <c r="AP399" s="223"/>
      <c r="AQ399" s="223"/>
      <c r="AR399" s="223"/>
      <c r="AS399" s="223"/>
      <c r="AT399" s="223"/>
      <c r="AU399" s="223"/>
      <c r="AV399" s="223"/>
    </row>
    <row r="400" spans="1:48" ht="12.75" customHeight="1" x14ac:dyDescent="0.25">
      <c r="A400" s="222"/>
      <c r="B400" s="222"/>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4"/>
      <c r="AG400" s="223"/>
      <c r="AH400" s="223"/>
      <c r="AI400" s="223"/>
      <c r="AJ400" s="223"/>
      <c r="AK400" s="223"/>
      <c r="AL400" s="223"/>
      <c r="AM400" s="223"/>
      <c r="AN400" s="223"/>
      <c r="AO400" s="223"/>
      <c r="AP400" s="223"/>
      <c r="AQ400" s="223"/>
      <c r="AR400" s="223"/>
      <c r="AS400" s="223"/>
      <c r="AT400" s="223"/>
      <c r="AU400" s="223"/>
      <c r="AV400" s="223"/>
    </row>
    <row r="401" spans="1:48" ht="12.75" customHeight="1" x14ac:dyDescent="0.25">
      <c r="A401" s="222"/>
      <c r="B401" s="222"/>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4"/>
      <c r="AG401" s="223"/>
      <c r="AH401" s="223"/>
      <c r="AI401" s="223"/>
      <c r="AJ401" s="223"/>
      <c r="AK401" s="223"/>
      <c r="AL401" s="223"/>
      <c r="AM401" s="223"/>
      <c r="AN401" s="223"/>
      <c r="AO401" s="223"/>
      <c r="AP401" s="223"/>
      <c r="AQ401" s="223"/>
      <c r="AR401" s="223"/>
      <c r="AS401" s="223"/>
      <c r="AT401" s="223"/>
      <c r="AU401" s="223"/>
      <c r="AV401" s="223"/>
    </row>
    <row r="402" spans="1:48" ht="12.75" customHeight="1" x14ac:dyDescent="0.25">
      <c r="A402" s="222"/>
      <c r="B402" s="222"/>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4"/>
      <c r="AG402" s="223"/>
      <c r="AH402" s="223"/>
      <c r="AI402" s="223"/>
      <c r="AJ402" s="223"/>
      <c r="AK402" s="223"/>
      <c r="AL402" s="223"/>
      <c r="AM402" s="223"/>
      <c r="AN402" s="223"/>
      <c r="AO402" s="223"/>
      <c r="AP402" s="223"/>
      <c r="AQ402" s="223"/>
      <c r="AR402" s="223"/>
      <c r="AS402" s="223"/>
      <c r="AT402" s="223"/>
      <c r="AU402" s="223"/>
      <c r="AV402" s="223"/>
    </row>
    <row r="403" spans="1:48" ht="12.75" customHeight="1" x14ac:dyDescent="0.25">
      <c r="A403" s="222"/>
      <c r="B403" s="222"/>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4"/>
      <c r="AG403" s="223"/>
      <c r="AH403" s="223"/>
      <c r="AI403" s="223"/>
      <c r="AJ403" s="223"/>
      <c r="AK403" s="223"/>
      <c r="AL403" s="223"/>
      <c r="AM403" s="223"/>
      <c r="AN403" s="223"/>
      <c r="AO403" s="223"/>
      <c r="AP403" s="223"/>
      <c r="AQ403" s="223"/>
      <c r="AR403" s="223"/>
      <c r="AS403" s="223"/>
      <c r="AT403" s="223"/>
      <c r="AU403" s="223"/>
      <c r="AV403" s="223"/>
    </row>
    <row r="404" spans="1:48" ht="12.75" customHeight="1" x14ac:dyDescent="0.25">
      <c r="A404" s="222"/>
      <c r="B404" s="222"/>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4"/>
      <c r="AG404" s="223"/>
      <c r="AH404" s="223"/>
      <c r="AI404" s="223"/>
      <c r="AJ404" s="223"/>
      <c r="AK404" s="223"/>
      <c r="AL404" s="223"/>
      <c r="AM404" s="223"/>
      <c r="AN404" s="223"/>
      <c r="AO404" s="223"/>
      <c r="AP404" s="223"/>
      <c r="AQ404" s="223"/>
      <c r="AR404" s="223"/>
      <c r="AS404" s="223"/>
      <c r="AT404" s="223"/>
      <c r="AU404" s="223"/>
      <c r="AV404" s="223"/>
    </row>
    <row r="405" spans="1:48" ht="12.75" customHeight="1" x14ac:dyDescent="0.25">
      <c r="A405" s="222"/>
      <c r="B405" s="222"/>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4"/>
      <c r="AG405" s="223"/>
      <c r="AH405" s="223"/>
      <c r="AI405" s="223"/>
      <c r="AJ405" s="223"/>
      <c r="AK405" s="223"/>
      <c r="AL405" s="223"/>
      <c r="AM405" s="223"/>
      <c r="AN405" s="223"/>
      <c r="AO405" s="223"/>
      <c r="AP405" s="223"/>
      <c r="AQ405" s="223"/>
      <c r="AR405" s="223"/>
      <c r="AS405" s="223"/>
      <c r="AT405" s="223"/>
      <c r="AU405" s="223"/>
      <c r="AV405" s="223"/>
    </row>
    <row r="406" spans="1:48" ht="12.75" customHeight="1" x14ac:dyDescent="0.25">
      <c r="A406" s="222"/>
      <c r="B406" s="222"/>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4"/>
      <c r="AG406" s="223"/>
      <c r="AH406" s="223"/>
      <c r="AI406" s="223"/>
      <c r="AJ406" s="223"/>
      <c r="AK406" s="223"/>
      <c r="AL406" s="223"/>
      <c r="AM406" s="223"/>
      <c r="AN406" s="223"/>
      <c r="AO406" s="223"/>
      <c r="AP406" s="223"/>
      <c r="AQ406" s="223"/>
      <c r="AR406" s="223"/>
      <c r="AS406" s="223"/>
      <c r="AT406" s="223"/>
      <c r="AU406" s="223"/>
      <c r="AV406" s="223"/>
    </row>
    <row r="407" spans="1:48" ht="12.75" customHeight="1" x14ac:dyDescent="0.25">
      <c r="A407" s="222"/>
      <c r="B407" s="222"/>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4"/>
      <c r="AG407" s="223"/>
      <c r="AH407" s="223"/>
      <c r="AI407" s="223"/>
      <c r="AJ407" s="223"/>
      <c r="AK407" s="223"/>
      <c r="AL407" s="223"/>
      <c r="AM407" s="223"/>
      <c r="AN407" s="223"/>
      <c r="AO407" s="223"/>
      <c r="AP407" s="223"/>
      <c r="AQ407" s="223"/>
      <c r="AR407" s="223"/>
      <c r="AS407" s="223"/>
      <c r="AT407" s="223"/>
      <c r="AU407" s="223"/>
      <c r="AV407" s="223"/>
    </row>
    <row r="408" spans="1:48" ht="12.75" customHeight="1" x14ac:dyDescent="0.25">
      <c r="A408" s="222"/>
      <c r="B408" s="222"/>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4"/>
      <c r="AG408" s="223"/>
      <c r="AH408" s="223"/>
      <c r="AI408" s="223"/>
      <c r="AJ408" s="223"/>
      <c r="AK408" s="223"/>
      <c r="AL408" s="223"/>
      <c r="AM408" s="223"/>
      <c r="AN408" s="223"/>
      <c r="AO408" s="223"/>
      <c r="AP408" s="223"/>
      <c r="AQ408" s="223"/>
      <c r="AR408" s="223"/>
      <c r="AS408" s="223"/>
      <c r="AT408" s="223"/>
      <c r="AU408" s="223"/>
      <c r="AV408" s="223"/>
    </row>
    <row r="409" spans="1:48" ht="12.75" customHeight="1" x14ac:dyDescent="0.25">
      <c r="A409" s="222"/>
      <c r="B409" s="222"/>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4"/>
      <c r="AG409" s="223"/>
      <c r="AH409" s="223"/>
      <c r="AI409" s="223"/>
      <c r="AJ409" s="223"/>
      <c r="AK409" s="223"/>
      <c r="AL409" s="223"/>
      <c r="AM409" s="223"/>
      <c r="AN409" s="223"/>
      <c r="AO409" s="223"/>
      <c r="AP409" s="223"/>
      <c r="AQ409" s="223"/>
      <c r="AR409" s="223"/>
      <c r="AS409" s="223"/>
      <c r="AT409" s="223"/>
      <c r="AU409" s="223"/>
      <c r="AV409" s="223"/>
    </row>
    <row r="410" spans="1:48" ht="12.75" customHeight="1" x14ac:dyDescent="0.25">
      <c r="A410" s="222"/>
      <c r="B410" s="222"/>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4"/>
      <c r="AG410" s="223"/>
      <c r="AH410" s="223"/>
      <c r="AI410" s="223"/>
      <c r="AJ410" s="223"/>
      <c r="AK410" s="223"/>
      <c r="AL410" s="223"/>
      <c r="AM410" s="223"/>
      <c r="AN410" s="223"/>
      <c r="AO410" s="223"/>
      <c r="AP410" s="223"/>
      <c r="AQ410" s="223"/>
      <c r="AR410" s="223"/>
      <c r="AS410" s="223"/>
      <c r="AT410" s="223"/>
      <c r="AU410" s="223"/>
      <c r="AV410" s="223"/>
    </row>
    <row r="411" spans="1:48" ht="12.75" customHeight="1" x14ac:dyDescent="0.25">
      <c r="A411" s="222"/>
      <c r="B411" s="222"/>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4"/>
      <c r="AG411" s="223"/>
      <c r="AH411" s="223"/>
      <c r="AI411" s="223"/>
      <c r="AJ411" s="223"/>
      <c r="AK411" s="223"/>
      <c r="AL411" s="223"/>
      <c r="AM411" s="223"/>
      <c r="AN411" s="223"/>
      <c r="AO411" s="223"/>
      <c r="AP411" s="223"/>
      <c r="AQ411" s="223"/>
      <c r="AR411" s="223"/>
      <c r="AS411" s="223"/>
      <c r="AT411" s="223"/>
      <c r="AU411" s="223"/>
      <c r="AV411" s="223"/>
    </row>
    <row r="412" spans="1:48" ht="12.75" customHeight="1" x14ac:dyDescent="0.25">
      <c r="A412" s="222"/>
      <c r="B412" s="222"/>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4"/>
      <c r="AG412" s="223"/>
      <c r="AH412" s="223"/>
      <c r="AI412" s="223"/>
      <c r="AJ412" s="223"/>
      <c r="AK412" s="223"/>
      <c r="AL412" s="223"/>
      <c r="AM412" s="223"/>
      <c r="AN412" s="223"/>
      <c r="AO412" s="223"/>
      <c r="AP412" s="223"/>
      <c r="AQ412" s="223"/>
      <c r="AR412" s="223"/>
      <c r="AS412" s="223"/>
      <c r="AT412" s="223"/>
      <c r="AU412" s="223"/>
      <c r="AV412" s="223"/>
    </row>
    <row r="413" spans="1:48" ht="12.75" customHeight="1" x14ac:dyDescent="0.25">
      <c r="A413" s="222"/>
      <c r="B413" s="222"/>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4"/>
      <c r="AG413" s="223"/>
      <c r="AH413" s="223"/>
      <c r="AI413" s="223"/>
      <c r="AJ413" s="223"/>
      <c r="AK413" s="223"/>
      <c r="AL413" s="223"/>
      <c r="AM413" s="223"/>
      <c r="AN413" s="223"/>
      <c r="AO413" s="223"/>
      <c r="AP413" s="223"/>
      <c r="AQ413" s="223"/>
      <c r="AR413" s="223"/>
      <c r="AS413" s="223"/>
      <c r="AT413" s="223"/>
      <c r="AU413" s="223"/>
      <c r="AV413" s="223"/>
    </row>
    <row r="414" spans="1:48" ht="12.75" customHeight="1" x14ac:dyDescent="0.25">
      <c r="A414" s="222"/>
      <c r="B414" s="222"/>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4"/>
      <c r="AG414" s="223"/>
      <c r="AH414" s="223"/>
      <c r="AI414" s="223"/>
      <c r="AJ414" s="223"/>
      <c r="AK414" s="223"/>
      <c r="AL414" s="223"/>
      <c r="AM414" s="223"/>
      <c r="AN414" s="223"/>
      <c r="AO414" s="223"/>
      <c r="AP414" s="223"/>
      <c r="AQ414" s="223"/>
      <c r="AR414" s="223"/>
      <c r="AS414" s="223"/>
      <c r="AT414" s="223"/>
      <c r="AU414" s="223"/>
      <c r="AV414" s="223"/>
    </row>
    <row r="415" spans="1:48" ht="12.75" customHeight="1" x14ac:dyDescent="0.25">
      <c r="A415" s="222"/>
      <c r="B415" s="222"/>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4"/>
      <c r="AG415" s="223"/>
      <c r="AH415" s="223"/>
      <c r="AI415" s="223"/>
      <c r="AJ415" s="223"/>
      <c r="AK415" s="223"/>
      <c r="AL415" s="223"/>
      <c r="AM415" s="223"/>
      <c r="AN415" s="223"/>
      <c r="AO415" s="223"/>
      <c r="AP415" s="223"/>
      <c r="AQ415" s="223"/>
      <c r="AR415" s="223"/>
      <c r="AS415" s="223"/>
      <c r="AT415" s="223"/>
      <c r="AU415" s="223"/>
      <c r="AV415" s="223"/>
    </row>
    <row r="416" spans="1:48" ht="12.75" customHeight="1" x14ac:dyDescent="0.25">
      <c r="A416" s="222"/>
      <c r="B416" s="222"/>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4"/>
      <c r="AG416" s="223"/>
      <c r="AH416" s="223"/>
      <c r="AI416" s="223"/>
      <c r="AJ416" s="223"/>
      <c r="AK416" s="223"/>
      <c r="AL416" s="223"/>
      <c r="AM416" s="223"/>
      <c r="AN416" s="223"/>
      <c r="AO416" s="223"/>
      <c r="AP416" s="223"/>
      <c r="AQ416" s="223"/>
      <c r="AR416" s="223"/>
      <c r="AS416" s="223"/>
      <c r="AT416" s="223"/>
      <c r="AU416" s="223"/>
      <c r="AV416" s="223"/>
    </row>
    <row r="417" spans="1:48" ht="12.75" customHeight="1" x14ac:dyDescent="0.25">
      <c r="A417" s="222"/>
      <c r="B417" s="222"/>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4"/>
      <c r="AG417" s="223"/>
      <c r="AH417" s="223"/>
      <c r="AI417" s="223"/>
      <c r="AJ417" s="223"/>
      <c r="AK417" s="223"/>
      <c r="AL417" s="223"/>
      <c r="AM417" s="223"/>
      <c r="AN417" s="223"/>
      <c r="AO417" s="223"/>
      <c r="AP417" s="223"/>
      <c r="AQ417" s="223"/>
      <c r="AR417" s="223"/>
      <c r="AS417" s="223"/>
      <c r="AT417" s="223"/>
      <c r="AU417" s="223"/>
      <c r="AV417" s="223"/>
    </row>
    <row r="418" spans="1:48" ht="12.75" customHeight="1" x14ac:dyDescent="0.25">
      <c r="A418" s="222"/>
      <c r="B418" s="222"/>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4"/>
      <c r="AG418" s="223"/>
      <c r="AH418" s="223"/>
      <c r="AI418" s="223"/>
      <c r="AJ418" s="223"/>
      <c r="AK418" s="223"/>
      <c r="AL418" s="223"/>
      <c r="AM418" s="223"/>
      <c r="AN418" s="223"/>
      <c r="AO418" s="223"/>
      <c r="AP418" s="223"/>
      <c r="AQ418" s="223"/>
      <c r="AR418" s="223"/>
      <c r="AS418" s="223"/>
      <c r="AT418" s="223"/>
      <c r="AU418" s="223"/>
      <c r="AV418" s="223"/>
    </row>
    <row r="419" spans="1:48" ht="12.75" customHeight="1" x14ac:dyDescent="0.25">
      <c r="A419" s="222"/>
      <c r="B419" s="222"/>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4"/>
      <c r="AG419" s="223"/>
      <c r="AH419" s="223"/>
      <c r="AI419" s="223"/>
      <c r="AJ419" s="223"/>
      <c r="AK419" s="223"/>
      <c r="AL419" s="223"/>
      <c r="AM419" s="223"/>
      <c r="AN419" s="223"/>
      <c r="AO419" s="223"/>
      <c r="AP419" s="223"/>
      <c r="AQ419" s="223"/>
      <c r="AR419" s="223"/>
      <c r="AS419" s="223"/>
      <c r="AT419" s="223"/>
      <c r="AU419" s="223"/>
      <c r="AV419" s="223"/>
    </row>
    <row r="420" spans="1:48" ht="12.75" customHeight="1" x14ac:dyDescent="0.25">
      <c r="A420" s="222"/>
      <c r="B420" s="222"/>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4"/>
      <c r="AG420" s="223"/>
      <c r="AH420" s="223"/>
      <c r="AI420" s="223"/>
      <c r="AJ420" s="223"/>
      <c r="AK420" s="223"/>
      <c r="AL420" s="223"/>
      <c r="AM420" s="223"/>
      <c r="AN420" s="223"/>
      <c r="AO420" s="223"/>
      <c r="AP420" s="223"/>
      <c r="AQ420" s="223"/>
      <c r="AR420" s="223"/>
      <c r="AS420" s="223"/>
      <c r="AT420" s="223"/>
      <c r="AU420" s="223"/>
      <c r="AV420" s="223"/>
    </row>
    <row r="421" spans="1:48" ht="12.75" customHeight="1" x14ac:dyDescent="0.25">
      <c r="A421" s="222"/>
      <c r="B421" s="222"/>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4"/>
      <c r="AG421" s="223"/>
      <c r="AH421" s="223"/>
      <c r="AI421" s="223"/>
      <c r="AJ421" s="223"/>
      <c r="AK421" s="223"/>
      <c r="AL421" s="223"/>
      <c r="AM421" s="223"/>
      <c r="AN421" s="223"/>
      <c r="AO421" s="223"/>
      <c r="AP421" s="223"/>
      <c r="AQ421" s="223"/>
      <c r="AR421" s="223"/>
      <c r="AS421" s="223"/>
      <c r="AT421" s="223"/>
      <c r="AU421" s="223"/>
      <c r="AV421" s="223"/>
    </row>
    <row r="422" spans="1:48" ht="12.75" customHeight="1" x14ac:dyDescent="0.25">
      <c r="A422" s="222"/>
      <c r="B422" s="222"/>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4"/>
      <c r="AG422" s="223"/>
      <c r="AH422" s="223"/>
      <c r="AI422" s="223"/>
      <c r="AJ422" s="223"/>
      <c r="AK422" s="223"/>
      <c r="AL422" s="223"/>
      <c r="AM422" s="223"/>
      <c r="AN422" s="223"/>
      <c r="AO422" s="223"/>
      <c r="AP422" s="223"/>
      <c r="AQ422" s="223"/>
      <c r="AR422" s="223"/>
      <c r="AS422" s="223"/>
      <c r="AT422" s="223"/>
      <c r="AU422" s="223"/>
      <c r="AV422" s="223"/>
    </row>
    <row r="423" spans="1:48" ht="12.75" customHeight="1" x14ac:dyDescent="0.25">
      <c r="A423" s="222"/>
      <c r="B423" s="222"/>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4"/>
      <c r="AG423" s="223"/>
      <c r="AH423" s="223"/>
      <c r="AI423" s="223"/>
      <c r="AJ423" s="223"/>
      <c r="AK423" s="223"/>
      <c r="AL423" s="223"/>
      <c r="AM423" s="223"/>
      <c r="AN423" s="223"/>
      <c r="AO423" s="223"/>
      <c r="AP423" s="223"/>
      <c r="AQ423" s="223"/>
      <c r="AR423" s="223"/>
      <c r="AS423" s="223"/>
      <c r="AT423" s="223"/>
      <c r="AU423" s="223"/>
      <c r="AV423" s="223"/>
    </row>
    <row r="424" spans="1:48" ht="12.75" customHeight="1" x14ac:dyDescent="0.25">
      <c r="A424" s="222"/>
      <c r="B424" s="222"/>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4"/>
      <c r="AG424" s="223"/>
      <c r="AH424" s="223"/>
      <c r="AI424" s="223"/>
      <c r="AJ424" s="223"/>
      <c r="AK424" s="223"/>
      <c r="AL424" s="223"/>
      <c r="AM424" s="223"/>
      <c r="AN424" s="223"/>
      <c r="AO424" s="223"/>
      <c r="AP424" s="223"/>
      <c r="AQ424" s="223"/>
      <c r="AR424" s="223"/>
      <c r="AS424" s="223"/>
      <c r="AT424" s="223"/>
      <c r="AU424" s="223"/>
      <c r="AV424" s="223"/>
    </row>
    <row r="425" spans="1:48" ht="12.75" customHeight="1" x14ac:dyDescent="0.25">
      <c r="A425" s="222"/>
      <c r="B425" s="222"/>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4"/>
      <c r="AG425" s="223"/>
      <c r="AH425" s="223"/>
      <c r="AI425" s="223"/>
      <c r="AJ425" s="223"/>
      <c r="AK425" s="223"/>
      <c r="AL425" s="223"/>
      <c r="AM425" s="223"/>
      <c r="AN425" s="223"/>
      <c r="AO425" s="223"/>
      <c r="AP425" s="223"/>
      <c r="AQ425" s="223"/>
      <c r="AR425" s="223"/>
      <c r="AS425" s="223"/>
      <c r="AT425" s="223"/>
      <c r="AU425" s="223"/>
      <c r="AV425" s="223"/>
    </row>
    <row r="426" spans="1:48" ht="12.75" customHeight="1" x14ac:dyDescent="0.25">
      <c r="A426" s="222"/>
      <c r="B426" s="222"/>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4"/>
      <c r="AG426" s="223"/>
      <c r="AH426" s="223"/>
      <c r="AI426" s="223"/>
      <c r="AJ426" s="223"/>
      <c r="AK426" s="223"/>
      <c r="AL426" s="223"/>
      <c r="AM426" s="223"/>
      <c r="AN426" s="223"/>
      <c r="AO426" s="223"/>
      <c r="AP426" s="223"/>
      <c r="AQ426" s="223"/>
      <c r="AR426" s="223"/>
      <c r="AS426" s="223"/>
      <c r="AT426" s="223"/>
      <c r="AU426" s="223"/>
      <c r="AV426" s="223"/>
    </row>
    <row r="427" spans="1:48" ht="12.75" customHeight="1" x14ac:dyDescent="0.25">
      <c r="A427" s="222"/>
      <c r="B427" s="222"/>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4"/>
      <c r="AG427" s="223"/>
      <c r="AH427" s="223"/>
      <c r="AI427" s="223"/>
      <c r="AJ427" s="223"/>
      <c r="AK427" s="223"/>
      <c r="AL427" s="223"/>
      <c r="AM427" s="223"/>
      <c r="AN427" s="223"/>
      <c r="AO427" s="223"/>
      <c r="AP427" s="223"/>
      <c r="AQ427" s="223"/>
      <c r="AR427" s="223"/>
      <c r="AS427" s="223"/>
      <c r="AT427" s="223"/>
      <c r="AU427" s="223"/>
      <c r="AV427" s="223"/>
    </row>
    <row r="428" spans="1:48" ht="12.75" customHeight="1" x14ac:dyDescent="0.25">
      <c r="A428" s="222"/>
      <c r="B428" s="222"/>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4"/>
      <c r="AG428" s="223"/>
      <c r="AH428" s="223"/>
      <c r="AI428" s="223"/>
      <c r="AJ428" s="223"/>
      <c r="AK428" s="223"/>
      <c r="AL428" s="223"/>
      <c r="AM428" s="223"/>
      <c r="AN428" s="223"/>
      <c r="AO428" s="223"/>
      <c r="AP428" s="223"/>
      <c r="AQ428" s="223"/>
      <c r="AR428" s="223"/>
      <c r="AS428" s="223"/>
      <c r="AT428" s="223"/>
      <c r="AU428" s="223"/>
      <c r="AV428" s="223"/>
    </row>
    <row r="429" spans="1:48" ht="12.75" customHeight="1" x14ac:dyDescent="0.25">
      <c r="A429" s="222"/>
      <c r="B429" s="222"/>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4"/>
      <c r="AG429" s="223"/>
      <c r="AH429" s="223"/>
      <c r="AI429" s="223"/>
      <c r="AJ429" s="223"/>
      <c r="AK429" s="223"/>
      <c r="AL429" s="223"/>
      <c r="AM429" s="223"/>
      <c r="AN429" s="223"/>
      <c r="AO429" s="223"/>
      <c r="AP429" s="223"/>
      <c r="AQ429" s="223"/>
      <c r="AR429" s="223"/>
      <c r="AS429" s="223"/>
      <c r="AT429" s="223"/>
      <c r="AU429" s="223"/>
      <c r="AV429" s="223"/>
    </row>
    <row r="430" spans="1:48" ht="12.75" customHeight="1" x14ac:dyDescent="0.25">
      <c r="A430" s="222"/>
      <c r="B430" s="222"/>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4"/>
      <c r="AG430" s="223"/>
      <c r="AH430" s="223"/>
      <c r="AI430" s="223"/>
      <c r="AJ430" s="223"/>
      <c r="AK430" s="223"/>
      <c r="AL430" s="223"/>
      <c r="AM430" s="223"/>
      <c r="AN430" s="223"/>
      <c r="AO430" s="223"/>
      <c r="AP430" s="223"/>
      <c r="AQ430" s="223"/>
      <c r="AR430" s="223"/>
      <c r="AS430" s="223"/>
      <c r="AT430" s="223"/>
      <c r="AU430" s="223"/>
      <c r="AV430" s="223"/>
    </row>
    <row r="431" spans="1:48" ht="12.75" customHeight="1" x14ac:dyDescent="0.25">
      <c r="A431" s="222"/>
      <c r="B431" s="222"/>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4"/>
      <c r="AG431" s="223"/>
      <c r="AH431" s="223"/>
      <c r="AI431" s="223"/>
      <c r="AJ431" s="223"/>
      <c r="AK431" s="223"/>
      <c r="AL431" s="223"/>
      <c r="AM431" s="223"/>
      <c r="AN431" s="223"/>
      <c r="AO431" s="223"/>
      <c r="AP431" s="223"/>
      <c r="AQ431" s="223"/>
      <c r="AR431" s="223"/>
      <c r="AS431" s="223"/>
      <c r="AT431" s="223"/>
      <c r="AU431" s="223"/>
      <c r="AV431" s="223"/>
    </row>
    <row r="432" spans="1:48" ht="12.75" customHeight="1" x14ac:dyDescent="0.25">
      <c r="A432" s="222"/>
      <c r="B432" s="222"/>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4"/>
      <c r="AG432" s="223"/>
      <c r="AH432" s="223"/>
      <c r="AI432" s="223"/>
      <c r="AJ432" s="223"/>
      <c r="AK432" s="223"/>
      <c r="AL432" s="223"/>
      <c r="AM432" s="223"/>
      <c r="AN432" s="223"/>
      <c r="AO432" s="223"/>
      <c r="AP432" s="223"/>
      <c r="AQ432" s="223"/>
      <c r="AR432" s="223"/>
      <c r="AS432" s="223"/>
      <c r="AT432" s="223"/>
      <c r="AU432" s="223"/>
      <c r="AV432" s="223"/>
    </row>
    <row r="433" spans="1:48" ht="12.75" customHeight="1" x14ac:dyDescent="0.25">
      <c r="A433" s="222"/>
      <c r="B433" s="222"/>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4"/>
      <c r="AG433" s="223"/>
      <c r="AH433" s="223"/>
      <c r="AI433" s="223"/>
      <c r="AJ433" s="223"/>
      <c r="AK433" s="223"/>
      <c r="AL433" s="223"/>
      <c r="AM433" s="223"/>
      <c r="AN433" s="223"/>
      <c r="AO433" s="223"/>
      <c r="AP433" s="223"/>
      <c r="AQ433" s="223"/>
      <c r="AR433" s="223"/>
      <c r="AS433" s="223"/>
      <c r="AT433" s="223"/>
      <c r="AU433" s="223"/>
      <c r="AV433" s="223"/>
    </row>
    <row r="434" spans="1:48" ht="12.75" customHeight="1" x14ac:dyDescent="0.25">
      <c r="A434" s="222"/>
      <c r="B434" s="222"/>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4"/>
      <c r="AG434" s="223"/>
      <c r="AH434" s="223"/>
      <c r="AI434" s="223"/>
      <c r="AJ434" s="223"/>
      <c r="AK434" s="223"/>
      <c r="AL434" s="223"/>
      <c r="AM434" s="223"/>
      <c r="AN434" s="223"/>
      <c r="AO434" s="223"/>
      <c r="AP434" s="223"/>
      <c r="AQ434" s="223"/>
      <c r="AR434" s="223"/>
      <c r="AS434" s="223"/>
      <c r="AT434" s="223"/>
      <c r="AU434" s="223"/>
      <c r="AV434" s="223"/>
    </row>
    <row r="435" spans="1:48" ht="12.75" customHeight="1" x14ac:dyDescent="0.25">
      <c r="A435" s="222"/>
      <c r="B435" s="222"/>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4"/>
      <c r="AG435" s="223"/>
      <c r="AH435" s="223"/>
      <c r="AI435" s="223"/>
      <c r="AJ435" s="223"/>
      <c r="AK435" s="223"/>
      <c r="AL435" s="223"/>
      <c r="AM435" s="223"/>
      <c r="AN435" s="223"/>
      <c r="AO435" s="223"/>
      <c r="AP435" s="223"/>
      <c r="AQ435" s="223"/>
      <c r="AR435" s="223"/>
      <c r="AS435" s="223"/>
      <c r="AT435" s="223"/>
      <c r="AU435" s="223"/>
      <c r="AV435" s="223"/>
    </row>
    <row r="436" spans="1:48" ht="12.75" customHeight="1" x14ac:dyDescent="0.25">
      <c r="A436" s="222"/>
      <c r="B436" s="222"/>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4"/>
      <c r="AG436" s="223"/>
      <c r="AH436" s="223"/>
      <c r="AI436" s="223"/>
      <c r="AJ436" s="223"/>
      <c r="AK436" s="223"/>
      <c r="AL436" s="223"/>
      <c r="AM436" s="223"/>
      <c r="AN436" s="223"/>
      <c r="AO436" s="223"/>
      <c r="AP436" s="223"/>
      <c r="AQ436" s="223"/>
      <c r="AR436" s="223"/>
      <c r="AS436" s="223"/>
      <c r="AT436" s="223"/>
      <c r="AU436" s="223"/>
      <c r="AV436" s="223"/>
    </row>
    <row r="437" spans="1:48" ht="12.75" customHeight="1" x14ac:dyDescent="0.25">
      <c r="A437" s="222"/>
      <c r="B437" s="222"/>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4"/>
      <c r="AG437" s="223"/>
      <c r="AH437" s="223"/>
      <c r="AI437" s="223"/>
      <c r="AJ437" s="223"/>
      <c r="AK437" s="223"/>
      <c r="AL437" s="223"/>
      <c r="AM437" s="223"/>
      <c r="AN437" s="223"/>
      <c r="AO437" s="223"/>
      <c r="AP437" s="223"/>
      <c r="AQ437" s="223"/>
      <c r="AR437" s="223"/>
      <c r="AS437" s="223"/>
      <c r="AT437" s="223"/>
      <c r="AU437" s="223"/>
      <c r="AV437" s="223"/>
    </row>
    <row r="438" spans="1:48" ht="12.75" customHeight="1" x14ac:dyDescent="0.25">
      <c r="A438" s="222"/>
      <c r="B438" s="222"/>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4"/>
      <c r="AG438" s="223"/>
      <c r="AH438" s="223"/>
      <c r="AI438" s="223"/>
      <c r="AJ438" s="223"/>
      <c r="AK438" s="223"/>
      <c r="AL438" s="223"/>
      <c r="AM438" s="223"/>
      <c r="AN438" s="223"/>
      <c r="AO438" s="223"/>
      <c r="AP438" s="223"/>
      <c r="AQ438" s="223"/>
      <c r="AR438" s="223"/>
      <c r="AS438" s="223"/>
      <c r="AT438" s="223"/>
      <c r="AU438" s="223"/>
      <c r="AV438" s="223"/>
    </row>
    <row r="439" spans="1:48" ht="12.75" customHeight="1" x14ac:dyDescent="0.25">
      <c r="A439" s="222"/>
      <c r="B439" s="222"/>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4"/>
      <c r="AG439" s="223"/>
      <c r="AH439" s="223"/>
      <c r="AI439" s="223"/>
      <c r="AJ439" s="223"/>
      <c r="AK439" s="223"/>
      <c r="AL439" s="223"/>
      <c r="AM439" s="223"/>
      <c r="AN439" s="223"/>
      <c r="AO439" s="223"/>
      <c r="AP439" s="223"/>
      <c r="AQ439" s="223"/>
      <c r="AR439" s="223"/>
      <c r="AS439" s="223"/>
      <c r="AT439" s="223"/>
      <c r="AU439" s="223"/>
      <c r="AV439" s="223"/>
    </row>
    <row r="440" spans="1:48" ht="12.75" customHeight="1" x14ac:dyDescent="0.25">
      <c r="A440" s="222"/>
      <c r="B440" s="222"/>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4"/>
      <c r="AG440" s="223"/>
      <c r="AH440" s="223"/>
      <c r="AI440" s="223"/>
      <c r="AJ440" s="223"/>
      <c r="AK440" s="223"/>
      <c r="AL440" s="223"/>
      <c r="AM440" s="223"/>
      <c r="AN440" s="223"/>
      <c r="AO440" s="223"/>
      <c r="AP440" s="223"/>
      <c r="AQ440" s="223"/>
      <c r="AR440" s="223"/>
      <c r="AS440" s="223"/>
      <c r="AT440" s="223"/>
      <c r="AU440" s="223"/>
      <c r="AV440" s="223"/>
    </row>
    <row r="441" spans="1:48" ht="12.75" customHeight="1" x14ac:dyDescent="0.25">
      <c r="A441" s="222"/>
      <c r="B441" s="222"/>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4"/>
      <c r="AG441" s="223"/>
      <c r="AH441" s="223"/>
      <c r="AI441" s="223"/>
      <c r="AJ441" s="223"/>
      <c r="AK441" s="223"/>
      <c r="AL441" s="223"/>
      <c r="AM441" s="223"/>
      <c r="AN441" s="223"/>
      <c r="AO441" s="223"/>
      <c r="AP441" s="223"/>
      <c r="AQ441" s="223"/>
      <c r="AR441" s="223"/>
      <c r="AS441" s="223"/>
      <c r="AT441" s="223"/>
      <c r="AU441" s="223"/>
      <c r="AV441" s="223"/>
    </row>
    <row r="442" spans="1:48" ht="12.75" customHeight="1" x14ac:dyDescent="0.25">
      <c r="A442" s="222"/>
      <c r="B442" s="222"/>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4"/>
      <c r="AG442" s="223"/>
      <c r="AH442" s="223"/>
      <c r="AI442" s="223"/>
      <c r="AJ442" s="223"/>
      <c r="AK442" s="223"/>
      <c r="AL442" s="223"/>
      <c r="AM442" s="223"/>
      <c r="AN442" s="223"/>
      <c r="AO442" s="223"/>
      <c r="AP442" s="223"/>
      <c r="AQ442" s="223"/>
      <c r="AR442" s="223"/>
      <c r="AS442" s="223"/>
      <c r="AT442" s="223"/>
      <c r="AU442" s="223"/>
      <c r="AV442" s="223"/>
    </row>
    <row r="443" spans="1:48" ht="12.75" customHeight="1" x14ac:dyDescent="0.25">
      <c r="A443" s="222"/>
      <c r="B443" s="222"/>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4"/>
      <c r="AG443" s="223"/>
      <c r="AH443" s="223"/>
      <c r="AI443" s="223"/>
      <c r="AJ443" s="223"/>
      <c r="AK443" s="223"/>
      <c r="AL443" s="223"/>
      <c r="AM443" s="223"/>
      <c r="AN443" s="223"/>
      <c r="AO443" s="223"/>
      <c r="AP443" s="223"/>
      <c r="AQ443" s="223"/>
      <c r="AR443" s="223"/>
      <c r="AS443" s="223"/>
      <c r="AT443" s="223"/>
      <c r="AU443" s="223"/>
      <c r="AV443" s="223"/>
    </row>
    <row r="444" spans="1:48" ht="12.75" customHeight="1" x14ac:dyDescent="0.25">
      <c r="A444" s="222"/>
      <c r="B444" s="222"/>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4"/>
      <c r="AG444" s="223"/>
      <c r="AH444" s="223"/>
      <c r="AI444" s="223"/>
      <c r="AJ444" s="223"/>
      <c r="AK444" s="223"/>
      <c r="AL444" s="223"/>
      <c r="AM444" s="223"/>
      <c r="AN444" s="223"/>
      <c r="AO444" s="223"/>
      <c r="AP444" s="223"/>
      <c r="AQ444" s="223"/>
      <c r="AR444" s="223"/>
      <c r="AS444" s="223"/>
      <c r="AT444" s="223"/>
      <c r="AU444" s="223"/>
      <c r="AV444" s="223"/>
    </row>
    <row r="445" spans="1:48" ht="12.75" customHeight="1" x14ac:dyDescent="0.25">
      <c r="A445" s="222"/>
      <c r="B445" s="222"/>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4"/>
      <c r="AG445" s="223"/>
      <c r="AH445" s="223"/>
      <c r="AI445" s="223"/>
      <c r="AJ445" s="223"/>
      <c r="AK445" s="223"/>
      <c r="AL445" s="223"/>
      <c r="AM445" s="223"/>
      <c r="AN445" s="223"/>
      <c r="AO445" s="223"/>
      <c r="AP445" s="223"/>
      <c r="AQ445" s="223"/>
      <c r="AR445" s="223"/>
      <c r="AS445" s="223"/>
      <c r="AT445" s="223"/>
      <c r="AU445" s="223"/>
      <c r="AV445" s="223"/>
    </row>
    <row r="446" spans="1:48" ht="12.75" customHeight="1" x14ac:dyDescent="0.25">
      <c r="A446" s="222"/>
      <c r="B446" s="222"/>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c r="AD446" s="223"/>
      <c r="AE446" s="223"/>
      <c r="AF446" s="224"/>
      <c r="AG446" s="223"/>
      <c r="AH446" s="223"/>
      <c r="AI446" s="223"/>
      <c r="AJ446" s="223"/>
      <c r="AK446" s="223"/>
      <c r="AL446" s="223"/>
      <c r="AM446" s="223"/>
      <c r="AN446" s="223"/>
      <c r="AO446" s="223"/>
      <c r="AP446" s="223"/>
      <c r="AQ446" s="223"/>
      <c r="AR446" s="223"/>
      <c r="AS446" s="223"/>
      <c r="AT446" s="223"/>
      <c r="AU446" s="223"/>
      <c r="AV446" s="223"/>
    </row>
    <row r="447" spans="1:48" ht="12.75" customHeight="1" x14ac:dyDescent="0.25">
      <c r="A447" s="222"/>
      <c r="B447" s="222"/>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4"/>
      <c r="AG447" s="223"/>
      <c r="AH447" s="223"/>
      <c r="AI447" s="223"/>
      <c r="AJ447" s="223"/>
      <c r="AK447" s="223"/>
      <c r="AL447" s="223"/>
      <c r="AM447" s="223"/>
      <c r="AN447" s="223"/>
      <c r="AO447" s="223"/>
      <c r="AP447" s="223"/>
      <c r="AQ447" s="223"/>
      <c r="AR447" s="223"/>
      <c r="AS447" s="223"/>
      <c r="AT447" s="223"/>
      <c r="AU447" s="223"/>
      <c r="AV447" s="223"/>
    </row>
    <row r="448" spans="1:48" ht="12.75" customHeight="1" x14ac:dyDescent="0.25">
      <c r="A448" s="222"/>
      <c r="B448" s="222"/>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4"/>
      <c r="AG448" s="223"/>
      <c r="AH448" s="223"/>
      <c r="AI448" s="223"/>
      <c r="AJ448" s="223"/>
      <c r="AK448" s="223"/>
      <c r="AL448" s="223"/>
      <c r="AM448" s="223"/>
      <c r="AN448" s="223"/>
      <c r="AO448" s="223"/>
      <c r="AP448" s="223"/>
      <c r="AQ448" s="223"/>
      <c r="AR448" s="223"/>
      <c r="AS448" s="223"/>
      <c r="AT448" s="223"/>
      <c r="AU448" s="223"/>
      <c r="AV448" s="223"/>
    </row>
    <row r="449" spans="1:48" ht="12.75" customHeight="1" x14ac:dyDescent="0.25">
      <c r="A449" s="222"/>
      <c r="B449" s="222"/>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c r="AD449" s="223"/>
      <c r="AE449" s="223"/>
      <c r="AF449" s="224"/>
      <c r="AG449" s="223"/>
      <c r="AH449" s="223"/>
      <c r="AI449" s="223"/>
      <c r="AJ449" s="223"/>
      <c r="AK449" s="223"/>
      <c r="AL449" s="223"/>
      <c r="AM449" s="223"/>
      <c r="AN449" s="223"/>
      <c r="AO449" s="223"/>
      <c r="AP449" s="223"/>
      <c r="AQ449" s="223"/>
      <c r="AR449" s="223"/>
      <c r="AS449" s="223"/>
      <c r="AT449" s="223"/>
      <c r="AU449" s="223"/>
      <c r="AV449" s="223"/>
    </row>
    <row r="450" spans="1:48" ht="12.75" customHeight="1" x14ac:dyDescent="0.25">
      <c r="A450" s="222"/>
      <c r="B450" s="222"/>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4"/>
      <c r="AG450" s="223"/>
      <c r="AH450" s="223"/>
      <c r="AI450" s="223"/>
      <c r="AJ450" s="223"/>
      <c r="AK450" s="223"/>
      <c r="AL450" s="223"/>
      <c r="AM450" s="223"/>
      <c r="AN450" s="223"/>
      <c r="AO450" s="223"/>
      <c r="AP450" s="223"/>
      <c r="AQ450" s="223"/>
      <c r="AR450" s="223"/>
      <c r="AS450" s="223"/>
      <c r="AT450" s="223"/>
      <c r="AU450" s="223"/>
      <c r="AV450" s="223"/>
    </row>
    <row r="451" spans="1:48" ht="12.75" customHeight="1" x14ac:dyDescent="0.25">
      <c r="A451" s="222"/>
      <c r="B451" s="222"/>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4"/>
      <c r="AG451" s="223"/>
      <c r="AH451" s="223"/>
      <c r="AI451" s="223"/>
      <c r="AJ451" s="223"/>
      <c r="AK451" s="223"/>
      <c r="AL451" s="223"/>
      <c r="AM451" s="223"/>
      <c r="AN451" s="223"/>
      <c r="AO451" s="223"/>
      <c r="AP451" s="223"/>
      <c r="AQ451" s="223"/>
      <c r="AR451" s="223"/>
      <c r="AS451" s="223"/>
      <c r="AT451" s="223"/>
      <c r="AU451" s="223"/>
      <c r="AV451" s="223"/>
    </row>
    <row r="452" spans="1:48" ht="12.75" customHeight="1" x14ac:dyDescent="0.25">
      <c r="A452" s="222"/>
      <c r="B452" s="222"/>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4"/>
      <c r="AG452" s="223"/>
      <c r="AH452" s="223"/>
      <c r="AI452" s="223"/>
      <c r="AJ452" s="223"/>
      <c r="AK452" s="223"/>
      <c r="AL452" s="223"/>
      <c r="AM452" s="223"/>
      <c r="AN452" s="223"/>
      <c r="AO452" s="223"/>
      <c r="AP452" s="223"/>
      <c r="AQ452" s="223"/>
      <c r="AR452" s="223"/>
      <c r="AS452" s="223"/>
      <c r="AT452" s="223"/>
      <c r="AU452" s="223"/>
      <c r="AV452" s="223"/>
    </row>
    <row r="453" spans="1:48" ht="12.75" customHeight="1" x14ac:dyDescent="0.25">
      <c r="A453" s="222"/>
      <c r="B453" s="222"/>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4"/>
      <c r="AG453" s="223"/>
      <c r="AH453" s="223"/>
      <c r="AI453" s="223"/>
      <c r="AJ453" s="223"/>
      <c r="AK453" s="223"/>
      <c r="AL453" s="223"/>
      <c r="AM453" s="223"/>
      <c r="AN453" s="223"/>
      <c r="AO453" s="223"/>
      <c r="AP453" s="223"/>
      <c r="AQ453" s="223"/>
      <c r="AR453" s="223"/>
      <c r="AS453" s="223"/>
      <c r="AT453" s="223"/>
      <c r="AU453" s="223"/>
      <c r="AV453" s="223"/>
    </row>
    <row r="454" spans="1:48" ht="12.75" customHeight="1" x14ac:dyDescent="0.25">
      <c r="A454" s="222"/>
      <c r="B454" s="222"/>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3"/>
      <c r="AE454" s="223"/>
      <c r="AF454" s="224"/>
      <c r="AG454" s="223"/>
      <c r="AH454" s="223"/>
      <c r="AI454" s="223"/>
      <c r="AJ454" s="223"/>
      <c r="AK454" s="223"/>
      <c r="AL454" s="223"/>
      <c r="AM454" s="223"/>
      <c r="AN454" s="223"/>
      <c r="AO454" s="223"/>
      <c r="AP454" s="223"/>
      <c r="AQ454" s="223"/>
      <c r="AR454" s="223"/>
      <c r="AS454" s="223"/>
      <c r="AT454" s="223"/>
      <c r="AU454" s="223"/>
      <c r="AV454" s="223"/>
    </row>
    <row r="455" spans="1:48" ht="12.75" customHeight="1" x14ac:dyDescent="0.25">
      <c r="A455" s="222"/>
      <c r="B455" s="222"/>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4"/>
      <c r="AG455" s="223"/>
      <c r="AH455" s="223"/>
      <c r="AI455" s="223"/>
      <c r="AJ455" s="223"/>
      <c r="AK455" s="223"/>
      <c r="AL455" s="223"/>
      <c r="AM455" s="223"/>
      <c r="AN455" s="223"/>
      <c r="AO455" s="223"/>
      <c r="AP455" s="223"/>
      <c r="AQ455" s="223"/>
      <c r="AR455" s="223"/>
      <c r="AS455" s="223"/>
      <c r="AT455" s="223"/>
      <c r="AU455" s="223"/>
      <c r="AV455" s="223"/>
    </row>
    <row r="456" spans="1:48" ht="12.75" customHeight="1" x14ac:dyDescent="0.25">
      <c r="A456" s="222"/>
      <c r="B456" s="222"/>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4"/>
      <c r="AG456" s="223"/>
      <c r="AH456" s="223"/>
      <c r="AI456" s="223"/>
      <c r="AJ456" s="223"/>
      <c r="AK456" s="223"/>
      <c r="AL456" s="223"/>
      <c r="AM456" s="223"/>
      <c r="AN456" s="223"/>
      <c r="AO456" s="223"/>
      <c r="AP456" s="223"/>
      <c r="AQ456" s="223"/>
      <c r="AR456" s="223"/>
      <c r="AS456" s="223"/>
      <c r="AT456" s="223"/>
      <c r="AU456" s="223"/>
      <c r="AV456" s="223"/>
    </row>
    <row r="457" spans="1:48" ht="12.75" customHeight="1" x14ac:dyDescent="0.25">
      <c r="A457" s="222"/>
      <c r="B457" s="222"/>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4"/>
      <c r="AG457" s="223"/>
      <c r="AH457" s="223"/>
      <c r="AI457" s="223"/>
      <c r="AJ457" s="223"/>
      <c r="AK457" s="223"/>
      <c r="AL457" s="223"/>
      <c r="AM457" s="223"/>
      <c r="AN457" s="223"/>
      <c r="AO457" s="223"/>
      <c r="AP457" s="223"/>
      <c r="AQ457" s="223"/>
      <c r="AR457" s="223"/>
      <c r="AS457" s="223"/>
      <c r="AT457" s="223"/>
      <c r="AU457" s="223"/>
      <c r="AV457" s="223"/>
    </row>
    <row r="458" spans="1:48" ht="12.75" customHeight="1" x14ac:dyDescent="0.25">
      <c r="A458" s="222"/>
      <c r="B458" s="222"/>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4"/>
      <c r="AG458" s="223"/>
      <c r="AH458" s="223"/>
      <c r="AI458" s="223"/>
      <c r="AJ458" s="223"/>
      <c r="AK458" s="223"/>
      <c r="AL458" s="223"/>
      <c r="AM458" s="223"/>
      <c r="AN458" s="223"/>
      <c r="AO458" s="223"/>
      <c r="AP458" s="223"/>
      <c r="AQ458" s="223"/>
      <c r="AR458" s="223"/>
      <c r="AS458" s="223"/>
      <c r="AT458" s="223"/>
      <c r="AU458" s="223"/>
      <c r="AV458" s="223"/>
    </row>
    <row r="459" spans="1:48" ht="12.75" customHeight="1" x14ac:dyDescent="0.25">
      <c r="A459" s="222"/>
      <c r="B459" s="222"/>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4"/>
      <c r="AG459" s="223"/>
      <c r="AH459" s="223"/>
      <c r="AI459" s="223"/>
      <c r="AJ459" s="223"/>
      <c r="AK459" s="223"/>
      <c r="AL459" s="223"/>
      <c r="AM459" s="223"/>
      <c r="AN459" s="223"/>
      <c r="AO459" s="223"/>
      <c r="AP459" s="223"/>
      <c r="AQ459" s="223"/>
      <c r="AR459" s="223"/>
      <c r="AS459" s="223"/>
      <c r="AT459" s="223"/>
      <c r="AU459" s="223"/>
      <c r="AV459" s="223"/>
    </row>
    <row r="460" spans="1:48" ht="12.75" customHeight="1" x14ac:dyDescent="0.25">
      <c r="A460" s="222"/>
      <c r="B460" s="222"/>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c r="AD460" s="223"/>
      <c r="AE460" s="223"/>
      <c r="AF460" s="224"/>
      <c r="AG460" s="223"/>
      <c r="AH460" s="223"/>
      <c r="AI460" s="223"/>
      <c r="AJ460" s="223"/>
      <c r="AK460" s="223"/>
      <c r="AL460" s="223"/>
      <c r="AM460" s="223"/>
      <c r="AN460" s="223"/>
      <c r="AO460" s="223"/>
      <c r="AP460" s="223"/>
      <c r="AQ460" s="223"/>
      <c r="AR460" s="223"/>
      <c r="AS460" s="223"/>
      <c r="AT460" s="223"/>
      <c r="AU460" s="223"/>
      <c r="AV460" s="223"/>
    </row>
    <row r="461" spans="1:48" ht="12.75" customHeight="1" x14ac:dyDescent="0.25">
      <c r="A461" s="222"/>
      <c r="B461" s="222"/>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223"/>
      <c r="AF461" s="224"/>
      <c r="AG461" s="223"/>
      <c r="AH461" s="223"/>
      <c r="AI461" s="223"/>
      <c r="AJ461" s="223"/>
      <c r="AK461" s="223"/>
      <c r="AL461" s="223"/>
      <c r="AM461" s="223"/>
      <c r="AN461" s="223"/>
      <c r="AO461" s="223"/>
      <c r="AP461" s="223"/>
      <c r="AQ461" s="223"/>
      <c r="AR461" s="223"/>
      <c r="AS461" s="223"/>
      <c r="AT461" s="223"/>
      <c r="AU461" s="223"/>
      <c r="AV461" s="223"/>
    </row>
    <row r="462" spans="1:48" ht="12.75" customHeight="1" x14ac:dyDescent="0.25">
      <c r="A462" s="222"/>
      <c r="B462" s="222"/>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3"/>
      <c r="AE462" s="223"/>
      <c r="AF462" s="224"/>
      <c r="AG462" s="223"/>
      <c r="AH462" s="223"/>
      <c r="AI462" s="223"/>
      <c r="AJ462" s="223"/>
      <c r="AK462" s="223"/>
      <c r="AL462" s="223"/>
      <c r="AM462" s="223"/>
      <c r="AN462" s="223"/>
      <c r="AO462" s="223"/>
      <c r="AP462" s="223"/>
      <c r="AQ462" s="223"/>
      <c r="AR462" s="223"/>
      <c r="AS462" s="223"/>
      <c r="AT462" s="223"/>
      <c r="AU462" s="223"/>
      <c r="AV462" s="223"/>
    </row>
    <row r="463" spans="1:48" ht="12.75" customHeight="1" x14ac:dyDescent="0.25">
      <c r="A463" s="222"/>
      <c r="B463" s="222"/>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4"/>
      <c r="AG463" s="223"/>
      <c r="AH463" s="223"/>
      <c r="AI463" s="223"/>
      <c r="AJ463" s="223"/>
      <c r="AK463" s="223"/>
      <c r="AL463" s="223"/>
      <c r="AM463" s="223"/>
      <c r="AN463" s="223"/>
      <c r="AO463" s="223"/>
      <c r="AP463" s="223"/>
      <c r="AQ463" s="223"/>
      <c r="AR463" s="223"/>
      <c r="AS463" s="223"/>
      <c r="AT463" s="223"/>
      <c r="AU463" s="223"/>
      <c r="AV463" s="223"/>
    </row>
    <row r="464" spans="1:48" ht="12.75" customHeight="1" x14ac:dyDescent="0.25">
      <c r="A464" s="222"/>
      <c r="B464" s="222"/>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4"/>
      <c r="AG464" s="223"/>
      <c r="AH464" s="223"/>
      <c r="AI464" s="223"/>
      <c r="AJ464" s="223"/>
      <c r="AK464" s="223"/>
      <c r="AL464" s="223"/>
      <c r="AM464" s="223"/>
      <c r="AN464" s="223"/>
      <c r="AO464" s="223"/>
      <c r="AP464" s="223"/>
      <c r="AQ464" s="223"/>
      <c r="AR464" s="223"/>
      <c r="AS464" s="223"/>
      <c r="AT464" s="223"/>
      <c r="AU464" s="223"/>
      <c r="AV464" s="223"/>
    </row>
    <row r="465" spans="1:48" ht="12.75" customHeight="1" x14ac:dyDescent="0.25">
      <c r="A465" s="222"/>
      <c r="B465" s="222"/>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4"/>
      <c r="AG465" s="223"/>
      <c r="AH465" s="223"/>
      <c r="AI465" s="223"/>
      <c r="AJ465" s="223"/>
      <c r="AK465" s="223"/>
      <c r="AL465" s="223"/>
      <c r="AM465" s="223"/>
      <c r="AN465" s="223"/>
      <c r="AO465" s="223"/>
      <c r="AP465" s="223"/>
      <c r="AQ465" s="223"/>
      <c r="AR465" s="223"/>
      <c r="AS465" s="223"/>
      <c r="AT465" s="223"/>
      <c r="AU465" s="223"/>
      <c r="AV465" s="223"/>
    </row>
    <row r="466" spans="1:48" ht="12.75" customHeight="1" x14ac:dyDescent="0.25">
      <c r="A466" s="222"/>
      <c r="B466" s="222"/>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4"/>
      <c r="AG466" s="223"/>
      <c r="AH466" s="223"/>
      <c r="AI466" s="223"/>
      <c r="AJ466" s="223"/>
      <c r="AK466" s="223"/>
      <c r="AL466" s="223"/>
      <c r="AM466" s="223"/>
      <c r="AN466" s="223"/>
      <c r="AO466" s="223"/>
      <c r="AP466" s="223"/>
      <c r="AQ466" s="223"/>
      <c r="AR466" s="223"/>
      <c r="AS466" s="223"/>
      <c r="AT466" s="223"/>
      <c r="AU466" s="223"/>
      <c r="AV466" s="223"/>
    </row>
    <row r="467" spans="1:48" ht="12.75" customHeight="1" x14ac:dyDescent="0.25">
      <c r="A467" s="222"/>
      <c r="B467" s="222"/>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4"/>
      <c r="AG467" s="223"/>
      <c r="AH467" s="223"/>
      <c r="AI467" s="223"/>
      <c r="AJ467" s="223"/>
      <c r="AK467" s="223"/>
      <c r="AL467" s="223"/>
      <c r="AM467" s="223"/>
      <c r="AN467" s="223"/>
      <c r="AO467" s="223"/>
      <c r="AP467" s="223"/>
      <c r="AQ467" s="223"/>
      <c r="AR467" s="223"/>
      <c r="AS467" s="223"/>
      <c r="AT467" s="223"/>
      <c r="AU467" s="223"/>
      <c r="AV467" s="223"/>
    </row>
    <row r="468" spans="1:48" ht="12.75" customHeight="1" x14ac:dyDescent="0.25">
      <c r="A468" s="222"/>
      <c r="B468" s="222"/>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4"/>
      <c r="AG468" s="223"/>
      <c r="AH468" s="223"/>
      <c r="AI468" s="223"/>
      <c r="AJ468" s="223"/>
      <c r="AK468" s="223"/>
      <c r="AL468" s="223"/>
      <c r="AM468" s="223"/>
      <c r="AN468" s="223"/>
      <c r="AO468" s="223"/>
      <c r="AP468" s="223"/>
      <c r="AQ468" s="223"/>
      <c r="AR468" s="223"/>
      <c r="AS468" s="223"/>
      <c r="AT468" s="223"/>
      <c r="AU468" s="223"/>
      <c r="AV468" s="223"/>
    </row>
    <row r="469" spans="1:48" ht="12.75" customHeight="1" x14ac:dyDescent="0.25">
      <c r="A469" s="222"/>
      <c r="B469" s="222"/>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4"/>
      <c r="AG469" s="223"/>
      <c r="AH469" s="223"/>
      <c r="AI469" s="223"/>
      <c r="AJ469" s="223"/>
      <c r="AK469" s="223"/>
      <c r="AL469" s="223"/>
      <c r="AM469" s="223"/>
      <c r="AN469" s="223"/>
      <c r="AO469" s="223"/>
      <c r="AP469" s="223"/>
      <c r="AQ469" s="223"/>
      <c r="AR469" s="223"/>
      <c r="AS469" s="223"/>
      <c r="AT469" s="223"/>
      <c r="AU469" s="223"/>
      <c r="AV469" s="223"/>
    </row>
    <row r="470" spans="1:48" ht="12.75" customHeight="1" x14ac:dyDescent="0.25">
      <c r="A470" s="222"/>
      <c r="B470" s="222"/>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4"/>
      <c r="AG470" s="223"/>
      <c r="AH470" s="223"/>
      <c r="AI470" s="223"/>
      <c r="AJ470" s="223"/>
      <c r="AK470" s="223"/>
      <c r="AL470" s="223"/>
      <c r="AM470" s="223"/>
      <c r="AN470" s="223"/>
      <c r="AO470" s="223"/>
      <c r="AP470" s="223"/>
      <c r="AQ470" s="223"/>
      <c r="AR470" s="223"/>
      <c r="AS470" s="223"/>
      <c r="AT470" s="223"/>
      <c r="AU470" s="223"/>
      <c r="AV470" s="223"/>
    </row>
    <row r="471" spans="1:48" ht="12.75" customHeight="1" x14ac:dyDescent="0.25">
      <c r="A471" s="222"/>
      <c r="B471" s="222"/>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4"/>
      <c r="AG471" s="223"/>
      <c r="AH471" s="223"/>
      <c r="AI471" s="223"/>
      <c r="AJ471" s="223"/>
      <c r="AK471" s="223"/>
      <c r="AL471" s="223"/>
      <c r="AM471" s="223"/>
      <c r="AN471" s="223"/>
      <c r="AO471" s="223"/>
      <c r="AP471" s="223"/>
      <c r="AQ471" s="223"/>
      <c r="AR471" s="223"/>
      <c r="AS471" s="223"/>
      <c r="AT471" s="223"/>
      <c r="AU471" s="223"/>
      <c r="AV471" s="223"/>
    </row>
    <row r="472" spans="1:48" ht="12.75" customHeight="1" x14ac:dyDescent="0.25">
      <c r="A472" s="222"/>
      <c r="B472" s="222"/>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4"/>
      <c r="AG472" s="223"/>
      <c r="AH472" s="223"/>
      <c r="AI472" s="223"/>
      <c r="AJ472" s="223"/>
      <c r="AK472" s="223"/>
      <c r="AL472" s="223"/>
      <c r="AM472" s="223"/>
      <c r="AN472" s="223"/>
      <c r="AO472" s="223"/>
      <c r="AP472" s="223"/>
      <c r="AQ472" s="223"/>
      <c r="AR472" s="223"/>
      <c r="AS472" s="223"/>
      <c r="AT472" s="223"/>
      <c r="AU472" s="223"/>
      <c r="AV472" s="223"/>
    </row>
    <row r="473" spans="1:48" ht="12.75" customHeight="1" x14ac:dyDescent="0.25">
      <c r="A473" s="222"/>
      <c r="B473" s="222"/>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4"/>
      <c r="AG473" s="223"/>
      <c r="AH473" s="223"/>
      <c r="AI473" s="223"/>
      <c r="AJ473" s="223"/>
      <c r="AK473" s="223"/>
      <c r="AL473" s="223"/>
      <c r="AM473" s="223"/>
      <c r="AN473" s="223"/>
      <c r="AO473" s="223"/>
      <c r="AP473" s="223"/>
      <c r="AQ473" s="223"/>
      <c r="AR473" s="223"/>
      <c r="AS473" s="223"/>
      <c r="AT473" s="223"/>
      <c r="AU473" s="223"/>
      <c r="AV473" s="223"/>
    </row>
    <row r="474" spans="1:48" ht="12.75" customHeight="1" x14ac:dyDescent="0.25">
      <c r="A474" s="222"/>
      <c r="B474" s="222"/>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4"/>
      <c r="AG474" s="223"/>
      <c r="AH474" s="223"/>
      <c r="AI474" s="223"/>
      <c r="AJ474" s="223"/>
      <c r="AK474" s="223"/>
      <c r="AL474" s="223"/>
      <c r="AM474" s="223"/>
      <c r="AN474" s="223"/>
      <c r="AO474" s="223"/>
      <c r="AP474" s="223"/>
      <c r="AQ474" s="223"/>
      <c r="AR474" s="223"/>
      <c r="AS474" s="223"/>
      <c r="AT474" s="223"/>
      <c r="AU474" s="223"/>
      <c r="AV474" s="223"/>
    </row>
    <row r="475" spans="1:48" ht="12.75" customHeight="1" x14ac:dyDescent="0.25">
      <c r="A475" s="222"/>
      <c r="B475" s="222"/>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4"/>
      <c r="AG475" s="223"/>
      <c r="AH475" s="223"/>
      <c r="AI475" s="223"/>
      <c r="AJ475" s="223"/>
      <c r="AK475" s="223"/>
      <c r="AL475" s="223"/>
      <c r="AM475" s="223"/>
      <c r="AN475" s="223"/>
      <c r="AO475" s="223"/>
      <c r="AP475" s="223"/>
      <c r="AQ475" s="223"/>
      <c r="AR475" s="223"/>
      <c r="AS475" s="223"/>
      <c r="AT475" s="223"/>
      <c r="AU475" s="223"/>
      <c r="AV475" s="223"/>
    </row>
    <row r="476" spans="1:48" ht="12.75" customHeight="1" x14ac:dyDescent="0.25">
      <c r="A476" s="222"/>
      <c r="B476" s="222"/>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4"/>
      <c r="AG476" s="223"/>
      <c r="AH476" s="223"/>
      <c r="AI476" s="223"/>
      <c r="AJ476" s="223"/>
      <c r="AK476" s="223"/>
      <c r="AL476" s="223"/>
      <c r="AM476" s="223"/>
      <c r="AN476" s="223"/>
      <c r="AO476" s="223"/>
      <c r="AP476" s="223"/>
      <c r="AQ476" s="223"/>
      <c r="AR476" s="223"/>
      <c r="AS476" s="223"/>
      <c r="AT476" s="223"/>
      <c r="AU476" s="223"/>
      <c r="AV476" s="223"/>
    </row>
    <row r="477" spans="1:48" ht="12.75" customHeight="1" x14ac:dyDescent="0.25">
      <c r="A477" s="222"/>
      <c r="B477" s="222"/>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4"/>
      <c r="AG477" s="223"/>
      <c r="AH477" s="223"/>
      <c r="AI477" s="223"/>
      <c r="AJ477" s="223"/>
      <c r="AK477" s="223"/>
      <c r="AL477" s="223"/>
      <c r="AM477" s="223"/>
      <c r="AN477" s="223"/>
      <c r="AO477" s="223"/>
      <c r="AP477" s="223"/>
      <c r="AQ477" s="223"/>
      <c r="AR477" s="223"/>
      <c r="AS477" s="223"/>
      <c r="AT477" s="223"/>
      <c r="AU477" s="223"/>
      <c r="AV477" s="223"/>
    </row>
    <row r="478" spans="1:48" ht="12.75" customHeight="1" x14ac:dyDescent="0.25">
      <c r="A478" s="222"/>
      <c r="B478" s="222"/>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4"/>
      <c r="AG478" s="223"/>
      <c r="AH478" s="223"/>
      <c r="AI478" s="223"/>
      <c r="AJ478" s="223"/>
      <c r="AK478" s="223"/>
      <c r="AL478" s="223"/>
      <c r="AM478" s="223"/>
      <c r="AN478" s="223"/>
      <c r="AO478" s="223"/>
      <c r="AP478" s="223"/>
      <c r="AQ478" s="223"/>
      <c r="AR478" s="223"/>
      <c r="AS478" s="223"/>
      <c r="AT478" s="223"/>
      <c r="AU478" s="223"/>
      <c r="AV478" s="223"/>
    </row>
    <row r="479" spans="1:48" ht="12.75" customHeight="1" x14ac:dyDescent="0.25">
      <c r="A479" s="222"/>
      <c r="B479" s="222"/>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4"/>
      <c r="AG479" s="223"/>
      <c r="AH479" s="223"/>
      <c r="AI479" s="223"/>
      <c r="AJ479" s="223"/>
      <c r="AK479" s="223"/>
      <c r="AL479" s="223"/>
      <c r="AM479" s="223"/>
      <c r="AN479" s="223"/>
      <c r="AO479" s="223"/>
      <c r="AP479" s="223"/>
      <c r="AQ479" s="223"/>
      <c r="AR479" s="223"/>
      <c r="AS479" s="223"/>
      <c r="AT479" s="223"/>
      <c r="AU479" s="223"/>
      <c r="AV479" s="223"/>
    </row>
    <row r="480" spans="1:48" ht="12.75" customHeight="1" x14ac:dyDescent="0.25">
      <c r="A480" s="222"/>
      <c r="B480" s="222"/>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4"/>
      <c r="AG480" s="223"/>
      <c r="AH480" s="223"/>
      <c r="AI480" s="223"/>
      <c r="AJ480" s="223"/>
      <c r="AK480" s="223"/>
      <c r="AL480" s="223"/>
      <c r="AM480" s="223"/>
      <c r="AN480" s="223"/>
      <c r="AO480" s="223"/>
      <c r="AP480" s="223"/>
      <c r="AQ480" s="223"/>
      <c r="AR480" s="223"/>
      <c r="AS480" s="223"/>
      <c r="AT480" s="223"/>
      <c r="AU480" s="223"/>
      <c r="AV480" s="223"/>
    </row>
    <row r="481" spans="1:48" ht="12.75" customHeight="1" x14ac:dyDescent="0.25">
      <c r="A481" s="222"/>
      <c r="B481" s="222"/>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4"/>
      <c r="AG481" s="223"/>
      <c r="AH481" s="223"/>
      <c r="AI481" s="223"/>
      <c r="AJ481" s="223"/>
      <c r="AK481" s="223"/>
      <c r="AL481" s="223"/>
      <c r="AM481" s="223"/>
      <c r="AN481" s="223"/>
      <c r="AO481" s="223"/>
      <c r="AP481" s="223"/>
      <c r="AQ481" s="223"/>
      <c r="AR481" s="223"/>
      <c r="AS481" s="223"/>
      <c r="AT481" s="223"/>
      <c r="AU481" s="223"/>
      <c r="AV481" s="223"/>
    </row>
    <row r="482" spans="1:48" ht="12.75" customHeight="1" x14ac:dyDescent="0.25">
      <c r="A482" s="222"/>
      <c r="B482" s="222"/>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4"/>
      <c r="AG482" s="223"/>
      <c r="AH482" s="223"/>
      <c r="AI482" s="223"/>
      <c r="AJ482" s="223"/>
      <c r="AK482" s="223"/>
      <c r="AL482" s="223"/>
      <c r="AM482" s="223"/>
      <c r="AN482" s="223"/>
      <c r="AO482" s="223"/>
      <c r="AP482" s="223"/>
      <c r="AQ482" s="223"/>
      <c r="AR482" s="223"/>
      <c r="AS482" s="223"/>
      <c r="AT482" s="223"/>
      <c r="AU482" s="223"/>
      <c r="AV482" s="223"/>
    </row>
    <row r="483" spans="1:48" ht="12.75" customHeight="1" x14ac:dyDescent="0.25">
      <c r="A483" s="222"/>
      <c r="B483" s="222"/>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4"/>
      <c r="AG483" s="223"/>
      <c r="AH483" s="223"/>
      <c r="AI483" s="223"/>
      <c r="AJ483" s="223"/>
      <c r="AK483" s="223"/>
      <c r="AL483" s="223"/>
      <c r="AM483" s="223"/>
      <c r="AN483" s="223"/>
      <c r="AO483" s="223"/>
      <c r="AP483" s="223"/>
      <c r="AQ483" s="223"/>
      <c r="AR483" s="223"/>
      <c r="AS483" s="223"/>
      <c r="AT483" s="223"/>
      <c r="AU483" s="223"/>
      <c r="AV483" s="223"/>
    </row>
    <row r="484" spans="1:48" ht="12.75" customHeight="1" x14ac:dyDescent="0.25">
      <c r="A484" s="222"/>
      <c r="B484" s="222"/>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4"/>
      <c r="AG484" s="223"/>
      <c r="AH484" s="223"/>
      <c r="AI484" s="223"/>
      <c r="AJ484" s="223"/>
      <c r="AK484" s="223"/>
      <c r="AL484" s="223"/>
      <c r="AM484" s="223"/>
      <c r="AN484" s="223"/>
      <c r="AO484" s="223"/>
      <c r="AP484" s="223"/>
      <c r="AQ484" s="223"/>
      <c r="AR484" s="223"/>
      <c r="AS484" s="223"/>
      <c r="AT484" s="223"/>
      <c r="AU484" s="223"/>
      <c r="AV484" s="223"/>
    </row>
    <row r="485" spans="1:48" ht="12.75" customHeight="1" x14ac:dyDescent="0.25">
      <c r="A485" s="222"/>
      <c r="B485" s="222"/>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4"/>
      <c r="AG485" s="223"/>
      <c r="AH485" s="223"/>
      <c r="AI485" s="223"/>
      <c r="AJ485" s="223"/>
      <c r="AK485" s="223"/>
      <c r="AL485" s="223"/>
      <c r="AM485" s="223"/>
      <c r="AN485" s="223"/>
      <c r="AO485" s="223"/>
      <c r="AP485" s="223"/>
      <c r="AQ485" s="223"/>
      <c r="AR485" s="223"/>
      <c r="AS485" s="223"/>
      <c r="AT485" s="223"/>
      <c r="AU485" s="223"/>
      <c r="AV485" s="223"/>
    </row>
    <row r="486" spans="1:48" ht="12.75" customHeight="1" x14ac:dyDescent="0.25">
      <c r="A486" s="222"/>
      <c r="B486" s="222"/>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4"/>
      <c r="AG486" s="223"/>
      <c r="AH486" s="223"/>
      <c r="AI486" s="223"/>
      <c r="AJ486" s="223"/>
      <c r="AK486" s="223"/>
      <c r="AL486" s="223"/>
      <c r="AM486" s="223"/>
      <c r="AN486" s="223"/>
      <c r="AO486" s="223"/>
      <c r="AP486" s="223"/>
      <c r="AQ486" s="223"/>
      <c r="AR486" s="223"/>
      <c r="AS486" s="223"/>
      <c r="AT486" s="223"/>
      <c r="AU486" s="223"/>
      <c r="AV486" s="223"/>
    </row>
    <row r="487" spans="1:48" ht="12.75" customHeight="1" x14ac:dyDescent="0.25">
      <c r="A487" s="222"/>
      <c r="B487" s="222"/>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4"/>
      <c r="AG487" s="223"/>
      <c r="AH487" s="223"/>
      <c r="AI487" s="223"/>
      <c r="AJ487" s="223"/>
      <c r="AK487" s="223"/>
      <c r="AL487" s="223"/>
      <c r="AM487" s="223"/>
      <c r="AN487" s="223"/>
      <c r="AO487" s="223"/>
      <c r="AP487" s="223"/>
      <c r="AQ487" s="223"/>
      <c r="AR487" s="223"/>
      <c r="AS487" s="223"/>
      <c r="AT487" s="223"/>
      <c r="AU487" s="223"/>
      <c r="AV487" s="223"/>
    </row>
    <row r="488" spans="1:48" ht="12.75" customHeight="1" x14ac:dyDescent="0.25">
      <c r="A488" s="222"/>
      <c r="B488" s="222"/>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4"/>
      <c r="AG488" s="223"/>
      <c r="AH488" s="223"/>
      <c r="AI488" s="223"/>
      <c r="AJ488" s="223"/>
      <c r="AK488" s="223"/>
      <c r="AL488" s="223"/>
      <c r="AM488" s="223"/>
      <c r="AN488" s="223"/>
      <c r="AO488" s="223"/>
      <c r="AP488" s="223"/>
      <c r="AQ488" s="223"/>
      <c r="AR488" s="223"/>
      <c r="AS488" s="223"/>
      <c r="AT488" s="223"/>
      <c r="AU488" s="223"/>
      <c r="AV488" s="223"/>
    </row>
    <row r="489" spans="1:48" ht="12.75" customHeight="1" x14ac:dyDescent="0.25">
      <c r="A489" s="222"/>
      <c r="B489" s="222"/>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c r="AD489" s="223"/>
      <c r="AE489" s="223"/>
      <c r="AF489" s="224"/>
      <c r="AG489" s="223"/>
      <c r="AH489" s="223"/>
      <c r="AI489" s="223"/>
      <c r="AJ489" s="223"/>
      <c r="AK489" s="223"/>
      <c r="AL489" s="223"/>
      <c r="AM489" s="223"/>
      <c r="AN489" s="223"/>
      <c r="AO489" s="223"/>
      <c r="AP489" s="223"/>
      <c r="AQ489" s="223"/>
      <c r="AR489" s="223"/>
      <c r="AS489" s="223"/>
      <c r="AT489" s="223"/>
      <c r="AU489" s="223"/>
      <c r="AV489" s="223"/>
    </row>
    <row r="490" spans="1:48" ht="12.75" customHeight="1" x14ac:dyDescent="0.25">
      <c r="A490" s="222"/>
      <c r="B490" s="222"/>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4"/>
      <c r="AG490" s="223"/>
      <c r="AH490" s="223"/>
      <c r="AI490" s="223"/>
      <c r="AJ490" s="223"/>
      <c r="AK490" s="223"/>
      <c r="AL490" s="223"/>
      <c r="AM490" s="223"/>
      <c r="AN490" s="223"/>
      <c r="AO490" s="223"/>
      <c r="AP490" s="223"/>
      <c r="AQ490" s="223"/>
      <c r="AR490" s="223"/>
      <c r="AS490" s="223"/>
      <c r="AT490" s="223"/>
      <c r="AU490" s="223"/>
      <c r="AV490" s="223"/>
    </row>
    <row r="491" spans="1:48" ht="12.75" customHeight="1" x14ac:dyDescent="0.25">
      <c r="A491" s="222"/>
      <c r="B491" s="222"/>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4"/>
      <c r="AG491" s="223"/>
      <c r="AH491" s="223"/>
      <c r="AI491" s="223"/>
      <c r="AJ491" s="223"/>
      <c r="AK491" s="223"/>
      <c r="AL491" s="223"/>
      <c r="AM491" s="223"/>
      <c r="AN491" s="223"/>
      <c r="AO491" s="223"/>
      <c r="AP491" s="223"/>
      <c r="AQ491" s="223"/>
      <c r="AR491" s="223"/>
      <c r="AS491" s="223"/>
      <c r="AT491" s="223"/>
      <c r="AU491" s="223"/>
      <c r="AV491" s="223"/>
    </row>
    <row r="492" spans="1:48" ht="12.75" customHeight="1" x14ac:dyDescent="0.25">
      <c r="A492" s="222"/>
      <c r="B492" s="222"/>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c r="AD492" s="223"/>
      <c r="AE492" s="223"/>
      <c r="AF492" s="224"/>
      <c r="AG492" s="223"/>
      <c r="AH492" s="223"/>
      <c r="AI492" s="223"/>
      <c r="AJ492" s="223"/>
      <c r="AK492" s="223"/>
      <c r="AL492" s="223"/>
      <c r="AM492" s="223"/>
      <c r="AN492" s="223"/>
      <c r="AO492" s="223"/>
      <c r="AP492" s="223"/>
      <c r="AQ492" s="223"/>
      <c r="AR492" s="223"/>
      <c r="AS492" s="223"/>
      <c r="AT492" s="223"/>
      <c r="AU492" s="223"/>
      <c r="AV492" s="223"/>
    </row>
    <row r="493" spans="1:48" ht="12.75" customHeight="1" x14ac:dyDescent="0.25">
      <c r="A493" s="222"/>
      <c r="B493" s="222"/>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4"/>
      <c r="AG493" s="223"/>
      <c r="AH493" s="223"/>
      <c r="AI493" s="223"/>
      <c r="AJ493" s="223"/>
      <c r="AK493" s="223"/>
      <c r="AL493" s="223"/>
      <c r="AM493" s="223"/>
      <c r="AN493" s="223"/>
      <c r="AO493" s="223"/>
      <c r="AP493" s="223"/>
      <c r="AQ493" s="223"/>
      <c r="AR493" s="223"/>
      <c r="AS493" s="223"/>
      <c r="AT493" s="223"/>
      <c r="AU493" s="223"/>
      <c r="AV493" s="223"/>
    </row>
    <row r="494" spans="1:48" ht="12.75" customHeight="1" x14ac:dyDescent="0.25">
      <c r="A494" s="222"/>
      <c r="B494" s="222"/>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4"/>
      <c r="AG494" s="223"/>
      <c r="AH494" s="223"/>
      <c r="AI494" s="223"/>
      <c r="AJ494" s="223"/>
      <c r="AK494" s="223"/>
      <c r="AL494" s="223"/>
      <c r="AM494" s="223"/>
      <c r="AN494" s="223"/>
      <c r="AO494" s="223"/>
      <c r="AP494" s="223"/>
      <c r="AQ494" s="223"/>
      <c r="AR494" s="223"/>
      <c r="AS494" s="223"/>
      <c r="AT494" s="223"/>
      <c r="AU494" s="223"/>
      <c r="AV494" s="223"/>
    </row>
    <row r="495" spans="1:48" ht="12.75" customHeight="1" x14ac:dyDescent="0.25">
      <c r="A495" s="222"/>
      <c r="B495" s="222"/>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c r="AD495" s="223"/>
      <c r="AE495" s="223"/>
      <c r="AF495" s="224"/>
      <c r="AG495" s="223"/>
      <c r="AH495" s="223"/>
      <c r="AI495" s="223"/>
      <c r="AJ495" s="223"/>
      <c r="AK495" s="223"/>
      <c r="AL495" s="223"/>
      <c r="AM495" s="223"/>
      <c r="AN495" s="223"/>
      <c r="AO495" s="223"/>
      <c r="AP495" s="223"/>
      <c r="AQ495" s="223"/>
      <c r="AR495" s="223"/>
      <c r="AS495" s="223"/>
      <c r="AT495" s="223"/>
      <c r="AU495" s="223"/>
      <c r="AV495" s="223"/>
    </row>
    <row r="496" spans="1:48" ht="12.75" customHeight="1" x14ac:dyDescent="0.25">
      <c r="A496" s="222"/>
      <c r="B496" s="222"/>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c r="AD496" s="223"/>
      <c r="AE496" s="223"/>
      <c r="AF496" s="224"/>
      <c r="AG496" s="223"/>
      <c r="AH496" s="223"/>
      <c r="AI496" s="223"/>
      <c r="AJ496" s="223"/>
      <c r="AK496" s="223"/>
      <c r="AL496" s="223"/>
      <c r="AM496" s="223"/>
      <c r="AN496" s="223"/>
      <c r="AO496" s="223"/>
      <c r="AP496" s="223"/>
      <c r="AQ496" s="223"/>
      <c r="AR496" s="223"/>
      <c r="AS496" s="223"/>
      <c r="AT496" s="223"/>
      <c r="AU496" s="223"/>
      <c r="AV496" s="223"/>
    </row>
    <row r="497" spans="1:48" ht="12.75" customHeight="1" x14ac:dyDescent="0.25">
      <c r="A497" s="222"/>
      <c r="B497" s="222"/>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4"/>
      <c r="AG497" s="223"/>
      <c r="AH497" s="223"/>
      <c r="AI497" s="223"/>
      <c r="AJ497" s="223"/>
      <c r="AK497" s="223"/>
      <c r="AL497" s="223"/>
      <c r="AM497" s="223"/>
      <c r="AN497" s="223"/>
      <c r="AO497" s="223"/>
      <c r="AP497" s="223"/>
      <c r="AQ497" s="223"/>
      <c r="AR497" s="223"/>
      <c r="AS497" s="223"/>
      <c r="AT497" s="223"/>
      <c r="AU497" s="223"/>
      <c r="AV497" s="223"/>
    </row>
    <row r="498" spans="1:48" ht="12.75" customHeight="1" x14ac:dyDescent="0.25">
      <c r="A498" s="222"/>
      <c r="B498" s="222"/>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c r="AD498" s="223"/>
      <c r="AE498" s="223"/>
      <c r="AF498" s="224"/>
      <c r="AG498" s="223"/>
      <c r="AH498" s="223"/>
      <c r="AI498" s="223"/>
      <c r="AJ498" s="223"/>
      <c r="AK498" s="223"/>
      <c r="AL498" s="223"/>
      <c r="AM498" s="223"/>
      <c r="AN498" s="223"/>
      <c r="AO498" s="223"/>
      <c r="AP498" s="223"/>
      <c r="AQ498" s="223"/>
      <c r="AR498" s="223"/>
      <c r="AS498" s="223"/>
      <c r="AT498" s="223"/>
      <c r="AU498" s="223"/>
      <c r="AV498" s="223"/>
    </row>
    <row r="499" spans="1:48" ht="12.75" customHeight="1" x14ac:dyDescent="0.25">
      <c r="A499" s="222"/>
      <c r="B499" s="222"/>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c r="AD499" s="223"/>
      <c r="AE499" s="223"/>
      <c r="AF499" s="224"/>
      <c r="AG499" s="223"/>
      <c r="AH499" s="223"/>
      <c r="AI499" s="223"/>
      <c r="AJ499" s="223"/>
      <c r="AK499" s="223"/>
      <c r="AL499" s="223"/>
      <c r="AM499" s="223"/>
      <c r="AN499" s="223"/>
      <c r="AO499" s="223"/>
      <c r="AP499" s="223"/>
      <c r="AQ499" s="223"/>
      <c r="AR499" s="223"/>
      <c r="AS499" s="223"/>
      <c r="AT499" s="223"/>
      <c r="AU499" s="223"/>
      <c r="AV499" s="223"/>
    </row>
    <row r="500" spans="1:48" ht="12.75" customHeight="1" x14ac:dyDescent="0.25">
      <c r="A500" s="222"/>
      <c r="B500" s="222"/>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4"/>
      <c r="AG500" s="223"/>
      <c r="AH500" s="223"/>
      <c r="AI500" s="223"/>
      <c r="AJ500" s="223"/>
      <c r="AK500" s="223"/>
      <c r="AL500" s="223"/>
      <c r="AM500" s="223"/>
      <c r="AN500" s="223"/>
      <c r="AO500" s="223"/>
      <c r="AP500" s="223"/>
      <c r="AQ500" s="223"/>
      <c r="AR500" s="223"/>
      <c r="AS500" s="223"/>
      <c r="AT500" s="223"/>
      <c r="AU500" s="223"/>
      <c r="AV500" s="223"/>
    </row>
    <row r="501" spans="1:48" ht="12.75" customHeight="1" x14ac:dyDescent="0.25">
      <c r="A501" s="222"/>
      <c r="B501" s="222"/>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4"/>
      <c r="AG501" s="223"/>
      <c r="AH501" s="223"/>
      <c r="AI501" s="223"/>
      <c r="AJ501" s="223"/>
      <c r="AK501" s="223"/>
      <c r="AL501" s="223"/>
      <c r="AM501" s="223"/>
      <c r="AN501" s="223"/>
      <c r="AO501" s="223"/>
      <c r="AP501" s="223"/>
      <c r="AQ501" s="223"/>
      <c r="AR501" s="223"/>
      <c r="AS501" s="223"/>
      <c r="AT501" s="223"/>
      <c r="AU501" s="223"/>
      <c r="AV501" s="223"/>
    </row>
    <row r="502" spans="1:48" ht="12.75" customHeight="1" x14ac:dyDescent="0.25">
      <c r="A502" s="222"/>
      <c r="B502" s="222"/>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c r="AD502" s="223"/>
      <c r="AE502" s="223"/>
      <c r="AF502" s="224"/>
      <c r="AG502" s="223"/>
      <c r="AH502" s="223"/>
      <c r="AI502" s="223"/>
      <c r="AJ502" s="223"/>
      <c r="AK502" s="223"/>
      <c r="AL502" s="223"/>
      <c r="AM502" s="223"/>
      <c r="AN502" s="223"/>
      <c r="AO502" s="223"/>
      <c r="AP502" s="223"/>
      <c r="AQ502" s="223"/>
      <c r="AR502" s="223"/>
      <c r="AS502" s="223"/>
      <c r="AT502" s="223"/>
      <c r="AU502" s="223"/>
      <c r="AV502" s="223"/>
    </row>
    <row r="503" spans="1:48" ht="12.75" customHeight="1" x14ac:dyDescent="0.25">
      <c r="A503" s="222"/>
      <c r="B503" s="222"/>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23"/>
      <c r="AE503" s="223"/>
      <c r="AF503" s="224"/>
      <c r="AG503" s="223"/>
      <c r="AH503" s="223"/>
      <c r="AI503" s="223"/>
      <c r="AJ503" s="223"/>
      <c r="AK503" s="223"/>
      <c r="AL503" s="223"/>
      <c r="AM503" s="223"/>
      <c r="AN503" s="223"/>
      <c r="AO503" s="223"/>
      <c r="AP503" s="223"/>
      <c r="AQ503" s="223"/>
      <c r="AR503" s="223"/>
      <c r="AS503" s="223"/>
      <c r="AT503" s="223"/>
      <c r="AU503" s="223"/>
      <c r="AV503" s="223"/>
    </row>
    <row r="504" spans="1:48" ht="12.75" customHeight="1" x14ac:dyDescent="0.25">
      <c r="A504" s="222"/>
      <c r="B504" s="222"/>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4"/>
      <c r="AG504" s="223"/>
      <c r="AH504" s="223"/>
      <c r="AI504" s="223"/>
      <c r="AJ504" s="223"/>
      <c r="AK504" s="223"/>
      <c r="AL504" s="223"/>
      <c r="AM504" s="223"/>
      <c r="AN504" s="223"/>
      <c r="AO504" s="223"/>
      <c r="AP504" s="223"/>
      <c r="AQ504" s="223"/>
      <c r="AR504" s="223"/>
      <c r="AS504" s="223"/>
      <c r="AT504" s="223"/>
      <c r="AU504" s="223"/>
      <c r="AV504" s="223"/>
    </row>
    <row r="505" spans="1:48" ht="12.75" customHeight="1" x14ac:dyDescent="0.25">
      <c r="A505" s="222"/>
      <c r="B505" s="222"/>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4"/>
      <c r="AG505" s="223"/>
      <c r="AH505" s="223"/>
      <c r="AI505" s="223"/>
      <c r="AJ505" s="223"/>
      <c r="AK505" s="223"/>
      <c r="AL505" s="223"/>
      <c r="AM505" s="223"/>
      <c r="AN505" s="223"/>
      <c r="AO505" s="223"/>
      <c r="AP505" s="223"/>
      <c r="AQ505" s="223"/>
      <c r="AR505" s="223"/>
      <c r="AS505" s="223"/>
      <c r="AT505" s="223"/>
      <c r="AU505" s="223"/>
      <c r="AV505" s="223"/>
    </row>
    <row r="506" spans="1:48" ht="12.75" customHeight="1" x14ac:dyDescent="0.25">
      <c r="A506" s="222"/>
      <c r="B506" s="222"/>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4"/>
      <c r="AG506" s="223"/>
      <c r="AH506" s="223"/>
      <c r="AI506" s="223"/>
      <c r="AJ506" s="223"/>
      <c r="AK506" s="223"/>
      <c r="AL506" s="223"/>
      <c r="AM506" s="223"/>
      <c r="AN506" s="223"/>
      <c r="AO506" s="223"/>
      <c r="AP506" s="223"/>
      <c r="AQ506" s="223"/>
      <c r="AR506" s="223"/>
      <c r="AS506" s="223"/>
      <c r="AT506" s="223"/>
      <c r="AU506" s="223"/>
      <c r="AV506" s="223"/>
    </row>
    <row r="507" spans="1:48" ht="12.75" customHeight="1" x14ac:dyDescent="0.25">
      <c r="A507" s="222"/>
      <c r="B507" s="222"/>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4"/>
      <c r="AG507" s="223"/>
      <c r="AH507" s="223"/>
      <c r="AI507" s="223"/>
      <c r="AJ507" s="223"/>
      <c r="AK507" s="223"/>
      <c r="AL507" s="223"/>
      <c r="AM507" s="223"/>
      <c r="AN507" s="223"/>
      <c r="AO507" s="223"/>
      <c r="AP507" s="223"/>
      <c r="AQ507" s="223"/>
      <c r="AR507" s="223"/>
      <c r="AS507" s="223"/>
      <c r="AT507" s="223"/>
      <c r="AU507" s="223"/>
      <c r="AV507" s="223"/>
    </row>
    <row r="508" spans="1:48" ht="12.75" customHeight="1" x14ac:dyDescent="0.25">
      <c r="A508" s="222"/>
      <c r="B508" s="222"/>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4"/>
      <c r="AG508" s="223"/>
      <c r="AH508" s="223"/>
      <c r="AI508" s="223"/>
      <c r="AJ508" s="223"/>
      <c r="AK508" s="223"/>
      <c r="AL508" s="223"/>
      <c r="AM508" s="223"/>
      <c r="AN508" s="223"/>
      <c r="AO508" s="223"/>
      <c r="AP508" s="223"/>
      <c r="AQ508" s="223"/>
      <c r="AR508" s="223"/>
      <c r="AS508" s="223"/>
      <c r="AT508" s="223"/>
      <c r="AU508" s="223"/>
      <c r="AV508" s="223"/>
    </row>
    <row r="509" spans="1:48" ht="12.75" customHeight="1" x14ac:dyDescent="0.25">
      <c r="A509" s="222"/>
      <c r="B509" s="222"/>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c r="AD509" s="223"/>
      <c r="AE509" s="223"/>
      <c r="AF509" s="224"/>
      <c r="AG509" s="223"/>
      <c r="AH509" s="223"/>
      <c r="AI509" s="223"/>
      <c r="AJ509" s="223"/>
      <c r="AK509" s="223"/>
      <c r="AL509" s="223"/>
      <c r="AM509" s="223"/>
      <c r="AN509" s="223"/>
      <c r="AO509" s="223"/>
      <c r="AP509" s="223"/>
      <c r="AQ509" s="223"/>
      <c r="AR509" s="223"/>
      <c r="AS509" s="223"/>
      <c r="AT509" s="223"/>
      <c r="AU509" s="223"/>
      <c r="AV509" s="223"/>
    </row>
    <row r="510" spans="1:48" ht="12.75" customHeight="1" x14ac:dyDescent="0.25">
      <c r="A510" s="222"/>
      <c r="B510" s="222"/>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4"/>
      <c r="AG510" s="223"/>
      <c r="AH510" s="223"/>
      <c r="AI510" s="223"/>
      <c r="AJ510" s="223"/>
      <c r="AK510" s="223"/>
      <c r="AL510" s="223"/>
      <c r="AM510" s="223"/>
      <c r="AN510" s="223"/>
      <c r="AO510" s="223"/>
      <c r="AP510" s="223"/>
      <c r="AQ510" s="223"/>
      <c r="AR510" s="223"/>
      <c r="AS510" s="223"/>
      <c r="AT510" s="223"/>
      <c r="AU510" s="223"/>
      <c r="AV510" s="223"/>
    </row>
    <row r="511" spans="1:48" ht="12.75" customHeight="1" x14ac:dyDescent="0.25">
      <c r="A511" s="222"/>
      <c r="B511" s="222"/>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c r="AD511" s="223"/>
      <c r="AE511" s="223"/>
      <c r="AF511" s="224"/>
      <c r="AG511" s="223"/>
      <c r="AH511" s="223"/>
      <c r="AI511" s="223"/>
      <c r="AJ511" s="223"/>
      <c r="AK511" s="223"/>
      <c r="AL511" s="223"/>
      <c r="AM511" s="223"/>
      <c r="AN511" s="223"/>
      <c r="AO511" s="223"/>
      <c r="AP511" s="223"/>
      <c r="AQ511" s="223"/>
      <c r="AR511" s="223"/>
      <c r="AS511" s="223"/>
      <c r="AT511" s="223"/>
      <c r="AU511" s="223"/>
      <c r="AV511" s="223"/>
    </row>
    <row r="512" spans="1:48" ht="12.75" customHeight="1" x14ac:dyDescent="0.25">
      <c r="A512" s="222"/>
      <c r="B512" s="222"/>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4"/>
      <c r="AG512" s="223"/>
      <c r="AH512" s="223"/>
      <c r="AI512" s="223"/>
      <c r="AJ512" s="223"/>
      <c r="AK512" s="223"/>
      <c r="AL512" s="223"/>
      <c r="AM512" s="223"/>
      <c r="AN512" s="223"/>
      <c r="AO512" s="223"/>
      <c r="AP512" s="223"/>
      <c r="AQ512" s="223"/>
      <c r="AR512" s="223"/>
      <c r="AS512" s="223"/>
      <c r="AT512" s="223"/>
      <c r="AU512" s="223"/>
      <c r="AV512" s="223"/>
    </row>
    <row r="513" spans="1:48" ht="12.75" customHeight="1" x14ac:dyDescent="0.25">
      <c r="A513" s="222"/>
      <c r="B513" s="222"/>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4"/>
      <c r="AG513" s="223"/>
      <c r="AH513" s="223"/>
      <c r="AI513" s="223"/>
      <c r="AJ513" s="223"/>
      <c r="AK513" s="223"/>
      <c r="AL513" s="223"/>
      <c r="AM513" s="223"/>
      <c r="AN513" s="223"/>
      <c r="AO513" s="223"/>
      <c r="AP513" s="223"/>
      <c r="AQ513" s="223"/>
      <c r="AR513" s="223"/>
      <c r="AS513" s="223"/>
      <c r="AT513" s="223"/>
      <c r="AU513" s="223"/>
      <c r="AV513" s="223"/>
    </row>
    <row r="514" spans="1:48" ht="12.75" customHeight="1" x14ac:dyDescent="0.25">
      <c r="A514" s="222"/>
      <c r="B514" s="222"/>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c r="AD514" s="223"/>
      <c r="AE514" s="223"/>
      <c r="AF514" s="224"/>
      <c r="AG514" s="223"/>
      <c r="AH514" s="223"/>
      <c r="AI514" s="223"/>
      <c r="AJ514" s="223"/>
      <c r="AK514" s="223"/>
      <c r="AL514" s="223"/>
      <c r="AM514" s="223"/>
      <c r="AN514" s="223"/>
      <c r="AO514" s="223"/>
      <c r="AP514" s="223"/>
      <c r="AQ514" s="223"/>
      <c r="AR514" s="223"/>
      <c r="AS514" s="223"/>
      <c r="AT514" s="223"/>
      <c r="AU514" s="223"/>
      <c r="AV514" s="223"/>
    </row>
    <row r="515" spans="1:48" ht="12.75" customHeight="1" x14ac:dyDescent="0.25">
      <c r="A515" s="222"/>
      <c r="B515" s="222"/>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4"/>
      <c r="AG515" s="223"/>
      <c r="AH515" s="223"/>
      <c r="AI515" s="223"/>
      <c r="AJ515" s="223"/>
      <c r="AK515" s="223"/>
      <c r="AL515" s="223"/>
      <c r="AM515" s="223"/>
      <c r="AN515" s="223"/>
      <c r="AO515" s="223"/>
      <c r="AP515" s="223"/>
      <c r="AQ515" s="223"/>
      <c r="AR515" s="223"/>
      <c r="AS515" s="223"/>
      <c r="AT515" s="223"/>
      <c r="AU515" s="223"/>
      <c r="AV515" s="223"/>
    </row>
    <row r="516" spans="1:48" ht="12.75" customHeight="1" x14ac:dyDescent="0.25">
      <c r="A516" s="222"/>
      <c r="B516" s="222"/>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4"/>
      <c r="AG516" s="223"/>
      <c r="AH516" s="223"/>
      <c r="AI516" s="223"/>
      <c r="AJ516" s="223"/>
      <c r="AK516" s="223"/>
      <c r="AL516" s="223"/>
      <c r="AM516" s="223"/>
      <c r="AN516" s="223"/>
      <c r="AO516" s="223"/>
      <c r="AP516" s="223"/>
      <c r="AQ516" s="223"/>
      <c r="AR516" s="223"/>
      <c r="AS516" s="223"/>
      <c r="AT516" s="223"/>
      <c r="AU516" s="223"/>
      <c r="AV516" s="223"/>
    </row>
    <row r="517" spans="1:48" ht="12.75" customHeight="1" x14ac:dyDescent="0.25">
      <c r="A517" s="222"/>
      <c r="B517" s="222"/>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c r="AD517" s="223"/>
      <c r="AE517" s="223"/>
      <c r="AF517" s="224"/>
      <c r="AG517" s="223"/>
      <c r="AH517" s="223"/>
      <c r="AI517" s="223"/>
      <c r="AJ517" s="223"/>
      <c r="AK517" s="223"/>
      <c r="AL517" s="223"/>
      <c r="AM517" s="223"/>
      <c r="AN517" s="223"/>
      <c r="AO517" s="223"/>
      <c r="AP517" s="223"/>
      <c r="AQ517" s="223"/>
      <c r="AR517" s="223"/>
      <c r="AS517" s="223"/>
      <c r="AT517" s="223"/>
      <c r="AU517" s="223"/>
      <c r="AV517" s="223"/>
    </row>
    <row r="518" spans="1:48" ht="12.75" customHeight="1" x14ac:dyDescent="0.25">
      <c r="A518" s="222"/>
      <c r="B518" s="222"/>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4"/>
      <c r="AG518" s="223"/>
      <c r="AH518" s="223"/>
      <c r="AI518" s="223"/>
      <c r="AJ518" s="223"/>
      <c r="AK518" s="223"/>
      <c r="AL518" s="223"/>
      <c r="AM518" s="223"/>
      <c r="AN518" s="223"/>
      <c r="AO518" s="223"/>
      <c r="AP518" s="223"/>
      <c r="AQ518" s="223"/>
      <c r="AR518" s="223"/>
      <c r="AS518" s="223"/>
      <c r="AT518" s="223"/>
      <c r="AU518" s="223"/>
      <c r="AV518" s="223"/>
    </row>
    <row r="519" spans="1:48" ht="12.75" customHeight="1" x14ac:dyDescent="0.25">
      <c r="A519" s="222"/>
      <c r="B519" s="222"/>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4"/>
      <c r="AG519" s="223"/>
      <c r="AH519" s="223"/>
      <c r="AI519" s="223"/>
      <c r="AJ519" s="223"/>
      <c r="AK519" s="223"/>
      <c r="AL519" s="223"/>
      <c r="AM519" s="223"/>
      <c r="AN519" s="223"/>
      <c r="AO519" s="223"/>
      <c r="AP519" s="223"/>
      <c r="AQ519" s="223"/>
      <c r="AR519" s="223"/>
      <c r="AS519" s="223"/>
      <c r="AT519" s="223"/>
      <c r="AU519" s="223"/>
      <c r="AV519" s="223"/>
    </row>
    <row r="520" spans="1:48" ht="12.75" customHeight="1" x14ac:dyDescent="0.25">
      <c r="A520" s="222"/>
      <c r="B520" s="222"/>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4"/>
      <c r="AG520" s="223"/>
      <c r="AH520" s="223"/>
      <c r="AI520" s="223"/>
      <c r="AJ520" s="223"/>
      <c r="AK520" s="223"/>
      <c r="AL520" s="223"/>
      <c r="AM520" s="223"/>
      <c r="AN520" s="223"/>
      <c r="AO520" s="223"/>
      <c r="AP520" s="223"/>
      <c r="AQ520" s="223"/>
      <c r="AR520" s="223"/>
      <c r="AS520" s="223"/>
      <c r="AT520" s="223"/>
      <c r="AU520" s="223"/>
      <c r="AV520" s="223"/>
    </row>
    <row r="521" spans="1:48" ht="12.75" customHeight="1" x14ac:dyDescent="0.25">
      <c r="A521" s="222"/>
      <c r="B521" s="222"/>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c r="AD521" s="223"/>
      <c r="AE521" s="223"/>
      <c r="AF521" s="224"/>
      <c r="AG521" s="223"/>
      <c r="AH521" s="223"/>
      <c r="AI521" s="223"/>
      <c r="AJ521" s="223"/>
      <c r="AK521" s="223"/>
      <c r="AL521" s="223"/>
      <c r="AM521" s="223"/>
      <c r="AN521" s="223"/>
      <c r="AO521" s="223"/>
      <c r="AP521" s="223"/>
      <c r="AQ521" s="223"/>
      <c r="AR521" s="223"/>
      <c r="AS521" s="223"/>
      <c r="AT521" s="223"/>
      <c r="AU521" s="223"/>
      <c r="AV521" s="223"/>
    </row>
    <row r="522" spans="1:48" ht="12.75" customHeight="1" x14ac:dyDescent="0.25">
      <c r="A522" s="222"/>
      <c r="B522" s="222"/>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c r="AD522" s="223"/>
      <c r="AE522" s="223"/>
      <c r="AF522" s="224"/>
      <c r="AG522" s="223"/>
      <c r="AH522" s="223"/>
      <c r="AI522" s="223"/>
      <c r="AJ522" s="223"/>
      <c r="AK522" s="223"/>
      <c r="AL522" s="223"/>
      <c r="AM522" s="223"/>
      <c r="AN522" s="223"/>
      <c r="AO522" s="223"/>
      <c r="AP522" s="223"/>
      <c r="AQ522" s="223"/>
      <c r="AR522" s="223"/>
      <c r="AS522" s="223"/>
      <c r="AT522" s="223"/>
      <c r="AU522" s="223"/>
      <c r="AV522" s="223"/>
    </row>
    <row r="523" spans="1:48" ht="12.75" customHeight="1" x14ac:dyDescent="0.25">
      <c r="A523" s="222"/>
      <c r="B523" s="222"/>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4"/>
      <c r="AG523" s="223"/>
      <c r="AH523" s="223"/>
      <c r="AI523" s="223"/>
      <c r="AJ523" s="223"/>
      <c r="AK523" s="223"/>
      <c r="AL523" s="223"/>
      <c r="AM523" s="223"/>
      <c r="AN523" s="223"/>
      <c r="AO523" s="223"/>
      <c r="AP523" s="223"/>
      <c r="AQ523" s="223"/>
      <c r="AR523" s="223"/>
      <c r="AS523" s="223"/>
      <c r="AT523" s="223"/>
      <c r="AU523" s="223"/>
      <c r="AV523" s="223"/>
    </row>
    <row r="524" spans="1:48" ht="12.75" customHeight="1" x14ac:dyDescent="0.25">
      <c r="A524" s="222"/>
      <c r="B524" s="222"/>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4"/>
      <c r="AG524" s="223"/>
      <c r="AH524" s="223"/>
      <c r="AI524" s="223"/>
      <c r="AJ524" s="223"/>
      <c r="AK524" s="223"/>
      <c r="AL524" s="223"/>
      <c r="AM524" s="223"/>
      <c r="AN524" s="223"/>
      <c r="AO524" s="223"/>
      <c r="AP524" s="223"/>
      <c r="AQ524" s="223"/>
      <c r="AR524" s="223"/>
      <c r="AS524" s="223"/>
      <c r="AT524" s="223"/>
      <c r="AU524" s="223"/>
      <c r="AV524" s="223"/>
    </row>
    <row r="525" spans="1:48" ht="12.75" customHeight="1" x14ac:dyDescent="0.25">
      <c r="A525" s="222"/>
      <c r="B525" s="222"/>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c r="AD525" s="223"/>
      <c r="AE525" s="223"/>
      <c r="AF525" s="224"/>
      <c r="AG525" s="223"/>
      <c r="AH525" s="223"/>
      <c r="AI525" s="223"/>
      <c r="AJ525" s="223"/>
      <c r="AK525" s="223"/>
      <c r="AL525" s="223"/>
      <c r="AM525" s="223"/>
      <c r="AN525" s="223"/>
      <c r="AO525" s="223"/>
      <c r="AP525" s="223"/>
      <c r="AQ525" s="223"/>
      <c r="AR525" s="223"/>
      <c r="AS525" s="223"/>
      <c r="AT525" s="223"/>
      <c r="AU525" s="223"/>
      <c r="AV525" s="223"/>
    </row>
    <row r="526" spans="1:48" ht="12.75" customHeight="1" x14ac:dyDescent="0.25">
      <c r="A526" s="222"/>
      <c r="B526" s="222"/>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4"/>
      <c r="AG526" s="223"/>
      <c r="AH526" s="223"/>
      <c r="AI526" s="223"/>
      <c r="AJ526" s="223"/>
      <c r="AK526" s="223"/>
      <c r="AL526" s="223"/>
      <c r="AM526" s="223"/>
      <c r="AN526" s="223"/>
      <c r="AO526" s="223"/>
      <c r="AP526" s="223"/>
      <c r="AQ526" s="223"/>
      <c r="AR526" s="223"/>
      <c r="AS526" s="223"/>
      <c r="AT526" s="223"/>
      <c r="AU526" s="223"/>
      <c r="AV526" s="223"/>
    </row>
    <row r="527" spans="1:48" ht="12.75" customHeight="1" x14ac:dyDescent="0.25">
      <c r="A527" s="222"/>
      <c r="B527" s="222"/>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4"/>
      <c r="AG527" s="223"/>
      <c r="AH527" s="223"/>
      <c r="AI527" s="223"/>
      <c r="AJ527" s="223"/>
      <c r="AK527" s="223"/>
      <c r="AL527" s="223"/>
      <c r="AM527" s="223"/>
      <c r="AN527" s="223"/>
      <c r="AO527" s="223"/>
      <c r="AP527" s="223"/>
      <c r="AQ527" s="223"/>
      <c r="AR527" s="223"/>
      <c r="AS527" s="223"/>
      <c r="AT527" s="223"/>
      <c r="AU527" s="223"/>
      <c r="AV527" s="223"/>
    </row>
    <row r="528" spans="1:48" ht="12.75" customHeight="1" x14ac:dyDescent="0.25">
      <c r="A528" s="222"/>
      <c r="B528" s="222"/>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4"/>
      <c r="AG528" s="223"/>
      <c r="AH528" s="223"/>
      <c r="AI528" s="223"/>
      <c r="AJ528" s="223"/>
      <c r="AK528" s="223"/>
      <c r="AL528" s="223"/>
      <c r="AM528" s="223"/>
      <c r="AN528" s="223"/>
      <c r="AO528" s="223"/>
      <c r="AP528" s="223"/>
      <c r="AQ528" s="223"/>
      <c r="AR528" s="223"/>
      <c r="AS528" s="223"/>
      <c r="AT528" s="223"/>
      <c r="AU528" s="223"/>
      <c r="AV528" s="223"/>
    </row>
    <row r="529" spans="1:48" ht="12.75" customHeight="1" x14ac:dyDescent="0.25">
      <c r="A529" s="222"/>
      <c r="B529" s="222"/>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4"/>
      <c r="AG529" s="223"/>
      <c r="AH529" s="223"/>
      <c r="AI529" s="223"/>
      <c r="AJ529" s="223"/>
      <c r="AK529" s="223"/>
      <c r="AL529" s="223"/>
      <c r="AM529" s="223"/>
      <c r="AN529" s="223"/>
      <c r="AO529" s="223"/>
      <c r="AP529" s="223"/>
      <c r="AQ529" s="223"/>
      <c r="AR529" s="223"/>
      <c r="AS529" s="223"/>
      <c r="AT529" s="223"/>
      <c r="AU529" s="223"/>
      <c r="AV529" s="223"/>
    </row>
    <row r="530" spans="1:48" ht="12.75" customHeight="1" x14ac:dyDescent="0.25">
      <c r="A530" s="222"/>
      <c r="B530" s="222"/>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4"/>
      <c r="AG530" s="223"/>
      <c r="AH530" s="223"/>
      <c r="AI530" s="223"/>
      <c r="AJ530" s="223"/>
      <c r="AK530" s="223"/>
      <c r="AL530" s="223"/>
      <c r="AM530" s="223"/>
      <c r="AN530" s="223"/>
      <c r="AO530" s="223"/>
      <c r="AP530" s="223"/>
      <c r="AQ530" s="223"/>
      <c r="AR530" s="223"/>
      <c r="AS530" s="223"/>
      <c r="AT530" s="223"/>
      <c r="AU530" s="223"/>
      <c r="AV530" s="223"/>
    </row>
    <row r="531" spans="1:48" ht="12.75" customHeight="1" x14ac:dyDescent="0.25">
      <c r="A531" s="222"/>
      <c r="B531" s="222"/>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4"/>
      <c r="AG531" s="223"/>
      <c r="AH531" s="223"/>
      <c r="AI531" s="223"/>
      <c r="AJ531" s="223"/>
      <c r="AK531" s="223"/>
      <c r="AL531" s="223"/>
      <c r="AM531" s="223"/>
      <c r="AN531" s="223"/>
      <c r="AO531" s="223"/>
      <c r="AP531" s="223"/>
      <c r="AQ531" s="223"/>
      <c r="AR531" s="223"/>
      <c r="AS531" s="223"/>
      <c r="AT531" s="223"/>
      <c r="AU531" s="223"/>
      <c r="AV531" s="223"/>
    </row>
    <row r="532" spans="1:48" ht="12.75" customHeight="1" x14ac:dyDescent="0.25">
      <c r="A532" s="222"/>
      <c r="B532" s="222"/>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4"/>
      <c r="AG532" s="223"/>
      <c r="AH532" s="223"/>
      <c r="AI532" s="223"/>
      <c r="AJ532" s="223"/>
      <c r="AK532" s="223"/>
      <c r="AL532" s="223"/>
      <c r="AM532" s="223"/>
      <c r="AN532" s="223"/>
      <c r="AO532" s="223"/>
      <c r="AP532" s="223"/>
      <c r="AQ532" s="223"/>
      <c r="AR532" s="223"/>
      <c r="AS532" s="223"/>
      <c r="AT532" s="223"/>
      <c r="AU532" s="223"/>
      <c r="AV532" s="223"/>
    </row>
    <row r="533" spans="1:48" ht="12.75" customHeight="1" x14ac:dyDescent="0.25">
      <c r="A533" s="222"/>
      <c r="B533" s="222"/>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4"/>
      <c r="AG533" s="223"/>
      <c r="AH533" s="223"/>
      <c r="AI533" s="223"/>
      <c r="AJ533" s="223"/>
      <c r="AK533" s="223"/>
      <c r="AL533" s="223"/>
      <c r="AM533" s="223"/>
      <c r="AN533" s="223"/>
      <c r="AO533" s="223"/>
      <c r="AP533" s="223"/>
      <c r="AQ533" s="223"/>
      <c r="AR533" s="223"/>
      <c r="AS533" s="223"/>
      <c r="AT533" s="223"/>
      <c r="AU533" s="223"/>
      <c r="AV533" s="223"/>
    </row>
    <row r="534" spans="1:48" ht="12.75" customHeight="1" x14ac:dyDescent="0.25">
      <c r="A534" s="222"/>
      <c r="B534" s="222"/>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4"/>
      <c r="AG534" s="223"/>
      <c r="AH534" s="223"/>
      <c r="AI534" s="223"/>
      <c r="AJ534" s="223"/>
      <c r="AK534" s="223"/>
      <c r="AL534" s="223"/>
      <c r="AM534" s="223"/>
      <c r="AN534" s="223"/>
      <c r="AO534" s="223"/>
      <c r="AP534" s="223"/>
      <c r="AQ534" s="223"/>
      <c r="AR534" s="223"/>
      <c r="AS534" s="223"/>
      <c r="AT534" s="223"/>
      <c r="AU534" s="223"/>
      <c r="AV534" s="223"/>
    </row>
    <row r="535" spans="1:48" ht="12.75" customHeight="1" x14ac:dyDescent="0.25">
      <c r="A535" s="222"/>
      <c r="B535" s="222"/>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4"/>
      <c r="AG535" s="223"/>
      <c r="AH535" s="223"/>
      <c r="AI535" s="223"/>
      <c r="AJ535" s="223"/>
      <c r="AK535" s="223"/>
      <c r="AL535" s="223"/>
      <c r="AM535" s="223"/>
      <c r="AN535" s="223"/>
      <c r="AO535" s="223"/>
      <c r="AP535" s="223"/>
      <c r="AQ535" s="223"/>
      <c r="AR535" s="223"/>
      <c r="AS535" s="223"/>
      <c r="AT535" s="223"/>
      <c r="AU535" s="223"/>
      <c r="AV535" s="223"/>
    </row>
    <row r="536" spans="1:48" ht="12.75" customHeight="1" x14ac:dyDescent="0.25">
      <c r="A536" s="222"/>
      <c r="B536" s="222"/>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4"/>
      <c r="AG536" s="223"/>
      <c r="AH536" s="223"/>
      <c r="AI536" s="223"/>
      <c r="AJ536" s="223"/>
      <c r="AK536" s="223"/>
      <c r="AL536" s="223"/>
      <c r="AM536" s="223"/>
      <c r="AN536" s="223"/>
      <c r="AO536" s="223"/>
      <c r="AP536" s="223"/>
      <c r="AQ536" s="223"/>
      <c r="AR536" s="223"/>
      <c r="AS536" s="223"/>
      <c r="AT536" s="223"/>
      <c r="AU536" s="223"/>
      <c r="AV536" s="223"/>
    </row>
    <row r="537" spans="1:48" ht="12.75" customHeight="1" x14ac:dyDescent="0.25">
      <c r="A537" s="222"/>
      <c r="B537" s="222"/>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4"/>
      <c r="AG537" s="223"/>
      <c r="AH537" s="223"/>
      <c r="AI537" s="223"/>
      <c r="AJ537" s="223"/>
      <c r="AK537" s="223"/>
      <c r="AL537" s="223"/>
      <c r="AM537" s="223"/>
      <c r="AN537" s="223"/>
      <c r="AO537" s="223"/>
      <c r="AP537" s="223"/>
      <c r="AQ537" s="223"/>
      <c r="AR537" s="223"/>
      <c r="AS537" s="223"/>
      <c r="AT537" s="223"/>
      <c r="AU537" s="223"/>
      <c r="AV537" s="223"/>
    </row>
    <row r="538" spans="1:48" ht="12.75" customHeight="1" x14ac:dyDescent="0.25">
      <c r="A538" s="222"/>
      <c r="B538" s="222"/>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4"/>
      <c r="AG538" s="223"/>
      <c r="AH538" s="223"/>
      <c r="AI538" s="223"/>
      <c r="AJ538" s="223"/>
      <c r="AK538" s="223"/>
      <c r="AL538" s="223"/>
      <c r="AM538" s="223"/>
      <c r="AN538" s="223"/>
      <c r="AO538" s="223"/>
      <c r="AP538" s="223"/>
      <c r="AQ538" s="223"/>
      <c r="AR538" s="223"/>
      <c r="AS538" s="223"/>
      <c r="AT538" s="223"/>
      <c r="AU538" s="223"/>
      <c r="AV538" s="223"/>
    </row>
    <row r="539" spans="1:48" ht="12.75" customHeight="1" x14ac:dyDescent="0.25">
      <c r="A539" s="222"/>
      <c r="B539" s="222"/>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c r="AD539" s="223"/>
      <c r="AE539" s="223"/>
      <c r="AF539" s="224"/>
      <c r="AG539" s="223"/>
      <c r="AH539" s="223"/>
      <c r="AI539" s="223"/>
      <c r="AJ539" s="223"/>
      <c r="AK539" s="223"/>
      <c r="AL539" s="223"/>
      <c r="AM539" s="223"/>
      <c r="AN539" s="223"/>
      <c r="AO539" s="223"/>
      <c r="AP539" s="223"/>
      <c r="AQ539" s="223"/>
      <c r="AR539" s="223"/>
      <c r="AS539" s="223"/>
      <c r="AT539" s="223"/>
      <c r="AU539" s="223"/>
      <c r="AV539" s="223"/>
    </row>
    <row r="540" spans="1:48" ht="12.75" customHeight="1" x14ac:dyDescent="0.25">
      <c r="A540" s="222"/>
      <c r="B540" s="222"/>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4"/>
      <c r="AG540" s="223"/>
      <c r="AH540" s="223"/>
      <c r="AI540" s="223"/>
      <c r="AJ540" s="223"/>
      <c r="AK540" s="223"/>
      <c r="AL540" s="223"/>
      <c r="AM540" s="223"/>
      <c r="AN540" s="223"/>
      <c r="AO540" s="223"/>
      <c r="AP540" s="223"/>
      <c r="AQ540" s="223"/>
      <c r="AR540" s="223"/>
      <c r="AS540" s="223"/>
      <c r="AT540" s="223"/>
      <c r="AU540" s="223"/>
      <c r="AV540" s="223"/>
    </row>
    <row r="541" spans="1:48" ht="12.75" customHeight="1" x14ac:dyDescent="0.25">
      <c r="A541" s="222"/>
      <c r="B541" s="222"/>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4"/>
      <c r="AG541" s="223"/>
      <c r="AH541" s="223"/>
      <c r="AI541" s="223"/>
      <c r="AJ541" s="223"/>
      <c r="AK541" s="223"/>
      <c r="AL541" s="223"/>
      <c r="AM541" s="223"/>
      <c r="AN541" s="223"/>
      <c r="AO541" s="223"/>
      <c r="AP541" s="223"/>
      <c r="AQ541" s="223"/>
      <c r="AR541" s="223"/>
      <c r="AS541" s="223"/>
      <c r="AT541" s="223"/>
      <c r="AU541" s="223"/>
      <c r="AV541" s="223"/>
    </row>
    <row r="542" spans="1:48" ht="12.75" customHeight="1" x14ac:dyDescent="0.25">
      <c r="A542" s="222"/>
      <c r="B542" s="222"/>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c r="AD542" s="223"/>
      <c r="AE542" s="223"/>
      <c r="AF542" s="224"/>
      <c r="AG542" s="223"/>
      <c r="AH542" s="223"/>
      <c r="AI542" s="223"/>
      <c r="AJ542" s="223"/>
      <c r="AK542" s="223"/>
      <c r="AL542" s="223"/>
      <c r="AM542" s="223"/>
      <c r="AN542" s="223"/>
      <c r="AO542" s="223"/>
      <c r="AP542" s="223"/>
      <c r="AQ542" s="223"/>
      <c r="AR542" s="223"/>
      <c r="AS542" s="223"/>
      <c r="AT542" s="223"/>
      <c r="AU542" s="223"/>
      <c r="AV542" s="223"/>
    </row>
    <row r="543" spans="1:48" ht="12.75" customHeight="1" x14ac:dyDescent="0.25">
      <c r="A543" s="222"/>
      <c r="B543" s="222"/>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4"/>
      <c r="AG543" s="223"/>
      <c r="AH543" s="223"/>
      <c r="AI543" s="223"/>
      <c r="AJ543" s="223"/>
      <c r="AK543" s="223"/>
      <c r="AL543" s="223"/>
      <c r="AM543" s="223"/>
      <c r="AN543" s="223"/>
      <c r="AO543" s="223"/>
      <c r="AP543" s="223"/>
      <c r="AQ543" s="223"/>
      <c r="AR543" s="223"/>
      <c r="AS543" s="223"/>
      <c r="AT543" s="223"/>
      <c r="AU543" s="223"/>
      <c r="AV543" s="223"/>
    </row>
    <row r="544" spans="1:48" ht="12.75" customHeight="1" x14ac:dyDescent="0.25">
      <c r="A544" s="222"/>
      <c r="B544" s="222"/>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4"/>
      <c r="AG544" s="223"/>
      <c r="AH544" s="223"/>
      <c r="AI544" s="223"/>
      <c r="AJ544" s="223"/>
      <c r="AK544" s="223"/>
      <c r="AL544" s="223"/>
      <c r="AM544" s="223"/>
      <c r="AN544" s="223"/>
      <c r="AO544" s="223"/>
      <c r="AP544" s="223"/>
      <c r="AQ544" s="223"/>
      <c r="AR544" s="223"/>
      <c r="AS544" s="223"/>
      <c r="AT544" s="223"/>
      <c r="AU544" s="223"/>
      <c r="AV544" s="223"/>
    </row>
    <row r="545" spans="1:48" ht="12.75" customHeight="1" x14ac:dyDescent="0.25">
      <c r="A545" s="222"/>
      <c r="B545" s="222"/>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4"/>
      <c r="AG545" s="223"/>
      <c r="AH545" s="223"/>
      <c r="AI545" s="223"/>
      <c r="AJ545" s="223"/>
      <c r="AK545" s="223"/>
      <c r="AL545" s="223"/>
      <c r="AM545" s="223"/>
      <c r="AN545" s="223"/>
      <c r="AO545" s="223"/>
      <c r="AP545" s="223"/>
      <c r="AQ545" s="223"/>
      <c r="AR545" s="223"/>
      <c r="AS545" s="223"/>
      <c r="AT545" s="223"/>
      <c r="AU545" s="223"/>
      <c r="AV545" s="223"/>
    </row>
    <row r="546" spans="1:48" ht="12.75" customHeight="1" x14ac:dyDescent="0.25">
      <c r="A546" s="222"/>
      <c r="B546" s="222"/>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c r="AD546" s="223"/>
      <c r="AE546" s="223"/>
      <c r="AF546" s="224"/>
      <c r="AG546" s="223"/>
      <c r="AH546" s="223"/>
      <c r="AI546" s="223"/>
      <c r="AJ546" s="223"/>
      <c r="AK546" s="223"/>
      <c r="AL546" s="223"/>
      <c r="AM546" s="223"/>
      <c r="AN546" s="223"/>
      <c r="AO546" s="223"/>
      <c r="AP546" s="223"/>
      <c r="AQ546" s="223"/>
      <c r="AR546" s="223"/>
      <c r="AS546" s="223"/>
      <c r="AT546" s="223"/>
      <c r="AU546" s="223"/>
      <c r="AV546" s="223"/>
    </row>
    <row r="547" spans="1:48" ht="12.75" customHeight="1" x14ac:dyDescent="0.25">
      <c r="A547" s="222"/>
      <c r="B547" s="222"/>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c r="AD547" s="223"/>
      <c r="AE547" s="223"/>
      <c r="AF547" s="224"/>
      <c r="AG547" s="223"/>
      <c r="AH547" s="223"/>
      <c r="AI547" s="223"/>
      <c r="AJ547" s="223"/>
      <c r="AK547" s="223"/>
      <c r="AL547" s="223"/>
      <c r="AM547" s="223"/>
      <c r="AN547" s="223"/>
      <c r="AO547" s="223"/>
      <c r="AP547" s="223"/>
      <c r="AQ547" s="223"/>
      <c r="AR547" s="223"/>
      <c r="AS547" s="223"/>
      <c r="AT547" s="223"/>
      <c r="AU547" s="223"/>
      <c r="AV547" s="223"/>
    </row>
    <row r="548" spans="1:48" ht="12.75" customHeight="1" x14ac:dyDescent="0.25">
      <c r="A548" s="222"/>
      <c r="B548" s="222"/>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c r="AD548" s="223"/>
      <c r="AE548" s="223"/>
      <c r="AF548" s="224"/>
      <c r="AG548" s="223"/>
      <c r="AH548" s="223"/>
      <c r="AI548" s="223"/>
      <c r="AJ548" s="223"/>
      <c r="AK548" s="223"/>
      <c r="AL548" s="223"/>
      <c r="AM548" s="223"/>
      <c r="AN548" s="223"/>
      <c r="AO548" s="223"/>
      <c r="AP548" s="223"/>
      <c r="AQ548" s="223"/>
      <c r="AR548" s="223"/>
      <c r="AS548" s="223"/>
      <c r="AT548" s="223"/>
      <c r="AU548" s="223"/>
      <c r="AV548" s="223"/>
    </row>
    <row r="549" spans="1:48" ht="12.75" customHeight="1" x14ac:dyDescent="0.25">
      <c r="A549" s="222"/>
      <c r="B549" s="222"/>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4"/>
      <c r="AG549" s="223"/>
      <c r="AH549" s="223"/>
      <c r="AI549" s="223"/>
      <c r="AJ549" s="223"/>
      <c r="AK549" s="223"/>
      <c r="AL549" s="223"/>
      <c r="AM549" s="223"/>
      <c r="AN549" s="223"/>
      <c r="AO549" s="223"/>
      <c r="AP549" s="223"/>
      <c r="AQ549" s="223"/>
      <c r="AR549" s="223"/>
      <c r="AS549" s="223"/>
      <c r="AT549" s="223"/>
      <c r="AU549" s="223"/>
      <c r="AV549" s="223"/>
    </row>
    <row r="550" spans="1:48" ht="12.75" customHeight="1" x14ac:dyDescent="0.25">
      <c r="A550" s="222"/>
      <c r="B550" s="222"/>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4"/>
      <c r="AG550" s="223"/>
      <c r="AH550" s="223"/>
      <c r="AI550" s="223"/>
      <c r="AJ550" s="223"/>
      <c r="AK550" s="223"/>
      <c r="AL550" s="223"/>
      <c r="AM550" s="223"/>
      <c r="AN550" s="223"/>
      <c r="AO550" s="223"/>
      <c r="AP550" s="223"/>
      <c r="AQ550" s="223"/>
      <c r="AR550" s="223"/>
      <c r="AS550" s="223"/>
      <c r="AT550" s="223"/>
      <c r="AU550" s="223"/>
      <c r="AV550" s="223"/>
    </row>
    <row r="551" spans="1:48" ht="12.75" customHeight="1" x14ac:dyDescent="0.25">
      <c r="A551" s="222"/>
      <c r="B551" s="222"/>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c r="AD551" s="223"/>
      <c r="AE551" s="223"/>
      <c r="AF551" s="224"/>
      <c r="AG551" s="223"/>
      <c r="AH551" s="223"/>
      <c r="AI551" s="223"/>
      <c r="AJ551" s="223"/>
      <c r="AK551" s="223"/>
      <c r="AL551" s="223"/>
      <c r="AM551" s="223"/>
      <c r="AN551" s="223"/>
      <c r="AO551" s="223"/>
      <c r="AP551" s="223"/>
      <c r="AQ551" s="223"/>
      <c r="AR551" s="223"/>
      <c r="AS551" s="223"/>
      <c r="AT551" s="223"/>
      <c r="AU551" s="223"/>
      <c r="AV551" s="223"/>
    </row>
    <row r="552" spans="1:48" ht="12.75" customHeight="1" x14ac:dyDescent="0.25">
      <c r="A552" s="222"/>
      <c r="B552" s="222"/>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4"/>
      <c r="AG552" s="223"/>
      <c r="AH552" s="223"/>
      <c r="AI552" s="223"/>
      <c r="AJ552" s="223"/>
      <c r="AK552" s="223"/>
      <c r="AL552" s="223"/>
      <c r="AM552" s="223"/>
      <c r="AN552" s="223"/>
      <c r="AO552" s="223"/>
      <c r="AP552" s="223"/>
      <c r="AQ552" s="223"/>
      <c r="AR552" s="223"/>
      <c r="AS552" s="223"/>
      <c r="AT552" s="223"/>
      <c r="AU552" s="223"/>
      <c r="AV552" s="223"/>
    </row>
    <row r="553" spans="1:48" ht="12.75" customHeight="1" x14ac:dyDescent="0.25">
      <c r="A553" s="222"/>
      <c r="B553" s="222"/>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4"/>
      <c r="AG553" s="223"/>
      <c r="AH553" s="223"/>
      <c r="AI553" s="223"/>
      <c r="AJ553" s="223"/>
      <c r="AK553" s="223"/>
      <c r="AL553" s="223"/>
      <c r="AM553" s="223"/>
      <c r="AN553" s="223"/>
      <c r="AO553" s="223"/>
      <c r="AP553" s="223"/>
      <c r="AQ553" s="223"/>
      <c r="AR553" s="223"/>
      <c r="AS553" s="223"/>
      <c r="AT553" s="223"/>
      <c r="AU553" s="223"/>
      <c r="AV553" s="223"/>
    </row>
    <row r="554" spans="1:48" ht="12.75" customHeight="1" x14ac:dyDescent="0.25">
      <c r="A554" s="222"/>
      <c r="B554" s="222"/>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4"/>
      <c r="AG554" s="223"/>
      <c r="AH554" s="223"/>
      <c r="AI554" s="223"/>
      <c r="AJ554" s="223"/>
      <c r="AK554" s="223"/>
      <c r="AL554" s="223"/>
      <c r="AM554" s="223"/>
      <c r="AN554" s="223"/>
      <c r="AO554" s="223"/>
      <c r="AP554" s="223"/>
      <c r="AQ554" s="223"/>
      <c r="AR554" s="223"/>
      <c r="AS554" s="223"/>
      <c r="AT554" s="223"/>
      <c r="AU554" s="223"/>
      <c r="AV554" s="223"/>
    </row>
    <row r="555" spans="1:48" ht="12.75" customHeight="1" x14ac:dyDescent="0.25">
      <c r="A555" s="222"/>
      <c r="B555" s="222"/>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4"/>
      <c r="AG555" s="223"/>
      <c r="AH555" s="223"/>
      <c r="AI555" s="223"/>
      <c r="AJ555" s="223"/>
      <c r="AK555" s="223"/>
      <c r="AL555" s="223"/>
      <c r="AM555" s="223"/>
      <c r="AN555" s="223"/>
      <c r="AO555" s="223"/>
      <c r="AP555" s="223"/>
      <c r="AQ555" s="223"/>
      <c r="AR555" s="223"/>
      <c r="AS555" s="223"/>
      <c r="AT555" s="223"/>
      <c r="AU555" s="223"/>
      <c r="AV555" s="223"/>
    </row>
    <row r="556" spans="1:48" ht="12.75" customHeight="1" x14ac:dyDescent="0.25">
      <c r="A556" s="222"/>
      <c r="B556" s="222"/>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4"/>
      <c r="AG556" s="223"/>
      <c r="AH556" s="223"/>
      <c r="AI556" s="223"/>
      <c r="AJ556" s="223"/>
      <c r="AK556" s="223"/>
      <c r="AL556" s="223"/>
      <c r="AM556" s="223"/>
      <c r="AN556" s="223"/>
      <c r="AO556" s="223"/>
      <c r="AP556" s="223"/>
      <c r="AQ556" s="223"/>
      <c r="AR556" s="223"/>
      <c r="AS556" s="223"/>
      <c r="AT556" s="223"/>
      <c r="AU556" s="223"/>
      <c r="AV556" s="223"/>
    </row>
    <row r="557" spans="1:48" ht="12.75" customHeight="1" x14ac:dyDescent="0.25">
      <c r="A557" s="222"/>
      <c r="B557" s="222"/>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4"/>
      <c r="AG557" s="223"/>
      <c r="AH557" s="223"/>
      <c r="AI557" s="223"/>
      <c r="AJ557" s="223"/>
      <c r="AK557" s="223"/>
      <c r="AL557" s="223"/>
      <c r="AM557" s="223"/>
      <c r="AN557" s="223"/>
      <c r="AO557" s="223"/>
      <c r="AP557" s="223"/>
      <c r="AQ557" s="223"/>
      <c r="AR557" s="223"/>
      <c r="AS557" s="223"/>
      <c r="AT557" s="223"/>
      <c r="AU557" s="223"/>
      <c r="AV557" s="223"/>
    </row>
    <row r="558" spans="1:48" ht="12.75" customHeight="1" x14ac:dyDescent="0.25">
      <c r="A558" s="222"/>
      <c r="B558" s="222"/>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4"/>
      <c r="AG558" s="223"/>
      <c r="AH558" s="223"/>
      <c r="AI558" s="223"/>
      <c r="AJ558" s="223"/>
      <c r="AK558" s="223"/>
      <c r="AL558" s="223"/>
      <c r="AM558" s="223"/>
      <c r="AN558" s="223"/>
      <c r="AO558" s="223"/>
      <c r="AP558" s="223"/>
      <c r="AQ558" s="223"/>
      <c r="AR558" s="223"/>
      <c r="AS558" s="223"/>
      <c r="AT558" s="223"/>
      <c r="AU558" s="223"/>
      <c r="AV558" s="223"/>
    </row>
    <row r="559" spans="1:48" ht="12.75" customHeight="1" x14ac:dyDescent="0.25">
      <c r="A559" s="222"/>
      <c r="B559" s="222"/>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4"/>
      <c r="AG559" s="223"/>
      <c r="AH559" s="223"/>
      <c r="AI559" s="223"/>
      <c r="AJ559" s="223"/>
      <c r="AK559" s="223"/>
      <c r="AL559" s="223"/>
      <c r="AM559" s="223"/>
      <c r="AN559" s="223"/>
      <c r="AO559" s="223"/>
      <c r="AP559" s="223"/>
      <c r="AQ559" s="223"/>
      <c r="AR559" s="223"/>
      <c r="AS559" s="223"/>
      <c r="AT559" s="223"/>
      <c r="AU559" s="223"/>
      <c r="AV559" s="223"/>
    </row>
    <row r="560" spans="1:48" ht="12.75" customHeight="1" x14ac:dyDescent="0.25">
      <c r="A560" s="222"/>
      <c r="B560" s="222"/>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4"/>
      <c r="AG560" s="223"/>
      <c r="AH560" s="223"/>
      <c r="AI560" s="223"/>
      <c r="AJ560" s="223"/>
      <c r="AK560" s="223"/>
      <c r="AL560" s="223"/>
      <c r="AM560" s="223"/>
      <c r="AN560" s="223"/>
      <c r="AO560" s="223"/>
      <c r="AP560" s="223"/>
      <c r="AQ560" s="223"/>
      <c r="AR560" s="223"/>
      <c r="AS560" s="223"/>
      <c r="AT560" s="223"/>
      <c r="AU560" s="223"/>
      <c r="AV560" s="223"/>
    </row>
    <row r="561" spans="1:48" ht="12.75" customHeight="1" x14ac:dyDescent="0.25">
      <c r="A561" s="222"/>
      <c r="B561" s="222"/>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4"/>
      <c r="AG561" s="223"/>
      <c r="AH561" s="223"/>
      <c r="AI561" s="223"/>
      <c r="AJ561" s="223"/>
      <c r="AK561" s="223"/>
      <c r="AL561" s="223"/>
      <c r="AM561" s="223"/>
      <c r="AN561" s="223"/>
      <c r="AO561" s="223"/>
      <c r="AP561" s="223"/>
      <c r="AQ561" s="223"/>
      <c r="AR561" s="223"/>
      <c r="AS561" s="223"/>
      <c r="AT561" s="223"/>
      <c r="AU561" s="223"/>
      <c r="AV561" s="223"/>
    </row>
    <row r="562" spans="1:48" ht="12.75" customHeight="1" x14ac:dyDescent="0.25">
      <c r="A562" s="222"/>
      <c r="B562" s="222"/>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4"/>
      <c r="AG562" s="223"/>
      <c r="AH562" s="223"/>
      <c r="AI562" s="223"/>
      <c r="AJ562" s="223"/>
      <c r="AK562" s="223"/>
      <c r="AL562" s="223"/>
      <c r="AM562" s="223"/>
      <c r="AN562" s="223"/>
      <c r="AO562" s="223"/>
      <c r="AP562" s="223"/>
      <c r="AQ562" s="223"/>
      <c r="AR562" s="223"/>
      <c r="AS562" s="223"/>
      <c r="AT562" s="223"/>
      <c r="AU562" s="223"/>
      <c r="AV562" s="223"/>
    </row>
    <row r="563" spans="1:48" ht="12.75" customHeight="1" x14ac:dyDescent="0.25">
      <c r="A563" s="222"/>
      <c r="B563" s="222"/>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4"/>
      <c r="AG563" s="223"/>
      <c r="AH563" s="223"/>
      <c r="AI563" s="223"/>
      <c r="AJ563" s="223"/>
      <c r="AK563" s="223"/>
      <c r="AL563" s="223"/>
      <c r="AM563" s="223"/>
      <c r="AN563" s="223"/>
      <c r="AO563" s="223"/>
      <c r="AP563" s="223"/>
      <c r="AQ563" s="223"/>
      <c r="AR563" s="223"/>
      <c r="AS563" s="223"/>
      <c r="AT563" s="223"/>
      <c r="AU563" s="223"/>
      <c r="AV563" s="223"/>
    </row>
    <row r="564" spans="1:48" ht="12.75" customHeight="1" x14ac:dyDescent="0.25">
      <c r="A564" s="222"/>
      <c r="B564" s="222"/>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4"/>
      <c r="AG564" s="223"/>
      <c r="AH564" s="223"/>
      <c r="AI564" s="223"/>
      <c r="AJ564" s="223"/>
      <c r="AK564" s="223"/>
      <c r="AL564" s="223"/>
      <c r="AM564" s="223"/>
      <c r="AN564" s="223"/>
      <c r="AO564" s="223"/>
      <c r="AP564" s="223"/>
      <c r="AQ564" s="223"/>
      <c r="AR564" s="223"/>
      <c r="AS564" s="223"/>
      <c r="AT564" s="223"/>
      <c r="AU564" s="223"/>
      <c r="AV564" s="223"/>
    </row>
    <row r="565" spans="1:48" ht="12.75" customHeight="1" x14ac:dyDescent="0.25">
      <c r="A565" s="222"/>
      <c r="B565" s="222"/>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4"/>
      <c r="AG565" s="223"/>
      <c r="AH565" s="223"/>
      <c r="AI565" s="223"/>
      <c r="AJ565" s="223"/>
      <c r="AK565" s="223"/>
      <c r="AL565" s="223"/>
      <c r="AM565" s="223"/>
      <c r="AN565" s="223"/>
      <c r="AO565" s="223"/>
      <c r="AP565" s="223"/>
      <c r="AQ565" s="223"/>
      <c r="AR565" s="223"/>
      <c r="AS565" s="223"/>
      <c r="AT565" s="223"/>
      <c r="AU565" s="223"/>
      <c r="AV565" s="223"/>
    </row>
    <row r="566" spans="1:48" ht="12.75" customHeight="1" x14ac:dyDescent="0.25">
      <c r="A566" s="222"/>
      <c r="B566" s="222"/>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4"/>
      <c r="AG566" s="223"/>
      <c r="AH566" s="223"/>
      <c r="AI566" s="223"/>
      <c r="AJ566" s="223"/>
      <c r="AK566" s="223"/>
      <c r="AL566" s="223"/>
      <c r="AM566" s="223"/>
      <c r="AN566" s="223"/>
      <c r="AO566" s="223"/>
      <c r="AP566" s="223"/>
      <c r="AQ566" s="223"/>
      <c r="AR566" s="223"/>
      <c r="AS566" s="223"/>
      <c r="AT566" s="223"/>
      <c r="AU566" s="223"/>
      <c r="AV566" s="223"/>
    </row>
    <row r="567" spans="1:48" ht="12.75" customHeight="1" x14ac:dyDescent="0.25">
      <c r="A567" s="222"/>
      <c r="B567" s="222"/>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4"/>
      <c r="AG567" s="223"/>
      <c r="AH567" s="223"/>
      <c r="AI567" s="223"/>
      <c r="AJ567" s="223"/>
      <c r="AK567" s="223"/>
      <c r="AL567" s="223"/>
      <c r="AM567" s="223"/>
      <c r="AN567" s="223"/>
      <c r="AO567" s="223"/>
      <c r="AP567" s="223"/>
      <c r="AQ567" s="223"/>
      <c r="AR567" s="223"/>
      <c r="AS567" s="223"/>
      <c r="AT567" s="223"/>
      <c r="AU567" s="223"/>
      <c r="AV567" s="223"/>
    </row>
    <row r="568" spans="1:48" ht="12.75" customHeight="1" x14ac:dyDescent="0.25">
      <c r="A568" s="222"/>
      <c r="B568" s="222"/>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4"/>
      <c r="AG568" s="223"/>
      <c r="AH568" s="223"/>
      <c r="AI568" s="223"/>
      <c r="AJ568" s="223"/>
      <c r="AK568" s="223"/>
      <c r="AL568" s="223"/>
      <c r="AM568" s="223"/>
      <c r="AN568" s="223"/>
      <c r="AO568" s="223"/>
      <c r="AP568" s="223"/>
      <c r="AQ568" s="223"/>
      <c r="AR568" s="223"/>
      <c r="AS568" s="223"/>
      <c r="AT568" s="223"/>
      <c r="AU568" s="223"/>
      <c r="AV568" s="223"/>
    </row>
    <row r="569" spans="1:48" ht="12.75" customHeight="1" x14ac:dyDescent="0.25">
      <c r="A569" s="222"/>
      <c r="B569" s="222"/>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4"/>
      <c r="AG569" s="223"/>
      <c r="AH569" s="223"/>
      <c r="AI569" s="223"/>
      <c r="AJ569" s="223"/>
      <c r="AK569" s="223"/>
      <c r="AL569" s="223"/>
      <c r="AM569" s="223"/>
      <c r="AN569" s="223"/>
      <c r="AO569" s="223"/>
      <c r="AP569" s="223"/>
      <c r="AQ569" s="223"/>
      <c r="AR569" s="223"/>
      <c r="AS569" s="223"/>
      <c r="AT569" s="223"/>
      <c r="AU569" s="223"/>
      <c r="AV569" s="223"/>
    </row>
    <row r="570" spans="1:48" ht="12.75" customHeight="1" x14ac:dyDescent="0.25">
      <c r="A570" s="222"/>
      <c r="B570" s="222"/>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4"/>
      <c r="AG570" s="223"/>
      <c r="AH570" s="223"/>
      <c r="AI570" s="223"/>
      <c r="AJ570" s="223"/>
      <c r="AK570" s="223"/>
      <c r="AL570" s="223"/>
      <c r="AM570" s="223"/>
      <c r="AN570" s="223"/>
      <c r="AO570" s="223"/>
      <c r="AP570" s="223"/>
      <c r="AQ570" s="223"/>
      <c r="AR570" s="223"/>
      <c r="AS570" s="223"/>
      <c r="AT570" s="223"/>
      <c r="AU570" s="223"/>
      <c r="AV570" s="223"/>
    </row>
    <row r="571" spans="1:48" ht="12.75" customHeight="1" x14ac:dyDescent="0.25">
      <c r="A571" s="222"/>
      <c r="B571" s="222"/>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4"/>
      <c r="AG571" s="223"/>
      <c r="AH571" s="223"/>
      <c r="AI571" s="223"/>
      <c r="AJ571" s="223"/>
      <c r="AK571" s="223"/>
      <c r="AL571" s="223"/>
      <c r="AM571" s="223"/>
      <c r="AN571" s="223"/>
      <c r="AO571" s="223"/>
      <c r="AP571" s="223"/>
      <c r="AQ571" s="223"/>
      <c r="AR571" s="223"/>
      <c r="AS571" s="223"/>
      <c r="AT571" s="223"/>
      <c r="AU571" s="223"/>
      <c r="AV571" s="223"/>
    </row>
    <row r="572" spans="1:48" ht="12.75" customHeight="1" x14ac:dyDescent="0.25">
      <c r="A572" s="222"/>
      <c r="B572" s="222"/>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4"/>
      <c r="AG572" s="223"/>
      <c r="AH572" s="223"/>
      <c r="AI572" s="223"/>
      <c r="AJ572" s="223"/>
      <c r="AK572" s="223"/>
      <c r="AL572" s="223"/>
      <c r="AM572" s="223"/>
      <c r="AN572" s="223"/>
      <c r="AO572" s="223"/>
      <c r="AP572" s="223"/>
      <c r="AQ572" s="223"/>
      <c r="AR572" s="223"/>
      <c r="AS572" s="223"/>
      <c r="AT572" s="223"/>
      <c r="AU572" s="223"/>
      <c r="AV572" s="223"/>
    </row>
    <row r="573" spans="1:48" ht="12.75" customHeight="1" x14ac:dyDescent="0.25">
      <c r="A573" s="222"/>
      <c r="B573" s="222"/>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4"/>
      <c r="AG573" s="223"/>
      <c r="AH573" s="223"/>
      <c r="AI573" s="223"/>
      <c r="AJ573" s="223"/>
      <c r="AK573" s="223"/>
      <c r="AL573" s="223"/>
      <c r="AM573" s="223"/>
      <c r="AN573" s="223"/>
      <c r="AO573" s="223"/>
      <c r="AP573" s="223"/>
      <c r="AQ573" s="223"/>
      <c r="AR573" s="223"/>
      <c r="AS573" s="223"/>
      <c r="AT573" s="223"/>
      <c r="AU573" s="223"/>
      <c r="AV573" s="223"/>
    </row>
    <row r="574" spans="1:48" ht="12.75" customHeight="1" x14ac:dyDescent="0.25">
      <c r="A574" s="222"/>
      <c r="B574" s="222"/>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4"/>
      <c r="AG574" s="223"/>
      <c r="AH574" s="223"/>
      <c r="AI574" s="223"/>
      <c r="AJ574" s="223"/>
      <c r="AK574" s="223"/>
      <c r="AL574" s="223"/>
      <c r="AM574" s="223"/>
      <c r="AN574" s="223"/>
      <c r="AO574" s="223"/>
      <c r="AP574" s="223"/>
      <c r="AQ574" s="223"/>
      <c r="AR574" s="223"/>
      <c r="AS574" s="223"/>
      <c r="AT574" s="223"/>
      <c r="AU574" s="223"/>
      <c r="AV574" s="223"/>
    </row>
    <row r="575" spans="1:48" ht="12.75" customHeight="1" x14ac:dyDescent="0.25">
      <c r="A575" s="222"/>
      <c r="B575" s="222"/>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4"/>
      <c r="AG575" s="223"/>
      <c r="AH575" s="223"/>
      <c r="AI575" s="223"/>
      <c r="AJ575" s="223"/>
      <c r="AK575" s="223"/>
      <c r="AL575" s="223"/>
      <c r="AM575" s="223"/>
      <c r="AN575" s="223"/>
      <c r="AO575" s="223"/>
      <c r="AP575" s="223"/>
      <c r="AQ575" s="223"/>
      <c r="AR575" s="223"/>
      <c r="AS575" s="223"/>
      <c r="AT575" s="223"/>
      <c r="AU575" s="223"/>
      <c r="AV575" s="223"/>
    </row>
    <row r="576" spans="1:48" ht="12.75" customHeight="1" x14ac:dyDescent="0.25">
      <c r="A576" s="222"/>
      <c r="B576" s="222"/>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4"/>
      <c r="AG576" s="223"/>
      <c r="AH576" s="223"/>
      <c r="AI576" s="223"/>
      <c r="AJ576" s="223"/>
      <c r="AK576" s="223"/>
      <c r="AL576" s="223"/>
      <c r="AM576" s="223"/>
      <c r="AN576" s="223"/>
      <c r="AO576" s="223"/>
      <c r="AP576" s="223"/>
      <c r="AQ576" s="223"/>
      <c r="AR576" s="223"/>
      <c r="AS576" s="223"/>
      <c r="AT576" s="223"/>
      <c r="AU576" s="223"/>
      <c r="AV576" s="223"/>
    </row>
    <row r="577" spans="1:48" ht="12.75" customHeight="1" x14ac:dyDescent="0.25">
      <c r="A577" s="222"/>
      <c r="B577" s="222"/>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4"/>
      <c r="AG577" s="223"/>
      <c r="AH577" s="223"/>
      <c r="AI577" s="223"/>
      <c r="AJ577" s="223"/>
      <c r="AK577" s="223"/>
      <c r="AL577" s="223"/>
      <c r="AM577" s="223"/>
      <c r="AN577" s="223"/>
      <c r="AO577" s="223"/>
      <c r="AP577" s="223"/>
      <c r="AQ577" s="223"/>
      <c r="AR577" s="223"/>
      <c r="AS577" s="223"/>
      <c r="AT577" s="223"/>
      <c r="AU577" s="223"/>
      <c r="AV577" s="223"/>
    </row>
    <row r="578" spans="1:48" ht="12.75" customHeight="1" x14ac:dyDescent="0.25">
      <c r="A578" s="222"/>
      <c r="B578" s="222"/>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4"/>
      <c r="AG578" s="223"/>
      <c r="AH578" s="223"/>
      <c r="AI578" s="223"/>
      <c r="AJ578" s="223"/>
      <c r="AK578" s="223"/>
      <c r="AL578" s="223"/>
      <c r="AM578" s="223"/>
      <c r="AN578" s="223"/>
      <c r="AO578" s="223"/>
      <c r="AP578" s="223"/>
      <c r="AQ578" s="223"/>
      <c r="AR578" s="223"/>
      <c r="AS578" s="223"/>
      <c r="AT578" s="223"/>
      <c r="AU578" s="223"/>
      <c r="AV578" s="223"/>
    </row>
    <row r="579" spans="1:48" ht="12.75" customHeight="1" x14ac:dyDescent="0.25">
      <c r="A579" s="222"/>
      <c r="B579" s="222"/>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4"/>
      <c r="AG579" s="223"/>
      <c r="AH579" s="223"/>
      <c r="AI579" s="223"/>
      <c r="AJ579" s="223"/>
      <c r="AK579" s="223"/>
      <c r="AL579" s="223"/>
      <c r="AM579" s="223"/>
      <c r="AN579" s="223"/>
      <c r="AO579" s="223"/>
      <c r="AP579" s="223"/>
      <c r="AQ579" s="223"/>
      <c r="AR579" s="223"/>
      <c r="AS579" s="223"/>
      <c r="AT579" s="223"/>
      <c r="AU579" s="223"/>
      <c r="AV579" s="223"/>
    </row>
    <row r="580" spans="1:48" ht="12.75" customHeight="1" x14ac:dyDescent="0.25">
      <c r="A580" s="222"/>
      <c r="B580" s="222"/>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4"/>
      <c r="AG580" s="223"/>
      <c r="AH580" s="223"/>
      <c r="AI580" s="223"/>
      <c r="AJ580" s="223"/>
      <c r="AK580" s="223"/>
      <c r="AL580" s="223"/>
      <c r="AM580" s="223"/>
      <c r="AN580" s="223"/>
      <c r="AO580" s="223"/>
      <c r="AP580" s="223"/>
      <c r="AQ580" s="223"/>
      <c r="AR580" s="223"/>
      <c r="AS580" s="223"/>
      <c r="AT580" s="223"/>
      <c r="AU580" s="223"/>
      <c r="AV580" s="223"/>
    </row>
    <row r="581" spans="1:48" ht="12.75" customHeight="1" x14ac:dyDescent="0.25">
      <c r="A581" s="222"/>
      <c r="B581" s="222"/>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4"/>
      <c r="AG581" s="223"/>
      <c r="AH581" s="223"/>
      <c r="AI581" s="223"/>
      <c r="AJ581" s="223"/>
      <c r="AK581" s="223"/>
      <c r="AL581" s="223"/>
      <c r="AM581" s="223"/>
      <c r="AN581" s="223"/>
      <c r="AO581" s="223"/>
      <c r="AP581" s="223"/>
      <c r="AQ581" s="223"/>
      <c r="AR581" s="223"/>
      <c r="AS581" s="223"/>
      <c r="AT581" s="223"/>
      <c r="AU581" s="223"/>
      <c r="AV581" s="223"/>
    </row>
    <row r="582" spans="1:48" ht="12.75" customHeight="1" x14ac:dyDescent="0.25">
      <c r="A582" s="222"/>
      <c r="B582" s="222"/>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4"/>
      <c r="AG582" s="223"/>
      <c r="AH582" s="223"/>
      <c r="AI582" s="223"/>
      <c r="AJ582" s="223"/>
      <c r="AK582" s="223"/>
      <c r="AL582" s="223"/>
      <c r="AM582" s="223"/>
      <c r="AN582" s="223"/>
      <c r="AO582" s="223"/>
      <c r="AP582" s="223"/>
      <c r="AQ582" s="223"/>
      <c r="AR582" s="223"/>
      <c r="AS582" s="223"/>
      <c r="AT582" s="223"/>
      <c r="AU582" s="223"/>
      <c r="AV582" s="223"/>
    </row>
    <row r="583" spans="1:48" ht="12.75" customHeight="1" x14ac:dyDescent="0.25">
      <c r="A583" s="222"/>
      <c r="B583" s="222"/>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4"/>
      <c r="AG583" s="223"/>
      <c r="AH583" s="223"/>
      <c r="AI583" s="223"/>
      <c r="AJ583" s="223"/>
      <c r="AK583" s="223"/>
      <c r="AL583" s="223"/>
      <c r="AM583" s="223"/>
      <c r="AN583" s="223"/>
      <c r="AO583" s="223"/>
      <c r="AP583" s="223"/>
      <c r="AQ583" s="223"/>
      <c r="AR583" s="223"/>
      <c r="AS583" s="223"/>
      <c r="AT583" s="223"/>
      <c r="AU583" s="223"/>
      <c r="AV583" s="223"/>
    </row>
    <row r="584" spans="1:48" ht="12.75" customHeight="1" x14ac:dyDescent="0.25">
      <c r="A584" s="222"/>
      <c r="B584" s="222"/>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4"/>
      <c r="AG584" s="223"/>
      <c r="AH584" s="223"/>
      <c r="AI584" s="223"/>
      <c r="AJ584" s="223"/>
      <c r="AK584" s="223"/>
      <c r="AL584" s="223"/>
      <c r="AM584" s="223"/>
      <c r="AN584" s="223"/>
      <c r="AO584" s="223"/>
      <c r="AP584" s="223"/>
      <c r="AQ584" s="223"/>
      <c r="AR584" s="223"/>
      <c r="AS584" s="223"/>
      <c r="AT584" s="223"/>
      <c r="AU584" s="223"/>
      <c r="AV584" s="223"/>
    </row>
    <row r="585" spans="1:48" ht="12.75" customHeight="1" x14ac:dyDescent="0.25">
      <c r="A585" s="222"/>
      <c r="B585" s="222"/>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4"/>
      <c r="AG585" s="223"/>
      <c r="AH585" s="223"/>
      <c r="AI585" s="223"/>
      <c r="AJ585" s="223"/>
      <c r="AK585" s="223"/>
      <c r="AL585" s="223"/>
      <c r="AM585" s="223"/>
      <c r="AN585" s="223"/>
      <c r="AO585" s="223"/>
      <c r="AP585" s="223"/>
      <c r="AQ585" s="223"/>
      <c r="AR585" s="223"/>
      <c r="AS585" s="223"/>
      <c r="AT585" s="223"/>
      <c r="AU585" s="223"/>
      <c r="AV585" s="223"/>
    </row>
    <row r="586" spans="1:48" ht="12.75" customHeight="1" x14ac:dyDescent="0.25">
      <c r="A586" s="222"/>
      <c r="B586" s="222"/>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4"/>
      <c r="AG586" s="223"/>
      <c r="AH586" s="223"/>
      <c r="AI586" s="223"/>
      <c r="AJ586" s="223"/>
      <c r="AK586" s="223"/>
      <c r="AL586" s="223"/>
      <c r="AM586" s="223"/>
      <c r="AN586" s="223"/>
      <c r="AO586" s="223"/>
      <c r="AP586" s="223"/>
      <c r="AQ586" s="223"/>
      <c r="AR586" s="223"/>
      <c r="AS586" s="223"/>
      <c r="AT586" s="223"/>
      <c r="AU586" s="223"/>
      <c r="AV586" s="223"/>
    </row>
    <row r="587" spans="1:48" ht="12.75" customHeight="1" x14ac:dyDescent="0.25">
      <c r="A587" s="222"/>
      <c r="B587" s="222"/>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4"/>
      <c r="AG587" s="223"/>
      <c r="AH587" s="223"/>
      <c r="AI587" s="223"/>
      <c r="AJ587" s="223"/>
      <c r="AK587" s="223"/>
      <c r="AL587" s="223"/>
      <c r="AM587" s="223"/>
      <c r="AN587" s="223"/>
      <c r="AO587" s="223"/>
      <c r="AP587" s="223"/>
      <c r="AQ587" s="223"/>
      <c r="AR587" s="223"/>
      <c r="AS587" s="223"/>
      <c r="AT587" s="223"/>
      <c r="AU587" s="223"/>
      <c r="AV587" s="223"/>
    </row>
    <row r="588" spans="1:48" ht="12.75" customHeight="1" x14ac:dyDescent="0.25">
      <c r="A588" s="222"/>
      <c r="B588" s="222"/>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4"/>
      <c r="AG588" s="223"/>
      <c r="AH588" s="223"/>
      <c r="AI588" s="223"/>
      <c r="AJ588" s="223"/>
      <c r="AK588" s="223"/>
      <c r="AL588" s="223"/>
      <c r="AM588" s="223"/>
      <c r="AN588" s="223"/>
      <c r="AO588" s="223"/>
      <c r="AP588" s="223"/>
      <c r="AQ588" s="223"/>
      <c r="AR588" s="223"/>
      <c r="AS588" s="223"/>
      <c r="AT588" s="223"/>
      <c r="AU588" s="223"/>
      <c r="AV588" s="223"/>
    </row>
    <row r="589" spans="1:48" ht="12.75" customHeight="1" x14ac:dyDescent="0.25">
      <c r="A589" s="222"/>
      <c r="B589" s="222"/>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4"/>
      <c r="AG589" s="223"/>
      <c r="AH589" s="223"/>
      <c r="AI589" s="223"/>
      <c r="AJ589" s="223"/>
      <c r="AK589" s="223"/>
      <c r="AL589" s="223"/>
      <c r="AM589" s="223"/>
      <c r="AN589" s="223"/>
      <c r="AO589" s="223"/>
      <c r="AP589" s="223"/>
      <c r="AQ589" s="223"/>
      <c r="AR589" s="223"/>
      <c r="AS589" s="223"/>
      <c r="AT589" s="223"/>
      <c r="AU589" s="223"/>
      <c r="AV589" s="223"/>
    </row>
    <row r="590" spans="1:48" ht="12.75" customHeight="1" x14ac:dyDescent="0.25">
      <c r="A590" s="222"/>
      <c r="B590" s="222"/>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4"/>
      <c r="AG590" s="223"/>
      <c r="AH590" s="223"/>
      <c r="AI590" s="223"/>
      <c r="AJ590" s="223"/>
      <c r="AK590" s="223"/>
      <c r="AL590" s="223"/>
      <c r="AM590" s="223"/>
      <c r="AN590" s="223"/>
      <c r="AO590" s="223"/>
      <c r="AP590" s="223"/>
      <c r="AQ590" s="223"/>
      <c r="AR590" s="223"/>
      <c r="AS590" s="223"/>
      <c r="AT590" s="223"/>
      <c r="AU590" s="223"/>
      <c r="AV590" s="223"/>
    </row>
    <row r="591" spans="1:48" ht="12.75" customHeight="1" x14ac:dyDescent="0.25">
      <c r="A591" s="222"/>
      <c r="B591" s="222"/>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4"/>
      <c r="AG591" s="223"/>
      <c r="AH591" s="223"/>
      <c r="AI591" s="223"/>
      <c r="AJ591" s="223"/>
      <c r="AK591" s="223"/>
      <c r="AL591" s="223"/>
      <c r="AM591" s="223"/>
      <c r="AN591" s="223"/>
      <c r="AO591" s="223"/>
      <c r="AP591" s="223"/>
      <c r="AQ591" s="223"/>
      <c r="AR591" s="223"/>
      <c r="AS591" s="223"/>
      <c r="AT591" s="223"/>
      <c r="AU591" s="223"/>
      <c r="AV591" s="223"/>
    </row>
    <row r="592" spans="1:48" ht="12.75" customHeight="1" x14ac:dyDescent="0.25">
      <c r="A592" s="222"/>
      <c r="B592" s="222"/>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4"/>
      <c r="AG592" s="223"/>
      <c r="AH592" s="223"/>
      <c r="AI592" s="223"/>
      <c r="AJ592" s="223"/>
      <c r="AK592" s="223"/>
      <c r="AL592" s="223"/>
      <c r="AM592" s="223"/>
      <c r="AN592" s="223"/>
      <c r="AO592" s="223"/>
      <c r="AP592" s="223"/>
      <c r="AQ592" s="223"/>
      <c r="AR592" s="223"/>
      <c r="AS592" s="223"/>
      <c r="AT592" s="223"/>
      <c r="AU592" s="223"/>
      <c r="AV592" s="223"/>
    </row>
    <row r="593" spans="1:48" ht="12.75" customHeight="1" x14ac:dyDescent="0.25">
      <c r="A593" s="222"/>
      <c r="B593" s="222"/>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4"/>
      <c r="AG593" s="223"/>
      <c r="AH593" s="223"/>
      <c r="AI593" s="223"/>
      <c r="AJ593" s="223"/>
      <c r="AK593" s="223"/>
      <c r="AL593" s="223"/>
      <c r="AM593" s="223"/>
      <c r="AN593" s="223"/>
      <c r="AO593" s="223"/>
      <c r="AP593" s="223"/>
      <c r="AQ593" s="223"/>
      <c r="AR593" s="223"/>
      <c r="AS593" s="223"/>
      <c r="AT593" s="223"/>
      <c r="AU593" s="223"/>
      <c r="AV593" s="223"/>
    </row>
    <row r="594" spans="1:48" ht="12.75" customHeight="1" x14ac:dyDescent="0.25">
      <c r="A594" s="222"/>
      <c r="B594" s="222"/>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c r="AD594" s="223"/>
      <c r="AE594" s="223"/>
      <c r="AF594" s="224"/>
      <c r="AG594" s="223"/>
      <c r="AH594" s="223"/>
      <c r="AI594" s="223"/>
      <c r="AJ594" s="223"/>
      <c r="AK594" s="223"/>
      <c r="AL594" s="223"/>
      <c r="AM594" s="223"/>
      <c r="AN594" s="223"/>
      <c r="AO594" s="223"/>
      <c r="AP594" s="223"/>
      <c r="AQ594" s="223"/>
      <c r="AR594" s="223"/>
      <c r="AS594" s="223"/>
      <c r="AT594" s="223"/>
      <c r="AU594" s="223"/>
      <c r="AV594" s="223"/>
    </row>
    <row r="595" spans="1:48" ht="12.75" customHeight="1" x14ac:dyDescent="0.25">
      <c r="A595" s="222"/>
      <c r="B595" s="222"/>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c r="AD595" s="223"/>
      <c r="AE595" s="223"/>
      <c r="AF595" s="224"/>
      <c r="AG595" s="223"/>
      <c r="AH595" s="223"/>
      <c r="AI595" s="223"/>
      <c r="AJ595" s="223"/>
      <c r="AK595" s="223"/>
      <c r="AL595" s="223"/>
      <c r="AM595" s="223"/>
      <c r="AN595" s="223"/>
      <c r="AO595" s="223"/>
      <c r="AP595" s="223"/>
      <c r="AQ595" s="223"/>
      <c r="AR595" s="223"/>
      <c r="AS595" s="223"/>
      <c r="AT595" s="223"/>
      <c r="AU595" s="223"/>
      <c r="AV595" s="223"/>
    </row>
    <row r="596" spans="1:48" ht="12.75" customHeight="1" x14ac:dyDescent="0.25">
      <c r="A596" s="222"/>
      <c r="B596" s="222"/>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c r="AA596" s="223"/>
      <c r="AB596" s="223"/>
      <c r="AC596" s="223"/>
      <c r="AD596" s="223"/>
      <c r="AE596" s="223"/>
      <c r="AF596" s="224"/>
      <c r="AG596" s="223"/>
      <c r="AH596" s="223"/>
      <c r="AI596" s="223"/>
      <c r="AJ596" s="223"/>
      <c r="AK596" s="223"/>
      <c r="AL596" s="223"/>
      <c r="AM596" s="223"/>
      <c r="AN596" s="223"/>
      <c r="AO596" s="223"/>
      <c r="AP596" s="223"/>
      <c r="AQ596" s="223"/>
      <c r="AR596" s="223"/>
      <c r="AS596" s="223"/>
      <c r="AT596" s="223"/>
      <c r="AU596" s="223"/>
      <c r="AV596" s="223"/>
    </row>
    <row r="597" spans="1:48" ht="12.75" customHeight="1" x14ac:dyDescent="0.25">
      <c r="A597" s="222"/>
      <c r="B597" s="222"/>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4"/>
      <c r="AG597" s="223"/>
      <c r="AH597" s="223"/>
      <c r="AI597" s="223"/>
      <c r="AJ597" s="223"/>
      <c r="AK597" s="223"/>
      <c r="AL597" s="223"/>
      <c r="AM597" s="223"/>
      <c r="AN597" s="223"/>
      <c r="AO597" s="223"/>
      <c r="AP597" s="223"/>
      <c r="AQ597" s="223"/>
      <c r="AR597" s="223"/>
      <c r="AS597" s="223"/>
      <c r="AT597" s="223"/>
      <c r="AU597" s="223"/>
      <c r="AV597" s="223"/>
    </row>
    <row r="598" spans="1:48" ht="12.75" customHeight="1" x14ac:dyDescent="0.25">
      <c r="A598" s="222"/>
      <c r="B598" s="222"/>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4"/>
      <c r="AG598" s="223"/>
      <c r="AH598" s="223"/>
      <c r="AI598" s="223"/>
      <c r="AJ598" s="223"/>
      <c r="AK598" s="223"/>
      <c r="AL598" s="223"/>
      <c r="AM598" s="223"/>
      <c r="AN598" s="223"/>
      <c r="AO598" s="223"/>
      <c r="AP598" s="223"/>
      <c r="AQ598" s="223"/>
      <c r="AR598" s="223"/>
      <c r="AS598" s="223"/>
      <c r="AT598" s="223"/>
      <c r="AU598" s="223"/>
      <c r="AV598" s="223"/>
    </row>
    <row r="599" spans="1:48" ht="12.75" customHeight="1" x14ac:dyDescent="0.25">
      <c r="A599" s="222"/>
      <c r="B599" s="222"/>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4"/>
      <c r="AG599" s="223"/>
      <c r="AH599" s="223"/>
      <c r="AI599" s="223"/>
      <c r="AJ599" s="223"/>
      <c r="AK599" s="223"/>
      <c r="AL599" s="223"/>
      <c r="AM599" s="223"/>
      <c r="AN599" s="223"/>
      <c r="AO599" s="223"/>
      <c r="AP599" s="223"/>
      <c r="AQ599" s="223"/>
      <c r="AR599" s="223"/>
      <c r="AS599" s="223"/>
      <c r="AT599" s="223"/>
      <c r="AU599" s="223"/>
      <c r="AV599" s="223"/>
    </row>
    <row r="600" spans="1:48" ht="12.75" customHeight="1" x14ac:dyDescent="0.25">
      <c r="A600" s="222"/>
      <c r="B600" s="222"/>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4"/>
      <c r="AG600" s="223"/>
      <c r="AH600" s="223"/>
      <c r="AI600" s="223"/>
      <c r="AJ600" s="223"/>
      <c r="AK600" s="223"/>
      <c r="AL600" s="223"/>
      <c r="AM600" s="223"/>
      <c r="AN600" s="223"/>
      <c r="AO600" s="223"/>
      <c r="AP600" s="223"/>
      <c r="AQ600" s="223"/>
      <c r="AR600" s="223"/>
      <c r="AS600" s="223"/>
      <c r="AT600" s="223"/>
      <c r="AU600" s="223"/>
      <c r="AV600" s="223"/>
    </row>
    <row r="601" spans="1:48" ht="12.75" customHeight="1" x14ac:dyDescent="0.25">
      <c r="A601" s="222"/>
      <c r="B601" s="222"/>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4"/>
      <c r="AG601" s="223"/>
      <c r="AH601" s="223"/>
      <c r="AI601" s="223"/>
      <c r="AJ601" s="223"/>
      <c r="AK601" s="223"/>
      <c r="AL601" s="223"/>
      <c r="AM601" s="223"/>
      <c r="AN601" s="223"/>
      <c r="AO601" s="223"/>
      <c r="AP601" s="223"/>
      <c r="AQ601" s="223"/>
      <c r="AR601" s="223"/>
      <c r="AS601" s="223"/>
      <c r="AT601" s="223"/>
      <c r="AU601" s="223"/>
      <c r="AV601" s="223"/>
    </row>
    <row r="602" spans="1:48" ht="12.75" customHeight="1" x14ac:dyDescent="0.25">
      <c r="A602" s="222"/>
      <c r="B602" s="222"/>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4"/>
      <c r="AG602" s="223"/>
      <c r="AH602" s="223"/>
      <c r="AI602" s="223"/>
      <c r="AJ602" s="223"/>
      <c r="AK602" s="223"/>
      <c r="AL602" s="223"/>
      <c r="AM602" s="223"/>
      <c r="AN602" s="223"/>
      <c r="AO602" s="223"/>
      <c r="AP602" s="223"/>
      <c r="AQ602" s="223"/>
      <c r="AR602" s="223"/>
      <c r="AS602" s="223"/>
      <c r="AT602" s="223"/>
      <c r="AU602" s="223"/>
      <c r="AV602" s="223"/>
    </row>
    <row r="603" spans="1:48" ht="12.75" customHeight="1" x14ac:dyDescent="0.25">
      <c r="A603" s="222"/>
      <c r="B603" s="222"/>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4"/>
      <c r="AG603" s="223"/>
      <c r="AH603" s="223"/>
      <c r="AI603" s="223"/>
      <c r="AJ603" s="223"/>
      <c r="AK603" s="223"/>
      <c r="AL603" s="223"/>
      <c r="AM603" s="223"/>
      <c r="AN603" s="223"/>
      <c r="AO603" s="223"/>
      <c r="AP603" s="223"/>
      <c r="AQ603" s="223"/>
      <c r="AR603" s="223"/>
      <c r="AS603" s="223"/>
      <c r="AT603" s="223"/>
      <c r="AU603" s="223"/>
      <c r="AV603" s="223"/>
    </row>
    <row r="604" spans="1:48" ht="12.75" customHeight="1" x14ac:dyDescent="0.25">
      <c r="A604" s="222"/>
      <c r="B604" s="222"/>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4"/>
      <c r="AG604" s="223"/>
      <c r="AH604" s="223"/>
      <c r="AI604" s="223"/>
      <c r="AJ604" s="223"/>
      <c r="AK604" s="223"/>
      <c r="AL604" s="223"/>
      <c r="AM604" s="223"/>
      <c r="AN604" s="223"/>
      <c r="AO604" s="223"/>
      <c r="AP604" s="223"/>
      <c r="AQ604" s="223"/>
      <c r="AR604" s="223"/>
      <c r="AS604" s="223"/>
      <c r="AT604" s="223"/>
      <c r="AU604" s="223"/>
      <c r="AV604" s="223"/>
    </row>
    <row r="605" spans="1:48" ht="12.75" customHeight="1" x14ac:dyDescent="0.25">
      <c r="A605" s="222"/>
      <c r="B605" s="222"/>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c r="AA605" s="223"/>
      <c r="AB605" s="223"/>
      <c r="AC605" s="223"/>
      <c r="AD605" s="223"/>
      <c r="AE605" s="223"/>
      <c r="AF605" s="224"/>
      <c r="AG605" s="223"/>
      <c r="AH605" s="223"/>
      <c r="AI605" s="223"/>
      <c r="AJ605" s="223"/>
      <c r="AK605" s="223"/>
      <c r="AL605" s="223"/>
      <c r="AM605" s="223"/>
      <c r="AN605" s="223"/>
      <c r="AO605" s="223"/>
      <c r="AP605" s="223"/>
      <c r="AQ605" s="223"/>
      <c r="AR605" s="223"/>
      <c r="AS605" s="223"/>
      <c r="AT605" s="223"/>
      <c r="AU605" s="223"/>
      <c r="AV605" s="223"/>
    </row>
    <row r="606" spans="1:48" ht="12.75" customHeight="1" x14ac:dyDescent="0.25">
      <c r="A606" s="222"/>
      <c r="B606" s="222"/>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3"/>
      <c r="AC606" s="223"/>
      <c r="AD606" s="223"/>
      <c r="AE606" s="223"/>
      <c r="AF606" s="224"/>
      <c r="AG606" s="223"/>
      <c r="AH606" s="223"/>
      <c r="AI606" s="223"/>
      <c r="AJ606" s="223"/>
      <c r="AK606" s="223"/>
      <c r="AL606" s="223"/>
      <c r="AM606" s="223"/>
      <c r="AN606" s="223"/>
      <c r="AO606" s="223"/>
      <c r="AP606" s="223"/>
      <c r="AQ606" s="223"/>
      <c r="AR606" s="223"/>
      <c r="AS606" s="223"/>
      <c r="AT606" s="223"/>
      <c r="AU606" s="223"/>
      <c r="AV606" s="223"/>
    </row>
    <row r="607" spans="1:48" ht="12.75" customHeight="1" x14ac:dyDescent="0.25">
      <c r="A607" s="222"/>
      <c r="B607" s="222"/>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4"/>
      <c r="AG607" s="223"/>
      <c r="AH607" s="223"/>
      <c r="AI607" s="223"/>
      <c r="AJ607" s="223"/>
      <c r="AK607" s="223"/>
      <c r="AL607" s="223"/>
      <c r="AM607" s="223"/>
      <c r="AN607" s="223"/>
      <c r="AO607" s="223"/>
      <c r="AP607" s="223"/>
      <c r="AQ607" s="223"/>
      <c r="AR607" s="223"/>
      <c r="AS607" s="223"/>
      <c r="AT607" s="223"/>
      <c r="AU607" s="223"/>
      <c r="AV607" s="223"/>
    </row>
    <row r="608" spans="1:48" ht="12.75" customHeight="1" x14ac:dyDescent="0.25">
      <c r="A608" s="222"/>
      <c r="B608" s="222"/>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c r="AD608" s="223"/>
      <c r="AE608" s="223"/>
      <c r="AF608" s="224"/>
      <c r="AG608" s="223"/>
      <c r="AH608" s="223"/>
      <c r="AI608" s="223"/>
      <c r="AJ608" s="223"/>
      <c r="AK608" s="223"/>
      <c r="AL608" s="223"/>
      <c r="AM608" s="223"/>
      <c r="AN608" s="223"/>
      <c r="AO608" s="223"/>
      <c r="AP608" s="223"/>
      <c r="AQ608" s="223"/>
      <c r="AR608" s="223"/>
      <c r="AS608" s="223"/>
      <c r="AT608" s="223"/>
      <c r="AU608" s="223"/>
      <c r="AV608" s="223"/>
    </row>
    <row r="609" spans="1:48" ht="12.75" customHeight="1" x14ac:dyDescent="0.25">
      <c r="A609" s="222"/>
      <c r="B609" s="222"/>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4"/>
      <c r="AG609" s="223"/>
      <c r="AH609" s="223"/>
      <c r="AI609" s="223"/>
      <c r="AJ609" s="223"/>
      <c r="AK609" s="223"/>
      <c r="AL609" s="223"/>
      <c r="AM609" s="223"/>
      <c r="AN609" s="223"/>
      <c r="AO609" s="223"/>
      <c r="AP609" s="223"/>
      <c r="AQ609" s="223"/>
      <c r="AR609" s="223"/>
      <c r="AS609" s="223"/>
      <c r="AT609" s="223"/>
      <c r="AU609" s="223"/>
      <c r="AV609" s="223"/>
    </row>
    <row r="610" spans="1:48" ht="12.75" customHeight="1" x14ac:dyDescent="0.25">
      <c r="A610" s="222"/>
      <c r="B610" s="222"/>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c r="AD610" s="223"/>
      <c r="AE610" s="223"/>
      <c r="AF610" s="224"/>
      <c r="AG610" s="223"/>
      <c r="AH610" s="223"/>
      <c r="AI610" s="223"/>
      <c r="AJ610" s="223"/>
      <c r="AK610" s="223"/>
      <c r="AL610" s="223"/>
      <c r="AM610" s="223"/>
      <c r="AN610" s="223"/>
      <c r="AO610" s="223"/>
      <c r="AP610" s="223"/>
      <c r="AQ610" s="223"/>
      <c r="AR610" s="223"/>
      <c r="AS610" s="223"/>
      <c r="AT610" s="223"/>
      <c r="AU610" s="223"/>
      <c r="AV610" s="223"/>
    </row>
    <row r="611" spans="1:48" ht="12.75" customHeight="1" x14ac:dyDescent="0.25">
      <c r="A611" s="222"/>
      <c r="B611" s="222"/>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c r="AA611" s="223"/>
      <c r="AB611" s="223"/>
      <c r="AC611" s="223"/>
      <c r="AD611" s="223"/>
      <c r="AE611" s="223"/>
      <c r="AF611" s="224"/>
      <c r="AG611" s="223"/>
      <c r="AH611" s="223"/>
      <c r="AI611" s="223"/>
      <c r="AJ611" s="223"/>
      <c r="AK611" s="223"/>
      <c r="AL611" s="223"/>
      <c r="AM611" s="223"/>
      <c r="AN611" s="223"/>
      <c r="AO611" s="223"/>
      <c r="AP611" s="223"/>
      <c r="AQ611" s="223"/>
      <c r="AR611" s="223"/>
      <c r="AS611" s="223"/>
      <c r="AT611" s="223"/>
      <c r="AU611" s="223"/>
      <c r="AV611" s="223"/>
    </row>
    <row r="612" spans="1:48" ht="12.75" customHeight="1" x14ac:dyDescent="0.25">
      <c r="A612" s="222"/>
      <c r="B612" s="222"/>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c r="AA612" s="223"/>
      <c r="AB612" s="223"/>
      <c r="AC612" s="223"/>
      <c r="AD612" s="223"/>
      <c r="AE612" s="223"/>
      <c r="AF612" s="224"/>
      <c r="AG612" s="223"/>
      <c r="AH612" s="223"/>
      <c r="AI612" s="223"/>
      <c r="AJ612" s="223"/>
      <c r="AK612" s="223"/>
      <c r="AL612" s="223"/>
      <c r="AM612" s="223"/>
      <c r="AN612" s="223"/>
      <c r="AO612" s="223"/>
      <c r="AP612" s="223"/>
      <c r="AQ612" s="223"/>
      <c r="AR612" s="223"/>
      <c r="AS612" s="223"/>
      <c r="AT612" s="223"/>
      <c r="AU612" s="223"/>
      <c r="AV612" s="223"/>
    </row>
    <row r="613" spans="1:48" ht="12.75" customHeight="1" x14ac:dyDescent="0.25">
      <c r="A613" s="222"/>
      <c r="B613" s="222"/>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c r="AD613" s="223"/>
      <c r="AE613" s="223"/>
      <c r="AF613" s="224"/>
      <c r="AG613" s="223"/>
      <c r="AH613" s="223"/>
      <c r="AI613" s="223"/>
      <c r="AJ613" s="223"/>
      <c r="AK613" s="223"/>
      <c r="AL613" s="223"/>
      <c r="AM613" s="223"/>
      <c r="AN613" s="223"/>
      <c r="AO613" s="223"/>
      <c r="AP613" s="223"/>
      <c r="AQ613" s="223"/>
      <c r="AR613" s="223"/>
      <c r="AS613" s="223"/>
      <c r="AT613" s="223"/>
      <c r="AU613" s="223"/>
      <c r="AV613" s="223"/>
    </row>
    <row r="614" spans="1:48" ht="12.75" customHeight="1" x14ac:dyDescent="0.25">
      <c r="A614" s="222"/>
      <c r="B614" s="222"/>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4"/>
      <c r="AG614" s="223"/>
      <c r="AH614" s="223"/>
      <c r="AI614" s="223"/>
      <c r="AJ614" s="223"/>
      <c r="AK614" s="223"/>
      <c r="AL614" s="223"/>
      <c r="AM614" s="223"/>
      <c r="AN614" s="223"/>
      <c r="AO614" s="223"/>
      <c r="AP614" s="223"/>
      <c r="AQ614" s="223"/>
      <c r="AR614" s="223"/>
      <c r="AS614" s="223"/>
      <c r="AT614" s="223"/>
      <c r="AU614" s="223"/>
      <c r="AV614" s="223"/>
    </row>
    <row r="615" spans="1:48" ht="12.75" customHeight="1" x14ac:dyDescent="0.25">
      <c r="A615" s="222"/>
      <c r="B615" s="222"/>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c r="AA615" s="223"/>
      <c r="AB615" s="223"/>
      <c r="AC615" s="223"/>
      <c r="AD615" s="223"/>
      <c r="AE615" s="223"/>
      <c r="AF615" s="224"/>
      <c r="AG615" s="223"/>
      <c r="AH615" s="223"/>
      <c r="AI615" s="223"/>
      <c r="AJ615" s="223"/>
      <c r="AK615" s="223"/>
      <c r="AL615" s="223"/>
      <c r="AM615" s="223"/>
      <c r="AN615" s="223"/>
      <c r="AO615" s="223"/>
      <c r="AP615" s="223"/>
      <c r="AQ615" s="223"/>
      <c r="AR615" s="223"/>
      <c r="AS615" s="223"/>
      <c r="AT615" s="223"/>
      <c r="AU615" s="223"/>
      <c r="AV615" s="223"/>
    </row>
    <row r="616" spans="1:48" ht="12.75" customHeight="1" x14ac:dyDescent="0.25">
      <c r="A616" s="222"/>
      <c r="B616" s="222"/>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c r="AD616" s="223"/>
      <c r="AE616" s="223"/>
      <c r="AF616" s="224"/>
      <c r="AG616" s="223"/>
      <c r="AH616" s="223"/>
      <c r="AI616" s="223"/>
      <c r="AJ616" s="223"/>
      <c r="AK616" s="223"/>
      <c r="AL616" s="223"/>
      <c r="AM616" s="223"/>
      <c r="AN616" s="223"/>
      <c r="AO616" s="223"/>
      <c r="AP616" s="223"/>
      <c r="AQ616" s="223"/>
      <c r="AR616" s="223"/>
      <c r="AS616" s="223"/>
      <c r="AT616" s="223"/>
      <c r="AU616" s="223"/>
      <c r="AV616" s="223"/>
    </row>
    <row r="617" spans="1:48" ht="12.75" customHeight="1" x14ac:dyDescent="0.25">
      <c r="A617" s="222"/>
      <c r="B617" s="222"/>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4"/>
      <c r="AG617" s="223"/>
      <c r="AH617" s="223"/>
      <c r="AI617" s="223"/>
      <c r="AJ617" s="223"/>
      <c r="AK617" s="223"/>
      <c r="AL617" s="223"/>
      <c r="AM617" s="223"/>
      <c r="AN617" s="223"/>
      <c r="AO617" s="223"/>
      <c r="AP617" s="223"/>
      <c r="AQ617" s="223"/>
      <c r="AR617" s="223"/>
      <c r="AS617" s="223"/>
      <c r="AT617" s="223"/>
      <c r="AU617" s="223"/>
      <c r="AV617" s="223"/>
    </row>
    <row r="618" spans="1:48" ht="12.75" customHeight="1" x14ac:dyDescent="0.25">
      <c r="A618" s="222"/>
      <c r="B618" s="222"/>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4"/>
      <c r="AG618" s="223"/>
      <c r="AH618" s="223"/>
      <c r="AI618" s="223"/>
      <c r="AJ618" s="223"/>
      <c r="AK618" s="223"/>
      <c r="AL618" s="223"/>
      <c r="AM618" s="223"/>
      <c r="AN618" s="223"/>
      <c r="AO618" s="223"/>
      <c r="AP618" s="223"/>
      <c r="AQ618" s="223"/>
      <c r="AR618" s="223"/>
      <c r="AS618" s="223"/>
      <c r="AT618" s="223"/>
      <c r="AU618" s="223"/>
      <c r="AV618" s="223"/>
    </row>
    <row r="619" spans="1:48" ht="12.75" customHeight="1" x14ac:dyDescent="0.25">
      <c r="A619" s="222"/>
      <c r="B619" s="222"/>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4"/>
      <c r="AG619" s="223"/>
      <c r="AH619" s="223"/>
      <c r="AI619" s="223"/>
      <c r="AJ619" s="223"/>
      <c r="AK619" s="223"/>
      <c r="AL619" s="223"/>
      <c r="AM619" s="223"/>
      <c r="AN619" s="223"/>
      <c r="AO619" s="223"/>
      <c r="AP619" s="223"/>
      <c r="AQ619" s="223"/>
      <c r="AR619" s="223"/>
      <c r="AS619" s="223"/>
      <c r="AT619" s="223"/>
      <c r="AU619" s="223"/>
      <c r="AV619" s="223"/>
    </row>
    <row r="620" spans="1:48" ht="12.75" customHeight="1" x14ac:dyDescent="0.25">
      <c r="A620" s="222"/>
      <c r="B620" s="222"/>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4"/>
      <c r="AG620" s="223"/>
      <c r="AH620" s="223"/>
      <c r="AI620" s="223"/>
      <c r="AJ620" s="223"/>
      <c r="AK620" s="223"/>
      <c r="AL620" s="223"/>
      <c r="AM620" s="223"/>
      <c r="AN620" s="223"/>
      <c r="AO620" s="223"/>
      <c r="AP620" s="223"/>
      <c r="AQ620" s="223"/>
      <c r="AR620" s="223"/>
      <c r="AS620" s="223"/>
      <c r="AT620" s="223"/>
      <c r="AU620" s="223"/>
      <c r="AV620" s="223"/>
    </row>
    <row r="621" spans="1:48" ht="12.75" customHeight="1" x14ac:dyDescent="0.25">
      <c r="A621" s="222"/>
      <c r="B621" s="222"/>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4"/>
      <c r="AG621" s="223"/>
      <c r="AH621" s="223"/>
      <c r="AI621" s="223"/>
      <c r="AJ621" s="223"/>
      <c r="AK621" s="223"/>
      <c r="AL621" s="223"/>
      <c r="AM621" s="223"/>
      <c r="AN621" s="223"/>
      <c r="AO621" s="223"/>
      <c r="AP621" s="223"/>
      <c r="AQ621" s="223"/>
      <c r="AR621" s="223"/>
      <c r="AS621" s="223"/>
      <c r="AT621" s="223"/>
      <c r="AU621" s="223"/>
      <c r="AV621" s="223"/>
    </row>
    <row r="622" spans="1:48" ht="12.75" customHeight="1" x14ac:dyDescent="0.25">
      <c r="A622" s="222"/>
      <c r="B622" s="222"/>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4"/>
      <c r="AG622" s="223"/>
      <c r="AH622" s="223"/>
      <c r="AI622" s="223"/>
      <c r="AJ622" s="223"/>
      <c r="AK622" s="223"/>
      <c r="AL622" s="223"/>
      <c r="AM622" s="223"/>
      <c r="AN622" s="223"/>
      <c r="AO622" s="223"/>
      <c r="AP622" s="223"/>
      <c r="AQ622" s="223"/>
      <c r="AR622" s="223"/>
      <c r="AS622" s="223"/>
      <c r="AT622" s="223"/>
      <c r="AU622" s="223"/>
      <c r="AV622" s="223"/>
    </row>
    <row r="623" spans="1:48" ht="12.75" customHeight="1" x14ac:dyDescent="0.25">
      <c r="A623" s="222"/>
      <c r="B623" s="222"/>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4"/>
      <c r="AG623" s="223"/>
      <c r="AH623" s="223"/>
      <c r="AI623" s="223"/>
      <c r="AJ623" s="223"/>
      <c r="AK623" s="223"/>
      <c r="AL623" s="223"/>
      <c r="AM623" s="223"/>
      <c r="AN623" s="223"/>
      <c r="AO623" s="223"/>
      <c r="AP623" s="223"/>
      <c r="AQ623" s="223"/>
      <c r="AR623" s="223"/>
      <c r="AS623" s="223"/>
      <c r="AT623" s="223"/>
      <c r="AU623" s="223"/>
      <c r="AV623" s="223"/>
    </row>
    <row r="624" spans="1:48" ht="12.75" customHeight="1" x14ac:dyDescent="0.25">
      <c r="A624" s="222"/>
      <c r="B624" s="222"/>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4"/>
      <c r="AG624" s="223"/>
      <c r="AH624" s="223"/>
      <c r="AI624" s="223"/>
      <c r="AJ624" s="223"/>
      <c r="AK624" s="223"/>
      <c r="AL624" s="223"/>
      <c r="AM624" s="223"/>
      <c r="AN624" s="223"/>
      <c r="AO624" s="223"/>
      <c r="AP624" s="223"/>
      <c r="AQ624" s="223"/>
      <c r="AR624" s="223"/>
      <c r="AS624" s="223"/>
      <c r="AT624" s="223"/>
      <c r="AU624" s="223"/>
      <c r="AV624" s="223"/>
    </row>
    <row r="625" spans="1:48" ht="12.75" customHeight="1" x14ac:dyDescent="0.25">
      <c r="A625" s="222"/>
      <c r="B625" s="222"/>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4"/>
      <c r="AG625" s="223"/>
      <c r="AH625" s="223"/>
      <c r="AI625" s="223"/>
      <c r="AJ625" s="223"/>
      <c r="AK625" s="223"/>
      <c r="AL625" s="223"/>
      <c r="AM625" s="223"/>
      <c r="AN625" s="223"/>
      <c r="AO625" s="223"/>
      <c r="AP625" s="223"/>
      <c r="AQ625" s="223"/>
      <c r="AR625" s="223"/>
      <c r="AS625" s="223"/>
      <c r="AT625" s="223"/>
      <c r="AU625" s="223"/>
      <c r="AV625" s="223"/>
    </row>
    <row r="626" spans="1:48" ht="12.75" customHeight="1" x14ac:dyDescent="0.25">
      <c r="A626" s="222"/>
      <c r="B626" s="222"/>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4"/>
      <c r="AG626" s="223"/>
      <c r="AH626" s="223"/>
      <c r="AI626" s="223"/>
      <c r="AJ626" s="223"/>
      <c r="AK626" s="223"/>
      <c r="AL626" s="223"/>
      <c r="AM626" s="223"/>
      <c r="AN626" s="223"/>
      <c r="AO626" s="223"/>
      <c r="AP626" s="223"/>
      <c r="AQ626" s="223"/>
      <c r="AR626" s="223"/>
      <c r="AS626" s="223"/>
      <c r="AT626" s="223"/>
      <c r="AU626" s="223"/>
      <c r="AV626" s="223"/>
    </row>
    <row r="627" spans="1:48" ht="12.75" customHeight="1" x14ac:dyDescent="0.25">
      <c r="A627" s="222"/>
      <c r="B627" s="222"/>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4"/>
      <c r="AG627" s="223"/>
      <c r="AH627" s="223"/>
      <c r="AI627" s="223"/>
      <c r="AJ627" s="223"/>
      <c r="AK627" s="223"/>
      <c r="AL627" s="223"/>
      <c r="AM627" s="223"/>
      <c r="AN627" s="223"/>
      <c r="AO627" s="223"/>
      <c r="AP627" s="223"/>
      <c r="AQ627" s="223"/>
      <c r="AR627" s="223"/>
      <c r="AS627" s="223"/>
      <c r="AT627" s="223"/>
      <c r="AU627" s="223"/>
      <c r="AV627" s="223"/>
    </row>
    <row r="628" spans="1:48" ht="12.75" customHeight="1" x14ac:dyDescent="0.25">
      <c r="A628" s="222"/>
      <c r="B628" s="222"/>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4"/>
      <c r="AG628" s="223"/>
      <c r="AH628" s="223"/>
      <c r="AI628" s="223"/>
      <c r="AJ628" s="223"/>
      <c r="AK628" s="223"/>
      <c r="AL628" s="223"/>
      <c r="AM628" s="223"/>
      <c r="AN628" s="223"/>
      <c r="AO628" s="223"/>
      <c r="AP628" s="223"/>
      <c r="AQ628" s="223"/>
      <c r="AR628" s="223"/>
      <c r="AS628" s="223"/>
      <c r="AT628" s="223"/>
      <c r="AU628" s="223"/>
      <c r="AV628" s="223"/>
    </row>
    <row r="629" spans="1:48" ht="12.75" customHeight="1" x14ac:dyDescent="0.25">
      <c r="A629" s="222"/>
      <c r="B629" s="222"/>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4"/>
      <c r="AG629" s="223"/>
      <c r="AH629" s="223"/>
      <c r="AI629" s="223"/>
      <c r="AJ629" s="223"/>
      <c r="AK629" s="223"/>
      <c r="AL629" s="223"/>
      <c r="AM629" s="223"/>
      <c r="AN629" s="223"/>
      <c r="AO629" s="223"/>
      <c r="AP629" s="223"/>
      <c r="AQ629" s="223"/>
      <c r="AR629" s="223"/>
      <c r="AS629" s="223"/>
      <c r="AT629" s="223"/>
      <c r="AU629" s="223"/>
      <c r="AV629" s="223"/>
    </row>
    <row r="630" spans="1:48" ht="12.75" customHeight="1" x14ac:dyDescent="0.25">
      <c r="A630" s="222"/>
      <c r="B630" s="222"/>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4"/>
      <c r="AG630" s="223"/>
      <c r="AH630" s="223"/>
      <c r="AI630" s="223"/>
      <c r="AJ630" s="223"/>
      <c r="AK630" s="223"/>
      <c r="AL630" s="223"/>
      <c r="AM630" s="223"/>
      <c r="AN630" s="223"/>
      <c r="AO630" s="223"/>
      <c r="AP630" s="223"/>
      <c r="AQ630" s="223"/>
      <c r="AR630" s="223"/>
      <c r="AS630" s="223"/>
      <c r="AT630" s="223"/>
      <c r="AU630" s="223"/>
      <c r="AV630" s="223"/>
    </row>
    <row r="631" spans="1:48" ht="12.75" customHeight="1" x14ac:dyDescent="0.25">
      <c r="A631" s="222"/>
      <c r="B631" s="222"/>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4"/>
      <c r="AG631" s="223"/>
      <c r="AH631" s="223"/>
      <c r="AI631" s="223"/>
      <c r="AJ631" s="223"/>
      <c r="AK631" s="223"/>
      <c r="AL631" s="223"/>
      <c r="AM631" s="223"/>
      <c r="AN631" s="223"/>
      <c r="AO631" s="223"/>
      <c r="AP631" s="223"/>
      <c r="AQ631" s="223"/>
      <c r="AR631" s="223"/>
      <c r="AS631" s="223"/>
      <c r="AT631" s="223"/>
      <c r="AU631" s="223"/>
      <c r="AV631" s="223"/>
    </row>
    <row r="632" spans="1:48" ht="12.75" customHeight="1" x14ac:dyDescent="0.25">
      <c r="A632" s="222"/>
      <c r="B632" s="222"/>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4"/>
      <c r="AG632" s="223"/>
      <c r="AH632" s="223"/>
      <c r="AI632" s="223"/>
      <c r="AJ632" s="223"/>
      <c r="AK632" s="223"/>
      <c r="AL632" s="223"/>
      <c r="AM632" s="223"/>
      <c r="AN632" s="223"/>
      <c r="AO632" s="223"/>
      <c r="AP632" s="223"/>
      <c r="AQ632" s="223"/>
      <c r="AR632" s="223"/>
      <c r="AS632" s="223"/>
      <c r="AT632" s="223"/>
      <c r="AU632" s="223"/>
      <c r="AV632" s="223"/>
    </row>
    <row r="633" spans="1:48" ht="12.75" customHeight="1" x14ac:dyDescent="0.25">
      <c r="A633" s="222"/>
      <c r="B633" s="222"/>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c r="AA633" s="223"/>
      <c r="AB633" s="223"/>
      <c r="AC633" s="223"/>
      <c r="AD633" s="223"/>
      <c r="AE633" s="223"/>
      <c r="AF633" s="224"/>
      <c r="AG633" s="223"/>
      <c r="AH633" s="223"/>
      <c r="AI633" s="223"/>
      <c r="AJ633" s="223"/>
      <c r="AK633" s="223"/>
      <c r="AL633" s="223"/>
      <c r="AM633" s="223"/>
      <c r="AN633" s="223"/>
      <c r="AO633" s="223"/>
      <c r="AP633" s="223"/>
      <c r="AQ633" s="223"/>
      <c r="AR633" s="223"/>
      <c r="AS633" s="223"/>
      <c r="AT633" s="223"/>
      <c r="AU633" s="223"/>
      <c r="AV633" s="223"/>
    </row>
    <row r="634" spans="1:48" ht="12.75" customHeight="1" x14ac:dyDescent="0.25">
      <c r="A634" s="222"/>
      <c r="B634" s="222"/>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4"/>
      <c r="AG634" s="223"/>
      <c r="AH634" s="223"/>
      <c r="AI634" s="223"/>
      <c r="AJ634" s="223"/>
      <c r="AK634" s="223"/>
      <c r="AL634" s="223"/>
      <c r="AM634" s="223"/>
      <c r="AN634" s="223"/>
      <c r="AO634" s="223"/>
      <c r="AP634" s="223"/>
      <c r="AQ634" s="223"/>
      <c r="AR634" s="223"/>
      <c r="AS634" s="223"/>
      <c r="AT634" s="223"/>
      <c r="AU634" s="223"/>
      <c r="AV634" s="223"/>
    </row>
    <row r="635" spans="1:48" ht="12.75" customHeight="1" x14ac:dyDescent="0.25">
      <c r="A635" s="222"/>
      <c r="B635" s="222"/>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c r="AA635" s="223"/>
      <c r="AB635" s="223"/>
      <c r="AC635" s="223"/>
      <c r="AD635" s="223"/>
      <c r="AE635" s="223"/>
      <c r="AF635" s="224"/>
      <c r="AG635" s="223"/>
      <c r="AH635" s="223"/>
      <c r="AI635" s="223"/>
      <c r="AJ635" s="223"/>
      <c r="AK635" s="223"/>
      <c r="AL635" s="223"/>
      <c r="AM635" s="223"/>
      <c r="AN635" s="223"/>
      <c r="AO635" s="223"/>
      <c r="AP635" s="223"/>
      <c r="AQ635" s="223"/>
      <c r="AR635" s="223"/>
      <c r="AS635" s="223"/>
      <c r="AT635" s="223"/>
      <c r="AU635" s="223"/>
      <c r="AV635" s="223"/>
    </row>
    <row r="636" spans="1:48" ht="12.75" customHeight="1" x14ac:dyDescent="0.25">
      <c r="A636" s="222"/>
      <c r="B636" s="222"/>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c r="AD636" s="223"/>
      <c r="AE636" s="223"/>
      <c r="AF636" s="224"/>
      <c r="AG636" s="223"/>
      <c r="AH636" s="223"/>
      <c r="AI636" s="223"/>
      <c r="AJ636" s="223"/>
      <c r="AK636" s="223"/>
      <c r="AL636" s="223"/>
      <c r="AM636" s="223"/>
      <c r="AN636" s="223"/>
      <c r="AO636" s="223"/>
      <c r="AP636" s="223"/>
      <c r="AQ636" s="223"/>
      <c r="AR636" s="223"/>
      <c r="AS636" s="223"/>
      <c r="AT636" s="223"/>
      <c r="AU636" s="223"/>
      <c r="AV636" s="223"/>
    </row>
    <row r="637" spans="1:48" ht="12.75" customHeight="1" x14ac:dyDescent="0.25">
      <c r="A637" s="222"/>
      <c r="B637" s="222"/>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c r="AD637" s="223"/>
      <c r="AE637" s="223"/>
      <c r="AF637" s="224"/>
      <c r="AG637" s="223"/>
      <c r="AH637" s="223"/>
      <c r="AI637" s="223"/>
      <c r="AJ637" s="223"/>
      <c r="AK637" s="223"/>
      <c r="AL637" s="223"/>
      <c r="AM637" s="223"/>
      <c r="AN637" s="223"/>
      <c r="AO637" s="223"/>
      <c r="AP637" s="223"/>
      <c r="AQ637" s="223"/>
      <c r="AR637" s="223"/>
      <c r="AS637" s="223"/>
      <c r="AT637" s="223"/>
      <c r="AU637" s="223"/>
      <c r="AV637" s="223"/>
    </row>
    <row r="638" spans="1:48" ht="12.75" customHeight="1" x14ac:dyDescent="0.25">
      <c r="A638" s="222"/>
      <c r="B638" s="222"/>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c r="AD638" s="223"/>
      <c r="AE638" s="223"/>
      <c r="AF638" s="224"/>
      <c r="AG638" s="223"/>
      <c r="AH638" s="223"/>
      <c r="AI638" s="223"/>
      <c r="AJ638" s="223"/>
      <c r="AK638" s="223"/>
      <c r="AL638" s="223"/>
      <c r="AM638" s="223"/>
      <c r="AN638" s="223"/>
      <c r="AO638" s="223"/>
      <c r="AP638" s="223"/>
      <c r="AQ638" s="223"/>
      <c r="AR638" s="223"/>
      <c r="AS638" s="223"/>
      <c r="AT638" s="223"/>
      <c r="AU638" s="223"/>
      <c r="AV638" s="223"/>
    </row>
    <row r="639" spans="1:48" ht="12.75" customHeight="1" x14ac:dyDescent="0.25">
      <c r="A639" s="222"/>
      <c r="B639" s="222"/>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c r="AB639" s="223"/>
      <c r="AC639" s="223"/>
      <c r="AD639" s="223"/>
      <c r="AE639" s="223"/>
      <c r="AF639" s="224"/>
      <c r="AG639" s="223"/>
      <c r="AH639" s="223"/>
      <c r="AI639" s="223"/>
      <c r="AJ639" s="223"/>
      <c r="AK639" s="223"/>
      <c r="AL639" s="223"/>
      <c r="AM639" s="223"/>
      <c r="AN639" s="223"/>
      <c r="AO639" s="223"/>
      <c r="AP639" s="223"/>
      <c r="AQ639" s="223"/>
      <c r="AR639" s="223"/>
      <c r="AS639" s="223"/>
      <c r="AT639" s="223"/>
      <c r="AU639" s="223"/>
      <c r="AV639" s="223"/>
    </row>
    <row r="640" spans="1:48" ht="12.75" customHeight="1" x14ac:dyDescent="0.25">
      <c r="A640" s="222"/>
      <c r="B640" s="222"/>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c r="AB640" s="223"/>
      <c r="AC640" s="223"/>
      <c r="AD640" s="223"/>
      <c r="AE640" s="223"/>
      <c r="AF640" s="224"/>
      <c r="AG640" s="223"/>
      <c r="AH640" s="223"/>
      <c r="AI640" s="223"/>
      <c r="AJ640" s="223"/>
      <c r="AK640" s="223"/>
      <c r="AL640" s="223"/>
      <c r="AM640" s="223"/>
      <c r="AN640" s="223"/>
      <c r="AO640" s="223"/>
      <c r="AP640" s="223"/>
      <c r="AQ640" s="223"/>
      <c r="AR640" s="223"/>
      <c r="AS640" s="223"/>
      <c r="AT640" s="223"/>
      <c r="AU640" s="223"/>
      <c r="AV640" s="223"/>
    </row>
    <row r="641" spans="1:48" ht="12.75" customHeight="1" x14ac:dyDescent="0.25">
      <c r="A641" s="222"/>
      <c r="B641" s="222"/>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c r="AA641" s="223"/>
      <c r="AB641" s="223"/>
      <c r="AC641" s="223"/>
      <c r="AD641" s="223"/>
      <c r="AE641" s="223"/>
      <c r="AF641" s="224"/>
      <c r="AG641" s="223"/>
      <c r="AH641" s="223"/>
      <c r="AI641" s="223"/>
      <c r="AJ641" s="223"/>
      <c r="AK641" s="223"/>
      <c r="AL641" s="223"/>
      <c r="AM641" s="223"/>
      <c r="AN641" s="223"/>
      <c r="AO641" s="223"/>
      <c r="AP641" s="223"/>
      <c r="AQ641" s="223"/>
      <c r="AR641" s="223"/>
      <c r="AS641" s="223"/>
      <c r="AT641" s="223"/>
      <c r="AU641" s="223"/>
      <c r="AV641" s="223"/>
    </row>
    <row r="642" spans="1:48" ht="12.75" customHeight="1" x14ac:dyDescent="0.25">
      <c r="A642" s="222"/>
      <c r="B642" s="222"/>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c r="AA642" s="223"/>
      <c r="AB642" s="223"/>
      <c r="AC642" s="223"/>
      <c r="AD642" s="223"/>
      <c r="AE642" s="223"/>
      <c r="AF642" s="224"/>
      <c r="AG642" s="223"/>
      <c r="AH642" s="223"/>
      <c r="AI642" s="223"/>
      <c r="AJ642" s="223"/>
      <c r="AK642" s="223"/>
      <c r="AL642" s="223"/>
      <c r="AM642" s="223"/>
      <c r="AN642" s="223"/>
      <c r="AO642" s="223"/>
      <c r="AP642" s="223"/>
      <c r="AQ642" s="223"/>
      <c r="AR642" s="223"/>
      <c r="AS642" s="223"/>
      <c r="AT642" s="223"/>
      <c r="AU642" s="223"/>
      <c r="AV642" s="223"/>
    </row>
    <row r="643" spans="1:48" ht="12.75" customHeight="1" x14ac:dyDescent="0.25">
      <c r="A643" s="222"/>
      <c r="B643" s="222"/>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4"/>
      <c r="AG643" s="223"/>
      <c r="AH643" s="223"/>
      <c r="AI643" s="223"/>
      <c r="AJ643" s="223"/>
      <c r="AK643" s="223"/>
      <c r="AL643" s="223"/>
      <c r="AM643" s="223"/>
      <c r="AN643" s="223"/>
      <c r="AO643" s="223"/>
      <c r="AP643" s="223"/>
      <c r="AQ643" s="223"/>
      <c r="AR643" s="223"/>
      <c r="AS643" s="223"/>
      <c r="AT643" s="223"/>
      <c r="AU643" s="223"/>
      <c r="AV643" s="223"/>
    </row>
    <row r="644" spans="1:48" ht="12.75" customHeight="1" x14ac:dyDescent="0.25">
      <c r="A644" s="222"/>
      <c r="B644" s="222"/>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c r="AD644" s="223"/>
      <c r="AE644" s="223"/>
      <c r="AF644" s="224"/>
      <c r="AG644" s="223"/>
      <c r="AH644" s="223"/>
      <c r="AI644" s="223"/>
      <c r="AJ644" s="223"/>
      <c r="AK644" s="223"/>
      <c r="AL644" s="223"/>
      <c r="AM644" s="223"/>
      <c r="AN644" s="223"/>
      <c r="AO644" s="223"/>
      <c r="AP644" s="223"/>
      <c r="AQ644" s="223"/>
      <c r="AR644" s="223"/>
      <c r="AS644" s="223"/>
      <c r="AT644" s="223"/>
      <c r="AU644" s="223"/>
      <c r="AV644" s="223"/>
    </row>
    <row r="645" spans="1:48" ht="12.75" customHeight="1" x14ac:dyDescent="0.25">
      <c r="A645" s="222"/>
      <c r="B645" s="222"/>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4"/>
      <c r="AG645" s="223"/>
      <c r="AH645" s="223"/>
      <c r="AI645" s="223"/>
      <c r="AJ645" s="223"/>
      <c r="AK645" s="223"/>
      <c r="AL645" s="223"/>
      <c r="AM645" s="223"/>
      <c r="AN645" s="223"/>
      <c r="AO645" s="223"/>
      <c r="AP645" s="223"/>
      <c r="AQ645" s="223"/>
      <c r="AR645" s="223"/>
      <c r="AS645" s="223"/>
      <c r="AT645" s="223"/>
      <c r="AU645" s="223"/>
      <c r="AV645" s="223"/>
    </row>
    <row r="646" spans="1:48" ht="12.75" customHeight="1" x14ac:dyDescent="0.25">
      <c r="A646" s="222"/>
      <c r="B646" s="222"/>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c r="AA646" s="223"/>
      <c r="AB646" s="223"/>
      <c r="AC646" s="223"/>
      <c r="AD646" s="223"/>
      <c r="AE646" s="223"/>
      <c r="AF646" s="224"/>
      <c r="AG646" s="223"/>
      <c r="AH646" s="223"/>
      <c r="AI646" s="223"/>
      <c r="AJ646" s="223"/>
      <c r="AK646" s="223"/>
      <c r="AL646" s="223"/>
      <c r="AM646" s="223"/>
      <c r="AN646" s="223"/>
      <c r="AO646" s="223"/>
      <c r="AP646" s="223"/>
      <c r="AQ646" s="223"/>
      <c r="AR646" s="223"/>
      <c r="AS646" s="223"/>
      <c r="AT646" s="223"/>
      <c r="AU646" s="223"/>
      <c r="AV646" s="223"/>
    </row>
    <row r="647" spans="1:48" ht="12.75" customHeight="1" x14ac:dyDescent="0.25">
      <c r="A647" s="222"/>
      <c r="B647" s="222"/>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223"/>
      <c r="AF647" s="224"/>
      <c r="AG647" s="223"/>
      <c r="AH647" s="223"/>
      <c r="AI647" s="223"/>
      <c r="AJ647" s="223"/>
      <c r="AK647" s="223"/>
      <c r="AL647" s="223"/>
      <c r="AM647" s="223"/>
      <c r="AN647" s="223"/>
      <c r="AO647" s="223"/>
      <c r="AP647" s="223"/>
      <c r="AQ647" s="223"/>
      <c r="AR647" s="223"/>
      <c r="AS647" s="223"/>
      <c r="AT647" s="223"/>
      <c r="AU647" s="223"/>
      <c r="AV647" s="223"/>
    </row>
    <row r="648" spans="1:48" ht="12.75" customHeight="1" x14ac:dyDescent="0.25">
      <c r="A648" s="222"/>
      <c r="B648" s="222"/>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c r="AA648" s="223"/>
      <c r="AB648" s="223"/>
      <c r="AC648" s="223"/>
      <c r="AD648" s="223"/>
      <c r="AE648" s="223"/>
      <c r="AF648" s="224"/>
      <c r="AG648" s="223"/>
      <c r="AH648" s="223"/>
      <c r="AI648" s="223"/>
      <c r="AJ648" s="223"/>
      <c r="AK648" s="223"/>
      <c r="AL648" s="223"/>
      <c r="AM648" s="223"/>
      <c r="AN648" s="223"/>
      <c r="AO648" s="223"/>
      <c r="AP648" s="223"/>
      <c r="AQ648" s="223"/>
      <c r="AR648" s="223"/>
      <c r="AS648" s="223"/>
      <c r="AT648" s="223"/>
      <c r="AU648" s="223"/>
      <c r="AV648" s="223"/>
    </row>
    <row r="649" spans="1:48" ht="12.75" customHeight="1" x14ac:dyDescent="0.25">
      <c r="A649" s="222"/>
      <c r="B649" s="222"/>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4"/>
      <c r="AG649" s="223"/>
      <c r="AH649" s="223"/>
      <c r="AI649" s="223"/>
      <c r="AJ649" s="223"/>
      <c r="AK649" s="223"/>
      <c r="AL649" s="223"/>
      <c r="AM649" s="223"/>
      <c r="AN649" s="223"/>
      <c r="AO649" s="223"/>
      <c r="AP649" s="223"/>
      <c r="AQ649" s="223"/>
      <c r="AR649" s="223"/>
      <c r="AS649" s="223"/>
      <c r="AT649" s="223"/>
      <c r="AU649" s="223"/>
      <c r="AV649" s="223"/>
    </row>
    <row r="650" spans="1:48" ht="12.75" customHeight="1" x14ac:dyDescent="0.25">
      <c r="A650" s="222"/>
      <c r="B650" s="222"/>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4"/>
      <c r="AG650" s="223"/>
      <c r="AH650" s="223"/>
      <c r="AI650" s="223"/>
      <c r="AJ650" s="223"/>
      <c r="AK650" s="223"/>
      <c r="AL650" s="223"/>
      <c r="AM650" s="223"/>
      <c r="AN650" s="223"/>
      <c r="AO650" s="223"/>
      <c r="AP650" s="223"/>
      <c r="AQ650" s="223"/>
      <c r="AR650" s="223"/>
      <c r="AS650" s="223"/>
      <c r="AT650" s="223"/>
      <c r="AU650" s="223"/>
      <c r="AV650" s="223"/>
    </row>
    <row r="651" spans="1:48" ht="12.75" customHeight="1" x14ac:dyDescent="0.25">
      <c r="A651" s="222"/>
      <c r="B651" s="222"/>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c r="AA651" s="223"/>
      <c r="AB651" s="223"/>
      <c r="AC651" s="223"/>
      <c r="AD651" s="223"/>
      <c r="AE651" s="223"/>
      <c r="AF651" s="224"/>
      <c r="AG651" s="223"/>
      <c r="AH651" s="223"/>
      <c r="AI651" s="223"/>
      <c r="AJ651" s="223"/>
      <c r="AK651" s="223"/>
      <c r="AL651" s="223"/>
      <c r="AM651" s="223"/>
      <c r="AN651" s="223"/>
      <c r="AO651" s="223"/>
      <c r="AP651" s="223"/>
      <c r="AQ651" s="223"/>
      <c r="AR651" s="223"/>
      <c r="AS651" s="223"/>
      <c r="AT651" s="223"/>
      <c r="AU651" s="223"/>
      <c r="AV651" s="223"/>
    </row>
    <row r="652" spans="1:48" ht="12.75" customHeight="1" x14ac:dyDescent="0.25">
      <c r="A652" s="222"/>
      <c r="B652" s="222"/>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c r="AA652" s="223"/>
      <c r="AB652" s="223"/>
      <c r="AC652" s="223"/>
      <c r="AD652" s="223"/>
      <c r="AE652" s="223"/>
      <c r="AF652" s="224"/>
      <c r="AG652" s="223"/>
      <c r="AH652" s="223"/>
      <c r="AI652" s="223"/>
      <c r="AJ652" s="223"/>
      <c r="AK652" s="223"/>
      <c r="AL652" s="223"/>
      <c r="AM652" s="223"/>
      <c r="AN652" s="223"/>
      <c r="AO652" s="223"/>
      <c r="AP652" s="223"/>
      <c r="AQ652" s="223"/>
      <c r="AR652" s="223"/>
      <c r="AS652" s="223"/>
      <c r="AT652" s="223"/>
      <c r="AU652" s="223"/>
      <c r="AV652" s="223"/>
    </row>
    <row r="653" spans="1:48" ht="12.75" customHeight="1" x14ac:dyDescent="0.25">
      <c r="A653" s="222"/>
      <c r="B653" s="222"/>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4"/>
      <c r="AG653" s="223"/>
      <c r="AH653" s="223"/>
      <c r="AI653" s="223"/>
      <c r="AJ653" s="223"/>
      <c r="AK653" s="223"/>
      <c r="AL653" s="223"/>
      <c r="AM653" s="223"/>
      <c r="AN653" s="223"/>
      <c r="AO653" s="223"/>
      <c r="AP653" s="223"/>
      <c r="AQ653" s="223"/>
      <c r="AR653" s="223"/>
      <c r="AS653" s="223"/>
      <c r="AT653" s="223"/>
      <c r="AU653" s="223"/>
      <c r="AV653" s="223"/>
    </row>
    <row r="654" spans="1:48" ht="12.75" customHeight="1" x14ac:dyDescent="0.25">
      <c r="A654" s="222"/>
      <c r="B654" s="222"/>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c r="AA654" s="223"/>
      <c r="AB654" s="223"/>
      <c r="AC654" s="223"/>
      <c r="AD654" s="223"/>
      <c r="AE654" s="223"/>
      <c r="AF654" s="224"/>
      <c r="AG654" s="223"/>
      <c r="AH654" s="223"/>
      <c r="AI654" s="223"/>
      <c r="AJ654" s="223"/>
      <c r="AK654" s="223"/>
      <c r="AL654" s="223"/>
      <c r="AM654" s="223"/>
      <c r="AN654" s="223"/>
      <c r="AO654" s="223"/>
      <c r="AP654" s="223"/>
      <c r="AQ654" s="223"/>
      <c r="AR654" s="223"/>
      <c r="AS654" s="223"/>
      <c r="AT654" s="223"/>
      <c r="AU654" s="223"/>
      <c r="AV654" s="223"/>
    </row>
    <row r="655" spans="1:48" ht="12.75" customHeight="1" x14ac:dyDescent="0.25">
      <c r="A655" s="222"/>
      <c r="B655" s="222"/>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c r="AA655" s="223"/>
      <c r="AB655" s="223"/>
      <c r="AC655" s="223"/>
      <c r="AD655" s="223"/>
      <c r="AE655" s="223"/>
      <c r="AF655" s="224"/>
      <c r="AG655" s="223"/>
      <c r="AH655" s="223"/>
      <c r="AI655" s="223"/>
      <c r="AJ655" s="223"/>
      <c r="AK655" s="223"/>
      <c r="AL655" s="223"/>
      <c r="AM655" s="223"/>
      <c r="AN655" s="223"/>
      <c r="AO655" s="223"/>
      <c r="AP655" s="223"/>
      <c r="AQ655" s="223"/>
      <c r="AR655" s="223"/>
      <c r="AS655" s="223"/>
      <c r="AT655" s="223"/>
      <c r="AU655" s="223"/>
      <c r="AV655" s="223"/>
    </row>
    <row r="656" spans="1:48" ht="12.75" customHeight="1" x14ac:dyDescent="0.25">
      <c r="A656" s="222"/>
      <c r="B656" s="222"/>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4"/>
      <c r="AG656" s="223"/>
      <c r="AH656" s="223"/>
      <c r="AI656" s="223"/>
      <c r="AJ656" s="223"/>
      <c r="AK656" s="223"/>
      <c r="AL656" s="223"/>
      <c r="AM656" s="223"/>
      <c r="AN656" s="223"/>
      <c r="AO656" s="223"/>
      <c r="AP656" s="223"/>
      <c r="AQ656" s="223"/>
      <c r="AR656" s="223"/>
      <c r="AS656" s="223"/>
      <c r="AT656" s="223"/>
      <c r="AU656" s="223"/>
      <c r="AV656" s="223"/>
    </row>
    <row r="657" spans="1:48" ht="12.75" customHeight="1" x14ac:dyDescent="0.25">
      <c r="A657" s="222"/>
      <c r="B657" s="222"/>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4"/>
      <c r="AG657" s="223"/>
      <c r="AH657" s="223"/>
      <c r="AI657" s="223"/>
      <c r="AJ657" s="223"/>
      <c r="AK657" s="223"/>
      <c r="AL657" s="223"/>
      <c r="AM657" s="223"/>
      <c r="AN657" s="223"/>
      <c r="AO657" s="223"/>
      <c r="AP657" s="223"/>
      <c r="AQ657" s="223"/>
      <c r="AR657" s="223"/>
      <c r="AS657" s="223"/>
      <c r="AT657" s="223"/>
      <c r="AU657" s="223"/>
      <c r="AV657" s="223"/>
    </row>
    <row r="658" spans="1:48" ht="12.75" customHeight="1" x14ac:dyDescent="0.25">
      <c r="A658" s="222"/>
      <c r="B658" s="222"/>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c r="AA658" s="223"/>
      <c r="AB658" s="223"/>
      <c r="AC658" s="223"/>
      <c r="AD658" s="223"/>
      <c r="AE658" s="223"/>
      <c r="AF658" s="224"/>
      <c r="AG658" s="223"/>
      <c r="AH658" s="223"/>
      <c r="AI658" s="223"/>
      <c r="AJ658" s="223"/>
      <c r="AK658" s="223"/>
      <c r="AL658" s="223"/>
      <c r="AM658" s="223"/>
      <c r="AN658" s="223"/>
      <c r="AO658" s="223"/>
      <c r="AP658" s="223"/>
      <c r="AQ658" s="223"/>
      <c r="AR658" s="223"/>
      <c r="AS658" s="223"/>
      <c r="AT658" s="223"/>
      <c r="AU658" s="223"/>
      <c r="AV658" s="223"/>
    </row>
    <row r="659" spans="1:48" ht="12.75" customHeight="1" x14ac:dyDescent="0.25">
      <c r="A659" s="222"/>
      <c r="B659" s="222"/>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c r="AA659" s="223"/>
      <c r="AB659" s="223"/>
      <c r="AC659" s="223"/>
      <c r="AD659" s="223"/>
      <c r="AE659" s="223"/>
      <c r="AF659" s="224"/>
      <c r="AG659" s="223"/>
      <c r="AH659" s="223"/>
      <c r="AI659" s="223"/>
      <c r="AJ659" s="223"/>
      <c r="AK659" s="223"/>
      <c r="AL659" s="223"/>
      <c r="AM659" s="223"/>
      <c r="AN659" s="223"/>
      <c r="AO659" s="223"/>
      <c r="AP659" s="223"/>
      <c r="AQ659" s="223"/>
      <c r="AR659" s="223"/>
      <c r="AS659" s="223"/>
      <c r="AT659" s="223"/>
      <c r="AU659" s="223"/>
      <c r="AV659" s="223"/>
    </row>
    <row r="660" spans="1:48" ht="12.75" customHeight="1" x14ac:dyDescent="0.25">
      <c r="A660" s="222"/>
      <c r="B660" s="222"/>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c r="AA660" s="223"/>
      <c r="AB660" s="223"/>
      <c r="AC660" s="223"/>
      <c r="AD660" s="223"/>
      <c r="AE660" s="223"/>
      <c r="AF660" s="224"/>
      <c r="AG660" s="223"/>
      <c r="AH660" s="223"/>
      <c r="AI660" s="223"/>
      <c r="AJ660" s="223"/>
      <c r="AK660" s="223"/>
      <c r="AL660" s="223"/>
      <c r="AM660" s="223"/>
      <c r="AN660" s="223"/>
      <c r="AO660" s="223"/>
      <c r="AP660" s="223"/>
      <c r="AQ660" s="223"/>
      <c r="AR660" s="223"/>
      <c r="AS660" s="223"/>
      <c r="AT660" s="223"/>
      <c r="AU660" s="223"/>
      <c r="AV660" s="223"/>
    </row>
    <row r="661" spans="1:48" ht="12.75" customHeight="1" x14ac:dyDescent="0.25">
      <c r="A661" s="222"/>
      <c r="B661" s="222"/>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4"/>
      <c r="AG661" s="223"/>
      <c r="AH661" s="223"/>
      <c r="AI661" s="223"/>
      <c r="AJ661" s="223"/>
      <c r="AK661" s="223"/>
      <c r="AL661" s="223"/>
      <c r="AM661" s="223"/>
      <c r="AN661" s="223"/>
      <c r="AO661" s="223"/>
      <c r="AP661" s="223"/>
      <c r="AQ661" s="223"/>
      <c r="AR661" s="223"/>
      <c r="AS661" s="223"/>
      <c r="AT661" s="223"/>
      <c r="AU661" s="223"/>
      <c r="AV661" s="223"/>
    </row>
    <row r="662" spans="1:48" ht="12.75" customHeight="1" x14ac:dyDescent="0.25">
      <c r="A662" s="222"/>
      <c r="B662" s="222"/>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4"/>
      <c r="AG662" s="223"/>
      <c r="AH662" s="223"/>
      <c r="AI662" s="223"/>
      <c r="AJ662" s="223"/>
      <c r="AK662" s="223"/>
      <c r="AL662" s="223"/>
      <c r="AM662" s="223"/>
      <c r="AN662" s="223"/>
      <c r="AO662" s="223"/>
      <c r="AP662" s="223"/>
      <c r="AQ662" s="223"/>
      <c r="AR662" s="223"/>
      <c r="AS662" s="223"/>
      <c r="AT662" s="223"/>
      <c r="AU662" s="223"/>
      <c r="AV662" s="223"/>
    </row>
    <row r="663" spans="1:48" ht="12.75" customHeight="1" x14ac:dyDescent="0.25">
      <c r="A663" s="222"/>
      <c r="B663" s="222"/>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c r="AA663" s="223"/>
      <c r="AB663" s="223"/>
      <c r="AC663" s="223"/>
      <c r="AD663" s="223"/>
      <c r="AE663" s="223"/>
      <c r="AF663" s="224"/>
      <c r="AG663" s="223"/>
      <c r="AH663" s="223"/>
      <c r="AI663" s="223"/>
      <c r="AJ663" s="223"/>
      <c r="AK663" s="223"/>
      <c r="AL663" s="223"/>
      <c r="AM663" s="223"/>
      <c r="AN663" s="223"/>
      <c r="AO663" s="223"/>
      <c r="AP663" s="223"/>
      <c r="AQ663" s="223"/>
      <c r="AR663" s="223"/>
      <c r="AS663" s="223"/>
      <c r="AT663" s="223"/>
      <c r="AU663" s="223"/>
      <c r="AV663" s="223"/>
    </row>
    <row r="664" spans="1:48" ht="12.75" customHeight="1" x14ac:dyDescent="0.25">
      <c r="A664" s="222"/>
      <c r="B664" s="222"/>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c r="AA664" s="223"/>
      <c r="AB664" s="223"/>
      <c r="AC664" s="223"/>
      <c r="AD664" s="223"/>
      <c r="AE664" s="223"/>
      <c r="AF664" s="224"/>
      <c r="AG664" s="223"/>
      <c r="AH664" s="223"/>
      <c r="AI664" s="223"/>
      <c r="AJ664" s="223"/>
      <c r="AK664" s="223"/>
      <c r="AL664" s="223"/>
      <c r="AM664" s="223"/>
      <c r="AN664" s="223"/>
      <c r="AO664" s="223"/>
      <c r="AP664" s="223"/>
      <c r="AQ664" s="223"/>
      <c r="AR664" s="223"/>
      <c r="AS664" s="223"/>
      <c r="AT664" s="223"/>
      <c r="AU664" s="223"/>
      <c r="AV664" s="223"/>
    </row>
    <row r="665" spans="1:48" ht="12.75" customHeight="1" x14ac:dyDescent="0.25">
      <c r="A665" s="222"/>
      <c r="B665" s="222"/>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c r="AA665" s="223"/>
      <c r="AB665" s="223"/>
      <c r="AC665" s="223"/>
      <c r="AD665" s="223"/>
      <c r="AE665" s="223"/>
      <c r="AF665" s="224"/>
      <c r="AG665" s="223"/>
      <c r="AH665" s="223"/>
      <c r="AI665" s="223"/>
      <c r="AJ665" s="223"/>
      <c r="AK665" s="223"/>
      <c r="AL665" s="223"/>
      <c r="AM665" s="223"/>
      <c r="AN665" s="223"/>
      <c r="AO665" s="223"/>
      <c r="AP665" s="223"/>
      <c r="AQ665" s="223"/>
      <c r="AR665" s="223"/>
      <c r="AS665" s="223"/>
      <c r="AT665" s="223"/>
      <c r="AU665" s="223"/>
      <c r="AV665" s="223"/>
    </row>
    <row r="666" spans="1:48" ht="12.75" customHeight="1" x14ac:dyDescent="0.25">
      <c r="A666" s="222"/>
      <c r="B666" s="222"/>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4"/>
      <c r="AG666" s="223"/>
      <c r="AH666" s="223"/>
      <c r="AI666" s="223"/>
      <c r="AJ666" s="223"/>
      <c r="AK666" s="223"/>
      <c r="AL666" s="223"/>
      <c r="AM666" s="223"/>
      <c r="AN666" s="223"/>
      <c r="AO666" s="223"/>
      <c r="AP666" s="223"/>
      <c r="AQ666" s="223"/>
      <c r="AR666" s="223"/>
      <c r="AS666" s="223"/>
      <c r="AT666" s="223"/>
      <c r="AU666" s="223"/>
      <c r="AV666" s="223"/>
    </row>
    <row r="667" spans="1:48" ht="12.75" customHeight="1" x14ac:dyDescent="0.25">
      <c r="A667" s="222"/>
      <c r="B667" s="222"/>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c r="AA667" s="223"/>
      <c r="AB667" s="223"/>
      <c r="AC667" s="223"/>
      <c r="AD667" s="223"/>
      <c r="AE667" s="223"/>
      <c r="AF667" s="224"/>
      <c r="AG667" s="223"/>
      <c r="AH667" s="223"/>
      <c r="AI667" s="223"/>
      <c r="AJ667" s="223"/>
      <c r="AK667" s="223"/>
      <c r="AL667" s="223"/>
      <c r="AM667" s="223"/>
      <c r="AN667" s="223"/>
      <c r="AO667" s="223"/>
      <c r="AP667" s="223"/>
      <c r="AQ667" s="223"/>
      <c r="AR667" s="223"/>
      <c r="AS667" s="223"/>
      <c r="AT667" s="223"/>
      <c r="AU667" s="223"/>
      <c r="AV667" s="223"/>
    </row>
    <row r="668" spans="1:48" ht="12.75" customHeight="1" x14ac:dyDescent="0.25">
      <c r="A668" s="222"/>
      <c r="B668" s="222"/>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c r="AA668" s="223"/>
      <c r="AB668" s="223"/>
      <c r="AC668" s="223"/>
      <c r="AD668" s="223"/>
      <c r="AE668" s="223"/>
      <c r="AF668" s="224"/>
      <c r="AG668" s="223"/>
      <c r="AH668" s="223"/>
      <c r="AI668" s="223"/>
      <c r="AJ668" s="223"/>
      <c r="AK668" s="223"/>
      <c r="AL668" s="223"/>
      <c r="AM668" s="223"/>
      <c r="AN668" s="223"/>
      <c r="AO668" s="223"/>
      <c r="AP668" s="223"/>
      <c r="AQ668" s="223"/>
      <c r="AR668" s="223"/>
      <c r="AS668" s="223"/>
      <c r="AT668" s="223"/>
      <c r="AU668" s="223"/>
      <c r="AV668" s="223"/>
    </row>
    <row r="669" spans="1:48" ht="12.75" customHeight="1" x14ac:dyDescent="0.25">
      <c r="A669" s="222"/>
      <c r="B669" s="222"/>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c r="AA669" s="223"/>
      <c r="AB669" s="223"/>
      <c r="AC669" s="223"/>
      <c r="AD669" s="223"/>
      <c r="AE669" s="223"/>
      <c r="AF669" s="224"/>
      <c r="AG669" s="223"/>
      <c r="AH669" s="223"/>
      <c r="AI669" s="223"/>
      <c r="AJ669" s="223"/>
      <c r="AK669" s="223"/>
      <c r="AL669" s="223"/>
      <c r="AM669" s="223"/>
      <c r="AN669" s="223"/>
      <c r="AO669" s="223"/>
      <c r="AP669" s="223"/>
      <c r="AQ669" s="223"/>
      <c r="AR669" s="223"/>
      <c r="AS669" s="223"/>
      <c r="AT669" s="223"/>
      <c r="AU669" s="223"/>
      <c r="AV669" s="223"/>
    </row>
    <row r="670" spans="1:48" ht="12.75" customHeight="1" x14ac:dyDescent="0.25">
      <c r="A670" s="222"/>
      <c r="B670" s="222"/>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4"/>
      <c r="AG670" s="223"/>
      <c r="AH670" s="223"/>
      <c r="AI670" s="223"/>
      <c r="AJ670" s="223"/>
      <c r="AK670" s="223"/>
      <c r="AL670" s="223"/>
      <c r="AM670" s="223"/>
      <c r="AN670" s="223"/>
      <c r="AO670" s="223"/>
      <c r="AP670" s="223"/>
      <c r="AQ670" s="223"/>
      <c r="AR670" s="223"/>
      <c r="AS670" s="223"/>
      <c r="AT670" s="223"/>
      <c r="AU670" s="223"/>
      <c r="AV670" s="223"/>
    </row>
    <row r="671" spans="1:48" ht="12.75" customHeight="1" x14ac:dyDescent="0.25">
      <c r="A671" s="222"/>
      <c r="B671" s="222"/>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c r="AA671" s="223"/>
      <c r="AB671" s="223"/>
      <c r="AC671" s="223"/>
      <c r="AD671" s="223"/>
      <c r="AE671" s="223"/>
      <c r="AF671" s="224"/>
      <c r="AG671" s="223"/>
      <c r="AH671" s="223"/>
      <c r="AI671" s="223"/>
      <c r="AJ671" s="223"/>
      <c r="AK671" s="223"/>
      <c r="AL671" s="223"/>
      <c r="AM671" s="223"/>
      <c r="AN671" s="223"/>
      <c r="AO671" s="223"/>
      <c r="AP671" s="223"/>
      <c r="AQ671" s="223"/>
      <c r="AR671" s="223"/>
      <c r="AS671" s="223"/>
      <c r="AT671" s="223"/>
      <c r="AU671" s="223"/>
      <c r="AV671" s="223"/>
    </row>
    <row r="672" spans="1:48" ht="12.75" customHeight="1" x14ac:dyDescent="0.25">
      <c r="A672" s="222"/>
      <c r="B672" s="222"/>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c r="AA672" s="223"/>
      <c r="AB672" s="223"/>
      <c r="AC672" s="223"/>
      <c r="AD672" s="223"/>
      <c r="AE672" s="223"/>
      <c r="AF672" s="224"/>
      <c r="AG672" s="223"/>
      <c r="AH672" s="223"/>
      <c r="AI672" s="223"/>
      <c r="AJ672" s="223"/>
      <c r="AK672" s="223"/>
      <c r="AL672" s="223"/>
      <c r="AM672" s="223"/>
      <c r="AN672" s="223"/>
      <c r="AO672" s="223"/>
      <c r="AP672" s="223"/>
      <c r="AQ672" s="223"/>
      <c r="AR672" s="223"/>
      <c r="AS672" s="223"/>
      <c r="AT672" s="223"/>
      <c r="AU672" s="223"/>
      <c r="AV672" s="223"/>
    </row>
    <row r="673" spans="1:48" ht="12.75" customHeight="1" x14ac:dyDescent="0.25">
      <c r="A673" s="222"/>
      <c r="B673" s="222"/>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c r="AA673" s="223"/>
      <c r="AB673" s="223"/>
      <c r="AC673" s="223"/>
      <c r="AD673" s="223"/>
      <c r="AE673" s="223"/>
      <c r="AF673" s="224"/>
      <c r="AG673" s="223"/>
      <c r="AH673" s="223"/>
      <c r="AI673" s="223"/>
      <c r="AJ673" s="223"/>
      <c r="AK673" s="223"/>
      <c r="AL673" s="223"/>
      <c r="AM673" s="223"/>
      <c r="AN673" s="223"/>
      <c r="AO673" s="223"/>
      <c r="AP673" s="223"/>
      <c r="AQ673" s="223"/>
      <c r="AR673" s="223"/>
      <c r="AS673" s="223"/>
      <c r="AT673" s="223"/>
      <c r="AU673" s="223"/>
      <c r="AV673" s="223"/>
    </row>
    <row r="674" spans="1:48" ht="12.75" customHeight="1" x14ac:dyDescent="0.25">
      <c r="A674" s="222"/>
      <c r="B674" s="222"/>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c r="AA674" s="223"/>
      <c r="AB674" s="223"/>
      <c r="AC674" s="223"/>
      <c r="AD674" s="223"/>
      <c r="AE674" s="223"/>
      <c r="AF674" s="224"/>
      <c r="AG674" s="223"/>
      <c r="AH674" s="223"/>
      <c r="AI674" s="223"/>
      <c r="AJ674" s="223"/>
      <c r="AK674" s="223"/>
      <c r="AL674" s="223"/>
      <c r="AM674" s="223"/>
      <c r="AN674" s="223"/>
      <c r="AO674" s="223"/>
      <c r="AP674" s="223"/>
      <c r="AQ674" s="223"/>
      <c r="AR674" s="223"/>
      <c r="AS674" s="223"/>
      <c r="AT674" s="223"/>
      <c r="AU674" s="223"/>
      <c r="AV674" s="223"/>
    </row>
    <row r="675" spans="1:48" ht="12.75" customHeight="1" x14ac:dyDescent="0.25">
      <c r="A675" s="222"/>
      <c r="B675" s="222"/>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c r="AA675" s="223"/>
      <c r="AB675" s="223"/>
      <c r="AC675" s="223"/>
      <c r="AD675" s="223"/>
      <c r="AE675" s="223"/>
      <c r="AF675" s="224"/>
      <c r="AG675" s="223"/>
      <c r="AH675" s="223"/>
      <c r="AI675" s="223"/>
      <c r="AJ675" s="223"/>
      <c r="AK675" s="223"/>
      <c r="AL675" s="223"/>
      <c r="AM675" s="223"/>
      <c r="AN675" s="223"/>
      <c r="AO675" s="223"/>
      <c r="AP675" s="223"/>
      <c r="AQ675" s="223"/>
      <c r="AR675" s="223"/>
      <c r="AS675" s="223"/>
      <c r="AT675" s="223"/>
      <c r="AU675" s="223"/>
      <c r="AV675" s="223"/>
    </row>
    <row r="676" spans="1:48" ht="12.75" customHeight="1" x14ac:dyDescent="0.25">
      <c r="A676" s="222"/>
      <c r="B676" s="222"/>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4"/>
      <c r="AG676" s="223"/>
      <c r="AH676" s="223"/>
      <c r="AI676" s="223"/>
      <c r="AJ676" s="223"/>
      <c r="AK676" s="223"/>
      <c r="AL676" s="223"/>
      <c r="AM676" s="223"/>
      <c r="AN676" s="223"/>
      <c r="AO676" s="223"/>
      <c r="AP676" s="223"/>
      <c r="AQ676" s="223"/>
      <c r="AR676" s="223"/>
      <c r="AS676" s="223"/>
      <c r="AT676" s="223"/>
      <c r="AU676" s="223"/>
      <c r="AV676" s="223"/>
    </row>
    <row r="677" spans="1:48" ht="12.75" customHeight="1" x14ac:dyDescent="0.25">
      <c r="A677" s="222"/>
      <c r="B677" s="222"/>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4"/>
      <c r="AG677" s="223"/>
      <c r="AH677" s="223"/>
      <c r="AI677" s="223"/>
      <c r="AJ677" s="223"/>
      <c r="AK677" s="223"/>
      <c r="AL677" s="223"/>
      <c r="AM677" s="223"/>
      <c r="AN677" s="223"/>
      <c r="AO677" s="223"/>
      <c r="AP677" s="223"/>
      <c r="AQ677" s="223"/>
      <c r="AR677" s="223"/>
      <c r="AS677" s="223"/>
      <c r="AT677" s="223"/>
      <c r="AU677" s="223"/>
      <c r="AV677" s="223"/>
    </row>
    <row r="678" spans="1:48" ht="12.75" customHeight="1" x14ac:dyDescent="0.25">
      <c r="A678" s="222"/>
      <c r="B678" s="222"/>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4"/>
      <c r="AG678" s="223"/>
      <c r="AH678" s="223"/>
      <c r="AI678" s="223"/>
      <c r="AJ678" s="223"/>
      <c r="AK678" s="223"/>
      <c r="AL678" s="223"/>
      <c r="AM678" s="223"/>
      <c r="AN678" s="223"/>
      <c r="AO678" s="223"/>
      <c r="AP678" s="223"/>
      <c r="AQ678" s="223"/>
      <c r="AR678" s="223"/>
      <c r="AS678" s="223"/>
      <c r="AT678" s="223"/>
      <c r="AU678" s="223"/>
      <c r="AV678" s="223"/>
    </row>
    <row r="679" spans="1:48" ht="12.75" customHeight="1" x14ac:dyDescent="0.25">
      <c r="A679" s="222"/>
      <c r="B679" s="222"/>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4"/>
      <c r="AG679" s="223"/>
      <c r="AH679" s="223"/>
      <c r="AI679" s="223"/>
      <c r="AJ679" s="223"/>
      <c r="AK679" s="223"/>
      <c r="AL679" s="223"/>
      <c r="AM679" s="223"/>
      <c r="AN679" s="223"/>
      <c r="AO679" s="223"/>
      <c r="AP679" s="223"/>
      <c r="AQ679" s="223"/>
      <c r="AR679" s="223"/>
      <c r="AS679" s="223"/>
      <c r="AT679" s="223"/>
      <c r="AU679" s="223"/>
      <c r="AV679" s="223"/>
    </row>
    <row r="680" spans="1:48" ht="12.75" customHeight="1" x14ac:dyDescent="0.25">
      <c r="A680" s="222"/>
      <c r="B680" s="222"/>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c r="AA680" s="223"/>
      <c r="AB680" s="223"/>
      <c r="AC680" s="223"/>
      <c r="AD680" s="223"/>
      <c r="AE680" s="223"/>
      <c r="AF680" s="224"/>
      <c r="AG680" s="223"/>
      <c r="AH680" s="223"/>
      <c r="AI680" s="223"/>
      <c r="AJ680" s="223"/>
      <c r="AK680" s="223"/>
      <c r="AL680" s="223"/>
      <c r="AM680" s="223"/>
      <c r="AN680" s="223"/>
      <c r="AO680" s="223"/>
      <c r="AP680" s="223"/>
      <c r="AQ680" s="223"/>
      <c r="AR680" s="223"/>
      <c r="AS680" s="223"/>
      <c r="AT680" s="223"/>
      <c r="AU680" s="223"/>
      <c r="AV680" s="223"/>
    </row>
    <row r="681" spans="1:48" ht="12.75" customHeight="1" x14ac:dyDescent="0.25">
      <c r="A681" s="222"/>
      <c r="B681" s="222"/>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c r="AA681" s="223"/>
      <c r="AB681" s="223"/>
      <c r="AC681" s="223"/>
      <c r="AD681" s="223"/>
      <c r="AE681" s="223"/>
      <c r="AF681" s="224"/>
      <c r="AG681" s="223"/>
      <c r="AH681" s="223"/>
      <c r="AI681" s="223"/>
      <c r="AJ681" s="223"/>
      <c r="AK681" s="223"/>
      <c r="AL681" s="223"/>
      <c r="AM681" s="223"/>
      <c r="AN681" s="223"/>
      <c r="AO681" s="223"/>
      <c r="AP681" s="223"/>
      <c r="AQ681" s="223"/>
      <c r="AR681" s="223"/>
      <c r="AS681" s="223"/>
      <c r="AT681" s="223"/>
      <c r="AU681" s="223"/>
      <c r="AV681" s="223"/>
    </row>
    <row r="682" spans="1:48" ht="12.75" customHeight="1" x14ac:dyDescent="0.25">
      <c r="A682" s="222"/>
      <c r="B682" s="222"/>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c r="AA682" s="223"/>
      <c r="AB682" s="223"/>
      <c r="AC682" s="223"/>
      <c r="AD682" s="223"/>
      <c r="AE682" s="223"/>
      <c r="AF682" s="224"/>
      <c r="AG682" s="223"/>
      <c r="AH682" s="223"/>
      <c r="AI682" s="223"/>
      <c r="AJ682" s="223"/>
      <c r="AK682" s="223"/>
      <c r="AL682" s="223"/>
      <c r="AM682" s="223"/>
      <c r="AN682" s="223"/>
      <c r="AO682" s="223"/>
      <c r="AP682" s="223"/>
      <c r="AQ682" s="223"/>
      <c r="AR682" s="223"/>
      <c r="AS682" s="223"/>
      <c r="AT682" s="223"/>
      <c r="AU682" s="223"/>
      <c r="AV682" s="223"/>
    </row>
    <row r="683" spans="1:48" ht="12.75" customHeight="1" x14ac:dyDescent="0.25">
      <c r="A683" s="222"/>
      <c r="B683" s="222"/>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c r="AA683" s="223"/>
      <c r="AB683" s="223"/>
      <c r="AC683" s="223"/>
      <c r="AD683" s="223"/>
      <c r="AE683" s="223"/>
      <c r="AF683" s="224"/>
      <c r="AG683" s="223"/>
      <c r="AH683" s="223"/>
      <c r="AI683" s="223"/>
      <c r="AJ683" s="223"/>
      <c r="AK683" s="223"/>
      <c r="AL683" s="223"/>
      <c r="AM683" s="223"/>
      <c r="AN683" s="223"/>
      <c r="AO683" s="223"/>
      <c r="AP683" s="223"/>
      <c r="AQ683" s="223"/>
      <c r="AR683" s="223"/>
      <c r="AS683" s="223"/>
      <c r="AT683" s="223"/>
      <c r="AU683" s="223"/>
      <c r="AV683" s="223"/>
    </row>
    <row r="684" spans="1:48" ht="12.75" customHeight="1" x14ac:dyDescent="0.25">
      <c r="A684" s="222"/>
      <c r="B684" s="222"/>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c r="AA684" s="223"/>
      <c r="AB684" s="223"/>
      <c r="AC684" s="223"/>
      <c r="AD684" s="223"/>
      <c r="AE684" s="223"/>
      <c r="AF684" s="224"/>
      <c r="AG684" s="223"/>
      <c r="AH684" s="223"/>
      <c r="AI684" s="223"/>
      <c r="AJ684" s="223"/>
      <c r="AK684" s="223"/>
      <c r="AL684" s="223"/>
      <c r="AM684" s="223"/>
      <c r="AN684" s="223"/>
      <c r="AO684" s="223"/>
      <c r="AP684" s="223"/>
      <c r="AQ684" s="223"/>
      <c r="AR684" s="223"/>
      <c r="AS684" s="223"/>
      <c r="AT684" s="223"/>
      <c r="AU684" s="223"/>
      <c r="AV684" s="223"/>
    </row>
    <row r="685" spans="1:48" ht="12.75" customHeight="1" x14ac:dyDescent="0.25">
      <c r="A685" s="222"/>
      <c r="B685" s="222"/>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c r="AA685" s="223"/>
      <c r="AB685" s="223"/>
      <c r="AC685" s="223"/>
      <c r="AD685" s="223"/>
      <c r="AE685" s="223"/>
      <c r="AF685" s="224"/>
      <c r="AG685" s="223"/>
      <c r="AH685" s="223"/>
      <c r="AI685" s="223"/>
      <c r="AJ685" s="223"/>
      <c r="AK685" s="223"/>
      <c r="AL685" s="223"/>
      <c r="AM685" s="223"/>
      <c r="AN685" s="223"/>
      <c r="AO685" s="223"/>
      <c r="AP685" s="223"/>
      <c r="AQ685" s="223"/>
      <c r="AR685" s="223"/>
      <c r="AS685" s="223"/>
      <c r="AT685" s="223"/>
      <c r="AU685" s="223"/>
      <c r="AV685" s="223"/>
    </row>
    <row r="686" spans="1:48" ht="12.75" customHeight="1" x14ac:dyDescent="0.25">
      <c r="A686" s="222"/>
      <c r="B686" s="222"/>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4"/>
      <c r="AG686" s="223"/>
      <c r="AH686" s="223"/>
      <c r="AI686" s="223"/>
      <c r="AJ686" s="223"/>
      <c r="AK686" s="223"/>
      <c r="AL686" s="223"/>
      <c r="AM686" s="223"/>
      <c r="AN686" s="223"/>
      <c r="AO686" s="223"/>
      <c r="AP686" s="223"/>
      <c r="AQ686" s="223"/>
      <c r="AR686" s="223"/>
      <c r="AS686" s="223"/>
      <c r="AT686" s="223"/>
      <c r="AU686" s="223"/>
      <c r="AV686" s="223"/>
    </row>
    <row r="687" spans="1:48" ht="12.75" customHeight="1" x14ac:dyDescent="0.25">
      <c r="A687" s="222"/>
      <c r="B687" s="222"/>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4"/>
      <c r="AG687" s="223"/>
      <c r="AH687" s="223"/>
      <c r="AI687" s="223"/>
      <c r="AJ687" s="223"/>
      <c r="AK687" s="223"/>
      <c r="AL687" s="223"/>
      <c r="AM687" s="223"/>
      <c r="AN687" s="223"/>
      <c r="AO687" s="223"/>
      <c r="AP687" s="223"/>
      <c r="AQ687" s="223"/>
      <c r="AR687" s="223"/>
      <c r="AS687" s="223"/>
      <c r="AT687" s="223"/>
      <c r="AU687" s="223"/>
      <c r="AV687" s="223"/>
    </row>
    <row r="688" spans="1:48" ht="12.75" customHeight="1" x14ac:dyDescent="0.25">
      <c r="A688" s="222"/>
      <c r="B688" s="222"/>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4"/>
      <c r="AG688" s="223"/>
      <c r="AH688" s="223"/>
      <c r="AI688" s="223"/>
      <c r="AJ688" s="223"/>
      <c r="AK688" s="223"/>
      <c r="AL688" s="223"/>
      <c r="AM688" s="223"/>
      <c r="AN688" s="223"/>
      <c r="AO688" s="223"/>
      <c r="AP688" s="223"/>
      <c r="AQ688" s="223"/>
      <c r="AR688" s="223"/>
      <c r="AS688" s="223"/>
      <c r="AT688" s="223"/>
      <c r="AU688" s="223"/>
      <c r="AV688" s="223"/>
    </row>
    <row r="689" spans="1:48" ht="12.75" customHeight="1" x14ac:dyDescent="0.25">
      <c r="A689" s="222"/>
      <c r="B689" s="222"/>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4"/>
      <c r="AG689" s="223"/>
      <c r="AH689" s="223"/>
      <c r="AI689" s="223"/>
      <c r="AJ689" s="223"/>
      <c r="AK689" s="223"/>
      <c r="AL689" s="223"/>
      <c r="AM689" s="223"/>
      <c r="AN689" s="223"/>
      <c r="AO689" s="223"/>
      <c r="AP689" s="223"/>
      <c r="AQ689" s="223"/>
      <c r="AR689" s="223"/>
      <c r="AS689" s="223"/>
      <c r="AT689" s="223"/>
      <c r="AU689" s="223"/>
      <c r="AV689" s="223"/>
    </row>
    <row r="690" spans="1:48" ht="12.75" customHeight="1" x14ac:dyDescent="0.25">
      <c r="A690" s="222"/>
      <c r="B690" s="222"/>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4"/>
      <c r="AG690" s="223"/>
      <c r="AH690" s="223"/>
      <c r="AI690" s="223"/>
      <c r="AJ690" s="223"/>
      <c r="AK690" s="223"/>
      <c r="AL690" s="223"/>
      <c r="AM690" s="223"/>
      <c r="AN690" s="223"/>
      <c r="AO690" s="223"/>
      <c r="AP690" s="223"/>
      <c r="AQ690" s="223"/>
      <c r="AR690" s="223"/>
      <c r="AS690" s="223"/>
      <c r="AT690" s="223"/>
      <c r="AU690" s="223"/>
      <c r="AV690" s="223"/>
    </row>
    <row r="691" spans="1:48" ht="12.75" customHeight="1" x14ac:dyDescent="0.25">
      <c r="A691" s="222"/>
      <c r="B691" s="222"/>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c r="AA691" s="223"/>
      <c r="AB691" s="223"/>
      <c r="AC691" s="223"/>
      <c r="AD691" s="223"/>
      <c r="AE691" s="223"/>
      <c r="AF691" s="224"/>
      <c r="AG691" s="223"/>
      <c r="AH691" s="223"/>
      <c r="AI691" s="223"/>
      <c r="AJ691" s="223"/>
      <c r="AK691" s="223"/>
      <c r="AL691" s="223"/>
      <c r="AM691" s="223"/>
      <c r="AN691" s="223"/>
      <c r="AO691" s="223"/>
      <c r="AP691" s="223"/>
      <c r="AQ691" s="223"/>
      <c r="AR691" s="223"/>
      <c r="AS691" s="223"/>
      <c r="AT691" s="223"/>
      <c r="AU691" s="223"/>
      <c r="AV691" s="223"/>
    </row>
    <row r="692" spans="1:48" ht="12.75" customHeight="1" x14ac:dyDescent="0.25">
      <c r="A692" s="222"/>
      <c r="B692" s="222"/>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4"/>
      <c r="AG692" s="223"/>
      <c r="AH692" s="223"/>
      <c r="AI692" s="223"/>
      <c r="AJ692" s="223"/>
      <c r="AK692" s="223"/>
      <c r="AL692" s="223"/>
      <c r="AM692" s="223"/>
      <c r="AN692" s="223"/>
      <c r="AO692" s="223"/>
      <c r="AP692" s="223"/>
      <c r="AQ692" s="223"/>
      <c r="AR692" s="223"/>
      <c r="AS692" s="223"/>
      <c r="AT692" s="223"/>
      <c r="AU692" s="223"/>
      <c r="AV692" s="223"/>
    </row>
    <row r="693" spans="1:48" ht="12.75" customHeight="1" x14ac:dyDescent="0.25">
      <c r="A693" s="222"/>
      <c r="B693" s="222"/>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4"/>
      <c r="AG693" s="223"/>
      <c r="AH693" s="223"/>
      <c r="AI693" s="223"/>
      <c r="AJ693" s="223"/>
      <c r="AK693" s="223"/>
      <c r="AL693" s="223"/>
      <c r="AM693" s="223"/>
      <c r="AN693" s="223"/>
      <c r="AO693" s="223"/>
      <c r="AP693" s="223"/>
      <c r="AQ693" s="223"/>
      <c r="AR693" s="223"/>
      <c r="AS693" s="223"/>
      <c r="AT693" s="223"/>
      <c r="AU693" s="223"/>
      <c r="AV693" s="223"/>
    </row>
    <row r="694" spans="1:48" ht="12.75" customHeight="1" x14ac:dyDescent="0.25">
      <c r="A694" s="222"/>
      <c r="B694" s="222"/>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c r="AA694" s="223"/>
      <c r="AB694" s="223"/>
      <c r="AC694" s="223"/>
      <c r="AD694" s="223"/>
      <c r="AE694" s="223"/>
      <c r="AF694" s="224"/>
      <c r="AG694" s="223"/>
      <c r="AH694" s="223"/>
      <c r="AI694" s="223"/>
      <c r="AJ694" s="223"/>
      <c r="AK694" s="223"/>
      <c r="AL694" s="223"/>
      <c r="AM694" s="223"/>
      <c r="AN694" s="223"/>
      <c r="AO694" s="223"/>
      <c r="AP694" s="223"/>
      <c r="AQ694" s="223"/>
      <c r="AR694" s="223"/>
      <c r="AS694" s="223"/>
      <c r="AT694" s="223"/>
      <c r="AU694" s="223"/>
      <c r="AV694" s="223"/>
    </row>
    <row r="695" spans="1:48" ht="12.75" customHeight="1" x14ac:dyDescent="0.25">
      <c r="A695" s="222"/>
      <c r="B695" s="222"/>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c r="AA695" s="223"/>
      <c r="AB695" s="223"/>
      <c r="AC695" s="223"/>
      <c r="AD695" s="223"/>
      <c r="AE695" s="223"/>
      <c r="AF695" s="224"/>
      <c r="AG695" s="223"/>
      <c r="AH695" s="223"/>
      <c r="AI695" s="223"/>
      <c r="AJ695" s="223"/>
      <c r="AK695" s="223"/>
      <c r="AL695" s="223"/>
      <c r="AM695" s="223"/>
      <c r="AN695" s="223"/>
      <c r="AO695" s="223"/>
      <c r="AP695" s="223"/>
      <c r="AQ695" s="223"/>
      <c r="AR695" s="223"/>
      <c r="AS695" s="223"/>
      <c r="AT695" s="223"/>
      <c r="AU695" s="223"/>
      <c r="AV695" s="223"/>
    </row>
    <row r="696" spans="1:48" ht="12.75" customHeight="1" x14ac:dyDescent="0.25">
      <c r="A696" s="222"/>
      <c r="B696" s="222"/>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c r="AA696" s="223"/>
      <c r="AB696" s="223"/>
      <c r="AC696" s="223"/>
      <c r="AD696" s="223"/>
      <c r="AE696" s="223"/>
      <c r="AF696" s="224"/>
      <c r="AG696" s="223"/>
      <c r="AH696" s="223"/>
      <c r="AI696" s="223"/>
      <c r="AJ696" s="223"/>
      <c r="AK696" s="223"/>
      <c r="AL696" s="223"/>
      <c r="AM696" s="223"/>
      <c r="AN696" s="223"/>
      <c r="AO696" s="223"/>
      <c r="AP696" s="223"/>
      <c r="AQ696" s="223"/>
      <c r="AR696" s="223"/>
      <c r="AS696" s="223"/>
      <c r="AT696" s="223"/>
      <c r="AU696" s="223"/>
      <c r="AV696" s="223"/>
    </row>
    <row r="697" spans="1:48" ht="12.75" customHeight="1" x14ac:dyDescent="0.25">
      <c r="A697" s="222"/>
      <c r="B697" s="222"/>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4"/>
      <c r="AG697" s="223"/>
      <c r="AH697" s="223"/>
      <c r="AI697" s="223"/>
      <c r="AJ697" s="223"/>
      <c r="AK697" s="223"/>
      <c r="AL697" s="223"/>
      <c r="AM697" s="223"/>
      <c r="AN697" s="223"/>
      <c r="AO697" s="223"/>
      <c r="AP697" s="223"/>
      <c r="AQ697" s="223"/>
      <c r="AR697" s="223"/>
      <c r="AS697" s="223"/>
      <c r="AT697" s="223"/>
      <c r="AU697" s="223"/>
      <c r="AV697" s="223"/>
    </row>
    <row r="698" spans="1:48" ht="12.75" customHeight="1" x14ac:dyDescent="0.25">
      <c r="A698" s="222"/>
      <c r="B698" s="222"/>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c r="AA698" s="223"/>
      <c r="AB698" s="223"/>
      <c r="AC698" s="223"/>
      <c r="AD698" s="223"/>
      <c r="AE698" s="223"/>
      <c r="AF698" s="224"/>
      <c r="AG698" s="223"/>
      <c r="AH698" s="223"/>
      <c r="AI698" s="223"/>
      <c r="AJ698" s="223"/>
      <c r="AK698" s="223"/>
      <c r="AL698" s="223"/>
      <c r="AM698" s="223"/>
      <c r="AN698" s="223"/>
      <c r="AO698" s="223"/>
      <c r="AP698" s="223"/>
      <c r="AQ698" s="223"/>
      <c r="AR698" s="223"/>
      <c r="AS698" s="223"/>
      <c r="AT698" s="223"/>
      <c r="AU698" s="223"/>
      <c r="AV698" s="223"/>
    </row>
    <row r="699" spans="1:48" ht="12.75" customHeight="1" x14ac:dyDescent="0.25">
      <c r="A699" s="222"/>
      <c r="B699" s="222"/>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4"/>
      <c r="AG699" s="223"/>
      <c r="AH699" s="223"/>
      <c r="AI699" s="223"/>
      <c r="AJ699" s="223"/>
      <c r="AK699" s="223"/>
      <c r="AL699" s="223"/>
      <c r="AM699" s="223"/>
      <c r="AN699" s="223"/>
      <c r="AO699" s="223"/>
      <c r="AP699" s="223"/>
      <c r="AQ699" s="223"/>
      <c r="AR699" s="223"/>
      <c r="AS699" s="223"/>
      <c r="AT699" s="223"/>
      <c r="AU699" s="223"/>
      <c r="AV699" s="223"/>
    </row>
    <row r="700" spans="1:48" ht="12.75" customHeight="1" x14ac:dyDescent="0.25">
      <c r="A700" s="222"/>
      <c r="B700" s="222"/>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c r="AA700" s="223"/>
      <c r="AB700" s="223"/>
      <c r="AC700" s="223"/>
      <c r="AD700" s="223"/>
      <c r="AE700" s="223"/>
      <c r="AF700" s="224"/>
      <c r="AG700" s="223"/>
      <c r="AH700" s="223"/>
      <c r="AI700" s="223"/>
      <c r="AJ700" s="223"/>
      <c r="AK700" s="223"/>
      <c r="AL700" s="223"/>
      <c r="AM700" s="223"/>
      <c r="AN700" s="223"/>
      <c r="AO700" s="223"/>
      <c r="AP700" s="223"/>
      <c r="AQ700" s="223"/>
      <c r="AR700" s="223"/>
      <c r="AS700" s="223"/>
      <c r="AT700" s="223"/>
      <c r="AU700" s="223"/>
      <c r="AV700" s="223"/>
    </row>
    <row r="701" spans="1:48" ht="12.75" customHeight="1" x14ac:dyDescent="0.25">
      <c r="A701" s="222"/>
      <c r="B701" s="222"/>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c r="AA701" s="223"/>
      <c r="AB701" s="223"/>
      <c r="AC701" s="223"/>
      <c r="AD701" s="223"/>
      <c r="AE701" s="223"/>
      <c r="AF701" s="224"/>
      <c r="AG701" s="223"/>
      <c r="AH701" s="223"/>
      <c r="AI701" s="223"/>
      <c r="AJ701" s="223"/>
      <c r="AK701" s="223"/>
      <c r="AL701" s="223"/>
      <c r="AM701" s="223"/>
      <c r="AN701" s="223"/>
      <c r="AO701" s="223"/>
      <c r="AP701" s="223"/>
      <c r="AQ701" s="223"/>
      <c r="AR701" s="223"/>
      <c r="AS701" s="223"/>
      <c r="AT701" s="223"/>
      <c r="AU701" s="223"/>
      <c r="AV701" s="223"/>
    </row>
    <row r="702" spans="1:48" ht="12.75" customHeight="1" x14ac:dyDescent="0.25">
      <c r="A702" s="222"/>
      <c r="B702" s="222"/>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c r="AA702" s="223"/>
      <c r="AB702" s="223"/>
      <c r="AC702" s="223"/>
      <c r="AD702" s="223"/>
      <c r="AE702" s="223"/>
      <c r="AF702" s="224"/>
      <c r="AG702" s="223"/>
      <c r="AH702" s="223"/>
      <c r="AI702" s="223"/>
      <c r="AJ702" s="223"/>
      <c r="AK702" s="223"/>
      <c r="AL702" s="223"/>
      <c r="AM702" s="223"/>
      <c r="AN702" s="223"/>
      <c r="AO702" s="223"/>
      <c r="AP702" s="223"/>
      <c r="AQ702" s="223"/>
      <c r="AR702" s="223"/>
      <c r="AS702" s="223"/>
      <c r="AT702" s="223"/>
      <c r="AU702" s="223"/>
      <c r="AV702" s="223"/>
    </row>
    <row r="703" spans="1:48" ht="12.75" customHeight="1" x14ac:dyDescent="0.25">
      <c r="A703" s="222"/>
      <c r="B703" s="222"/>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c r="AA703" s="223"/>
      <c r="AB703" s="223"/>
      <c r="AC703" s="223"/>
      <c r="AD703" s="223"/>
      <c r="AE703" s="223"/>
      <c r="AF703" s="224"/>
      <c r="AG703" s="223"/>
      <c r="AH703" s="223"/>
      <c r="AI703" s="223"/>
      <c r="AJ703" s="223"/>
      <c r="AK703" s="223"/>
      <c r="AL703" s="223"/>
      <c r="AM703" s="223"/>
      <c r="AN703" s="223"/>
      <c r="AO703" s="223"/>
      <c r="AP703" s="223"/>
      <c r="AQ703" s="223"/>
      <c r="AR703" s="223"/>
      <c r="AS703" s="223"/>
      <c r="AT703" s="223"/>
      <c r="AU703" s="223"/>
      <c r="AV703" s="223"/>
    </row>
    <row r="704" spans="1:48" ht="12.75" customHeight="1" x14ac:dyDescent="0.25">
      <c r="A704" s="222"/>
      <c r="B704" s="222"/>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c r="AA704" s="223"/>
      <c r="AB704" s="223"/>
      <c r="AC704" s="223"/>
      <c r="AD704" s="223"/>
      <c r="AE704" s="223"/>
      <c r="AF704" s="224"/>
      <c r="AG704" s="223"/>
      <c r="AH704" s="223"/>
      <c r="AI704" s="223"/>
      <c r="AJ704" s="223"/>
      <c r="AK704" s="223"/>
      <c r="AL704" s="223"/>
      <c r="AM704" s="223"/>
      <c r="AN704" s="223"/>
      <c r="AO704" s="223"/>
      <c r="AP704" s="223"/>
      <c r="AQ704" s="223"/>
      <c r="AR704" s="223"/>
      <c r="AS704" s="223"/>
      <c r="AT704" s="223"/>
      <c r="AU704" s="223"/>
      <c r="AV704" s="223"/>
    </row>
    <row r="705" spans="1:48" ht="12.75" customHeight="1" x14ac:dyDescent="0.25">
      <c r="A705" s="222"/>
      <c r="B705" s="222"/>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c r="AA705" s="223"/>
      <c r="AB705" s="223"/>
      <c r="AC705" s="223"/>
      <c r="AD705" s="223"/>
      <c r="AE705" s="223"/>
      <c r="AF705" s="224"/>
      <c r="AG705" s="223"/>
      <c r="AH705" s="223"/>
      <c r="AI705" s="223"/>
      <c r="AJ705" s="223"/>
      <c r="AK705" s="223"/>
      <c r="AL705" s="223"/>
      <c r="AM705" s="223"/>
      <c r="AN705" s="223"/>
      <c r="AO705" s="223"/>
      <c r="AP705" s="223"/>
      <c r="AQ705" s="223"/>
      <c r="AR705" s="223"/>
      <c r="AS705" s="223"/>
      <c r="AT705" s="223"/>
      <c r="AU705" s="223"/>
      <c r="AV705" s="223"/>
    </row>
    <row r="706" spans="1:48" ht="12.75" customHeight="1" x14ac:dyDescent="0.25">
      <c r="A706" s="222"/>
      <c r="B706" s="222"/>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c r="AA706" s="223"/>
      <c r="AB706" s="223"/>
      <c r="AC706" s="223"/>
      <c r="AD706" s="223"/>
      <c r="AE706" s="223"/>
      <c r="AF706" s="224"/>
      <c r="AG706" s="223"/>
      <c r="AH706" s="223"/>
      <c r="AI706" s="223"/>
      <c r="AJ706" s="223"/>
      <c r="AK706" s="223"/>
      <c r="AL706" s="223"/>
      <c r="AM706" s="223"/>
      <c r="AN706" s="223"/>
      <c r="AO706" s="223"/>
      <c r="AP706" s="223"/>
      <c r="AQ706" s="223"/>
      <c r="AR706" s="223"/>
      <c r="AS706" s="223"/>
      <c r="AT706" s="223"/>
      <c r="AU706" s="223"/>
      <c r="AV706" s="223"/>
    </row>
    <row r="707" spans="1:48" ht="12.75" customHeight="1" x14ac:dyDescent="0.25">
      <c r="A707" s="222"/>
      <c r="B707" s="222"/>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c r="AA707" s="223"/>
      <c r="AB707" s="223"/>
      <c r="AC707" s="223"/>
      <c r="AD707" s="223"/>
      <c r="AE707" s="223"/>
      <c r="AF707" s="224"/>
      <c r="AG707" s="223"/>
      <c r="AH707" s="223"/>
      <c r="AI707" s="223"/>
      <c r="AJ707" s="223"/>
      <c r="AK707" s="223"/>
      <c r="AL707" s="223"/>
      <c r="AM707" s="223"/>
      <c r="AN707" s="223"/>
      <c r="AO707" s="223"/>
      <c r="AP707" s="223"/>
      <c r="AQ707" s="223"/>
      <c r="AR707" s="223"/>
      <c r="AS707" s="223"/>
      <c r="AT707" s="223"/>
      <c r="AU707" s="223"/>
      <c r="AV707" s="223"/>
    </row>
    <row r="708" spans="1:48" ht="12.75" customHeight="1" x14ac:dyDescent="0.25">
      <c r="A708" s="222"/>
      <c r="B708" s="222"/>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c r="AA708" s="223"/>
      <c r="AB708" s="223"/>
      <c r="AC708" s="223"/>
      <c r="AD708" s="223"/>
      <c r="AE708" s="223"/>
      <c r="AF708" s="224"/>
      <c r="AG708" s="223"/>
      <c r="AH708" s="223"/>
      <c r="AI708" s="223"/>
      <c r="AJ708" s="223"/>
      <c r="AK708" s="223"/>
      <c r="AL708" s="223"/>
      <c r="AM708" s="223"/>
      <c r="AN708" s="223"/>
      <c r="AO708" s="223"/>
      <c r="AP708" s="223"/>
      <c r="AQ708" s="223"/>
      <c r="AR708" s="223"/>
      <c r="AS708" s="223"/>
      <c r="AT708" s="223"/>
      <c r="AU708" s="223"/>
      <c r="AV708" s="223"/>
    </row>
    <row r="709" spans="1:48" ht="12.75" customHeight="1" x14ac:dyDescent="0.25">
      <c r="A709" s="222"/>
      <c r="B709" s="222"/>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c r="AA709" s="223"/>
      <c r="AB709" s="223"/>
      <c r="AC709" s="223"/>
      <c r="AD709" s="223"/>
      <c r="AE709" s="223"/>
      <c r="AF709" s="224"/>
      <c r="AG709" s="223"/>
      <c r="AH709" s="223"/>
      <c r="AI709" s="223"/>
      <c r="AJ709" s="223"/>
      <c r="AK709" s="223"/>
      <c r="AL709" s="223"/>
      <c r="AM709" s="223"/>
      <c r="AN709" s="223"/>
      <c r="AO709" s="223"/>
      <c r="AP709" s="223"/>
      <c r="AQ709" s="223"/>
      <c r="AR709" s="223"/>
      <c r="AS709" s="223"/>
      <c r="AT709" s="223"/>
      <c r="AU709" s="223"/>
      <c r="AV709" s="223"/>
    </row>
    <row r="710" spans="1:48" ht="12.75" customHeight="1" x14ac:dyDescent="0.25">
      <c r="A710" s="222"/>
      <c r="B710" s="222"/>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c r="AA710" s="223"/>
      <c r="AB710" s="223"/>
      <c r="AC710" s="223"/>
      <c r="AD710" s="223"/>
      <c r="AE710" s="223"/>
      <c r="AF710" s="224"/>
      <c r="AG710" s="223"/>
      <c r="AH710" s="223"/>
      <c r="AI710" s="223"/>
      <c r="AJ710" s="223"/>
      <c r="AK710" s="223"/>
      <c r="AL710" s="223"/>
      <c r="AM710" s="223"/>
      <c r="AN710" s="223"/>
      <c r="AO710" s="223"/>
      <c r="AP710" s="223"/>
      <c r="AQ710" s="223"/>
      <c r="AR710" s="223"/>
      <c r="AS710" s="223"/>
      <c r="AT710" s="223"/>
      <c r="AU710" s="223"/>
      <c r="AV710" s="223"/>
    </row>
    <row r="711" spans="1:48" ht="12.75" customHeight="1" x14ac:dyDescent="0.25">
      <c r="A711" s="222"/>
      <c r="B711" s="222"/>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c r="AA711" s="223"/>
      <c r="AB711" s="223"/>
      <c r="AC711" s="223"/>
      <c r="AD711" s="223"/>
      <c r="AE711" s="223"/>
      <c r="AF711" s="224"/>
      <c r="AG711" s="223"/>
      <c r="AH711" s="223"/>
      <c r="AI711" s="223"/>
      <c r="AJ711" s="223"/>
      <c r="AK711" s="223"/>
      <c r="AL711" s="223"/>
      <c r="AM711" s="223"/>
      <c r="AN711" s="223"/>
      <c r="AO711" s="223"/>
      <c r="AP711" s="223"/>
      <c r="AQ711" s="223"/>
      <c r="AR711" s="223"/>
      <c r="AS711" s="223"/>
      <c r="AT711" s="223"/>
      <c r="AU711" s="223"/>
      <c r="AV711" s="223"/>
    </row>
    <row r="712" spans="1:48" ht="12.75" customHeight="1" x14ac:dyDescent="0.25">
      <c r="A712" s="222"/>
      <c r="B712" s="222"/>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c r="AA712" s="223"/>
      <c r="AB712" s="223"/>
      <c r="AC712" s="223"/>
      <c r="AD712" s="223"/>
      <c r="AE712" s="223"/>
      <c r="AF712" s="224"/>
      <c r="AG712" s="223"/>
      <c r="AH712" s="223"/>
      <c r="AI712" s="223"/>
      <c r="AJ712" s="223"/>
      <c r="AK712" s="223"/>
      <c r="AL712" s="223"/>
      <c r="AM712" s="223"/>
      <c r="AN712" s="223"/>
      <c r="AO712" s="223"/>
      <c r="AP712" s="223"/>
      <c r="AQ712" s="223"/>
      <c r="AR712" s="223"/>
      <c r="AS712" s="223"/>
      <c r="AT712" s="223"/>
      <c r="AU712" s="223"/>
      <c r="AV712" s="223"/>
    </row>
    <row r="713" spans="1:48" ht="12.75" customHeight="1" x14ac:dyDescent="0.25">
      <c r="A713" s="222"/>
      <c r="B713" s="222"/>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3"/>
      <c r="AD713" s="223"/>
      <c r="AE713" s="223"/>
      <c r="AF713" s="224"/>
      <c r="AG713" s="223"/>
      <c r="AH713" s="223"/>
      <c r="AI713" s="223"/>
      <c r="AJ713" s="223"/>
      <c r="AK713" s="223"/>
      <c r="AL713" s="223"/>
      <c r="AM713" s="223"/>
      <c r="AN713" s="223"/>
      <c r="AO713" s="223"/>
      <c r="AP713" s="223"/>
      <c r="AQ713" s="223"/>
      <c r="AR713" s="223"/>
      <c r="AS713" s="223"/>
      <c r="AT713" s="223"/>
      <c r="AU713" s="223"/>
      <c r="AV713" s="223"/>
    </row>
    <row r="714" spans="1:48" ht="12.75" customHeight="1" x14ac:dyDescent="0.25">
      <c r="A714" s="222"/>
      <c r="B714" s="222"/>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c r="AA714" s="223"/>
      <c r="AB714" s="223"/>
      <c r="AC714" s="223"/>
      <c r="AD714" s="223"/>
      <c r="AE714" s="223"/>
      <c r="AF714" s="224"/>
      <c r="AG714" s="223"/>
      <c r="AH714" s="223"/>
      <c r="AI714" s="223"/>
      <c r="AJ714" s="223"/>
      <c r="AK714" s="223"/>
      <c r="AL714" s="223"/>
      <c r="AM714" s="223"/>
      <c r="AN714" s="223"/>
      <c r="AO714" s="223"/>
      <c r="AP714" s="223"/>
      <c r="AQ714" s="223"/>
      <c r="AR714" s="223"/>
      <c r="AS714" s="223"/>
      <c r="AT714" s="223"/>
      <c r="AU714" s="223"/>
      <c r="AV714" s="223"/>
    </row>
    <row r="715" spans="1:48" ht="12.75" customHeight="1" x14ac:dyDescent="0.25">
      <c r="A715" s="222"/>
      <c r="B715" s="222"/>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c r="AA715" s="223"/>
      <c r="AB715" s="223"/>
      <c r="AC715" s="223"/>
      <c r="AD715" s="223"/>
      <c r="AE715" s="223"/>
      <c r="AF715" s="224"/>
      <c r="AG715" s="223"/>
      <c r="AH715" s="223"/>
      <c r="AI715" s="223"/>
      <c r="AJ715" s="223"/>
      <c r="AK715" s="223"/>
      <c r="AL715" s="223"/>
      <c r="AM715" s="223"/>
      <c r="AN715" s="223"/>
      <c r="AO715" s="223"/>
      <c r="AP715" s="223"/>
      <c r="AQ715" s="223"/>
      <c r="AR715" s="223"/>
      <c r="AS715" s="223"/>
      <c r="AT715" s="223"/>
      <c r="AU715" s="223"/>
      <c r="AV715" s="223"/>
    </row>
    <row r="716" spans="1:48" ht="12.75" customHeight="1" x14ac:dyDescent="0.25">
      <c r="A716" s="222"/>
      <c r="B716" s="222"/>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4"/>
      <c r="AG716" s="223"/>
      <c r="AH716" s="223"/>
      <c r="AI716" s="223"/>
      <c r="AJ716" s="223"/>
      <c r="AK716" s="223"/>
      <c r="AL716" s="223"/>
      <c r="AM716" s="223"/>
      <c r="AN716" s="223"/>
      <c r="AO716" s="223"/>
      <c r="AP716" s="223"/>
      <c r="AQ716" s="223"/>
      <c r="AR716" s="223"/>
      <c r="AS716" s="223"/>
      <c r="AT716" s="223"/>
      <c r="AU716" s="223"/>
      <c r="AV716" s="223"/>
    </row>
    <row r="717" spans="1:48" ht="12.75" customHeight="1" x14ac:dyDescent="0.25">
      <c r="A717" s="222"/>
      <c r="B717" s="222"/>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4"/>
      <c r="AG717" s="223"/>
      <c r="AH717" s="223"/>
      <c r="AI717" s="223"/>
      <c r="AJ717" s="223"/>
      <c r="AK717" s="223"/>
      <c r="AL717" s="223"/>
      <c r="AM717" s="223"/>
      <c r="AN717" s="223"/>
      <c r="AO717" s="223"/>
      <c r="AP717" s="223"/>
      <c r="AQ717" s="223"/>
      <c r="AR717" s="223"/>
      <c r="AS717" s="223"/>
      <c r="AT717" s="223"/>
      <c r="AU717" s="223"/>
      <c r="AV717" s="223"/>
    </row>
    <row r="718" spans="1:48" ht="12.75" customHeight="1" x14ac:dyDescent="0.25">
      <c r="A718" s="222"/>
      <c r="B718" s="222"/>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4"/>
      <c r="AG718" s="223"/>
      <c r="AH718" s="223"/>
      <c r="AI718" s="223"/>
      <c r="AJ718" s="223"/>
      <c r="AK718" s="223"/>
      <c r="AL718" s="223"/>
      <c r="AM718" s="223"/>
      <c r="AN718" s="223"/>
      <c r="AO718" s="223"/>
      <c r="AP718" s="223"/>
      <c r="AQ718" s="223"/>
      <c r="AR718" s="223"/>
      <c r="AS718" s="223"/>
      <c r="AT718" s="223"/>
      <c r="AU718" s="223"/>
      <c r="AV718" s="223"/>
    </row>
    <row r="719" spans="1:48" ht="12.75" customHeight="1" x14ac:dyDescent="0.25">
      <c r="A719" s="222"/>
      <c r="B719" s="222"/>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4"/>
      <c r="AG719" s="223"/>
      <c r="AH719" s="223"/>
      <c r="AI719" s="223"/>
      <c r="AJ719" s="223"/>
      <c r="AK719" s="223"/>
      <c r="AL719" s="223"/>
      <c r="AM719" s="223"/>
      <c r="AN719" s="223"/>
      <c r="AO719" s="223"/>
      <c r="AP719" s="223"/>
      <c r="AQ719" s="223"/>
      <c r="AR719" s="223"/>
      <c r="AS719" s="223"/>
      <c r="AT719" s="223"/>
      <c r="AU719" s="223"/>
      <c r="AV719" s="223"/>
    </row>
    <row r="720" spans="1:48" ht="12.75" customHeight="1" x14ac:dyDescent="0.25">
      <c r="A720" s="222"/>
      <c r="B720" s="222"/>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c r="AA720" s="223"/>
      <c r="AB720" s="223"/>
      <c r="AC720" s="223"/>
      <c r="AD720" s="223"/>
      <c r="AE720" s="223"/>
      <c r="AF720" s="224"/>
      <c r="AG720" s="223"/>
      <c r="AH720" s="223"/>
      <c r="AI720" s="223"/>
      <c r="AJ720" s="223"/>
      <c r="AK720" s="223"/>
      <c r="AL720" s="223"/>
      <c r="AM720" s="223"/>
      <c r="AN720" s="223"/>
      <c r="AO720" s="223"/>
      <c r="AP720" s="223"/>
      <c r="AQ720" s="223"/>
      <c r="AR720" s="223"/>
      <c r="AS720" s="223"/>
      <c r="AT720" s="223"/>
      <c r="AU720" s="223"/>
      <c r="AV720" s="223"/>
    </row>
    <row r="721" spans="1:48" ht="12.75" customHeight="1" x14ac:dyDescent="0.25">
      <c r="A721" s="222"/>
      <c r="B721" s="222"/>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c r="AA721" s="223"/>
      <c r="AB721" s="223"/>
      <c r="AC721" s="223"/>
      <c r="AD721" s="223"/>
      <c r="AE721" s="223"/>
      <c r="AF721" s="224"/>
      <c r="AG721" s="223"/>
      <c r="AH721" s="223"/>
      <c r="AI721" s="223"/>
      <c r="AJ721" s="223"/>
      <c r="AK721" s="223"/>
      <c r="AL721" s="223"/>
      <c r="AM721" s="223"/>
      <c r="AN721" s="223"/>
      <c r="AO721" s="223"/>
      <c r="AP721" s="223"/>
      <c r="AQ721" s="223"/>
      <c r="AR721" s="223"/>
      <c r="AS721" s="223"/>
      <c r="AT721" s="223"/>
      <c r="AU721" s="223"/>
      <c r="AV721" s="223"/>
    </row>
    <row r="722" spans="1:48" ht="12.75" customHeight="1" x14ac:dyDescent="0.25">
      <c r="A722" s="222"/>
      <c r="B722" s="222"/>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c r="AA722" s="223"/>
      <c r="AB722" s="223"/>
      <c r="AC722" s="223"/>
      <c r="AD722" s="223"/>
      <c r="AE722" s="223"/>
      <c r="AF722" s="224"/>
      <c r="AG722" s="223"/>
      <c r="AH722" s="223"/>
      <c r="AI722" s="223"/>
      <c r="AJ722" s="223"/>
      <c r="AK722" s="223"/>
      <c r="AL722" s="223"/>
      <c r="AM722" s="223"/>
      <c r="AN722" s="223"/>
      <c r="AO722" s="223"/>
      <c r="AP722" s="223"/>
      <c r="AQ722" s="223"/>
      <c r="AR722" s="223"/>
      <c r="AS722" s="223"/>
      <c r="AT722" s="223"/>
      <c r="AU722" s="223"/>
      <c r="AV722" s="223"/>
    </row>
    <row r="723" spans="1:48" ht="12.75" customHeight="1" x14ac:dyDescent="0.25">
      <c r="A723" s="222"/>
      <c r="B723" s="222"/>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c r="AA723" s="223"/>
      <c r="AB723" s="223"/>
      <c r="AC723" s="223"/>
      <c r="AD723" s="223"/>
      <c r="AE723" s="223"/>
      <c r="AF723" s="224"/>
      <c r="AG723" s="223"/>
      <c r="AH723" s="223"/>
      <c r="AI723" s="223"/>
      <c r="AJ723" s="223"/>
      <c r="AK723" s="223"/>
      <c r="AL723" s="223"/>
      <c r="AM723" s="223"/>
      <c r="AN723" s="223"/>
      <c r="AO723" s="223"/>
      <c r="AP723" s="223"/>
      <c r="AQ723" s="223"/>
      <c r="AR723" s="223"/>
      <c r="AS723" s="223"/>
      <c r="AT723" s="223"/>
      <c r="AU723" s="223"/>
      <c r="AV723" s="223"/>
    </row>
    <row r="724" spans="1:48" ht="12.75" customHeight="1" x14ac:dyDescent="0.25">
      <c r="A724" s="222"/>
      <c r="B724" s="222"/>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c r="AA724" s="223"/>
      <c r="AB724" s="223"/>
      <c r="AC724" s="223"/>
      <c r="AD724" s="223"/>
      <c r="AE724" s="223"/>
      <c r="AF724" s="224"/>
      <c r="AG724" s="223"/>
      <c r="AH724" s="223"/>
      <c r="AI724" s="223"/>
      <c r="AJ724" s="223"/>
      <c r="AK724" s="223"/>
      <c r="AL724" s="223"/>
      <c r="AM724" s="223"/>
      <c r="AN724" s="223"/>
      <c r="AO724" s="223"/>
      <c r="AP724" s="223"/>
      <c r="AQ724" s="223"/>
      <c r="AR724" s="223"/>
      <c r="AS724" s="223"/>
      <c r="AT724" s="223"/>
      <c r="AU724" s="223"/>
      <c r="AV724" s="223"/>
    </row>
    <row r="725" spans="1:48" ht="12.75" customHeight="1" x14ac:dyDescent="0.25">
      <c r="A725" s="222"/>
      <c r="B725" s="222"/>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c r="AA725" s="223"/>
      <c r="AB725" s="223"/>
      <c r="AC725" s="223"/>
      <c r="AD725" s="223"/>
      <c r="AE725" s="223"/>
      <c r="AF725" s="224"/>
      <c r="AG725" s="223"/>
      <c r="AH725" s="223"/>
      <c r="AI725" s="223"/>
      <c r="AJ725" s="223"/>
      <c r="AK725" s="223"/>
      <c r="AL725" s="223"/>
      <c r="AM725" s="223"/>
      <c r="AN725" s="223"/>
      <c r="AO725" s="223"/>
      <c r="AP725" s="223"/>
      <c r="AQ725" s="223"/>
      <c r="AR725" s="223"/>
      <c r="AS725" s="223"/>
      <c r="AT725" s="223"/>
      <c r="AU725" s="223"/>
      <c r="AV725" s="223"/>
    </row>
    <row r="726" spans="1:48" ht="12.75" customHeight="1" x14ac:dyDescent="0.25">
      <c r="A726" s="222"/>
      <c r="B726" s="222"/>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4"/>
      <c r="AG726" s="223"/>
      <c r="AH726" s="223"/>
      <c r="AI726" s="223"/>
      <c r="AJ726" s="223"/>
      <c r="AK726" s="223"/>
      <c r="AL726" s="223"/>
      <c r="AM726" s="223"/>
      <c r="AN726" s="223"/>
      <c r="AO726" s="223"/>
      <c r="AP726" s="223"/>
      <c r="AQ726" s="223"/>
      <c r="AR726" s="223"/>
      <c r="AS726" s="223"/>
      <c r="AT726" s="223"/>
      <c r="AU726" s="223"/>
      <c r="AV726" s="223"/>
    </row>
    <row r="727" spans="1:48" ht="12.75" customHeight="1" x14ac:dyDescent="0.25">
      <c r="A727" s="222"/>
      <c r="B727" s="222"/>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c r="AA727" s="223"/>
      <c r="AB727" s="223"/>
      <c r="AC727" s="223"/>
      <c r="AD727" s="223"/>
      <c r="AE727" s="223"/>
      <c r="AF727" s="224"/>
      <c r="AG727" s="223"/>
      <c r="AH727" s="223"/>
      <c r="AI727" s="223"/>
      <c r="AJ727" s="223"/>
      <c r="AK727" s="223"/>
      <c r="AL727" s="223"/>
      <c r="AM727" s="223"/>
      <c r="AN727" s="223"/>
      <c r="AO727" s="223"/>
      <c r="AP727" s="223"/>
      <c r="AQ727" s="223"/>
      <c r="AR727" s="223"/>
      <c r="AS727" s="223"/>
      <c r="AT727" s="223"/>
      <c r="AU727" s="223"/>
      <c r="AV727" s="223"/>
    </row>
    <row r="728" spans="1:48" ht="12.75" customHeight="1" x14ac:dyDescent="0.25">
      <c r="A728" s="222"/>
      <c r="B728" s="222"/>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c r="AA728" s="223"/>
      <c r="AB728" s="223"/>
      <c r="AC728" s="223"/>
      <c r="AD728" s="223"/>
      <c r="AE728" s="223"/>
      <c r="AF728" s="224"/>
      <c r="AG728" s="223"/>
      <c r="AH728" s="223"/>
      <c r="AI728" s="223"/>
      <c r="AJ728" s="223"/>
      <c r="AK728" s="223"/>
      <c r="AL728" s="223"/>
      <c r="AM728" s="223"/>
      <c r="AN728" s="223"/>
      <c r="AO728" s="223"/>
      <c r="AP728" s="223"/>
      <c r="AQ728" s="223"/>
      <c r="AR728" s="223"/>
      <c r="AS728" s="223"/>
      <c r="AT728" s="223"/>
      <c r="AU728" s="223"/>
      <c r="AV728" s="223"/>
    </row>
    <row r="729" spans="1:48" ht="12.75" customHeight="1" x14ac:dyDescent="0.25">
      <c r="A729" s="222"/>
      <c r="B729" s="222"/>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c r="AA729" s="223"/>
      <c r="AB729" s="223"/>
      <c r="AC729" s="223"/>
      <c r="AD729" s="223"/>
      <c r="AE729" s="223"/>
      <c r="AF729" s="224"/>
      <c r="AG729" s="223"/>
      <c r="AH729" s="223"/>
      <c r="AI729" s="223"/>
      <c r="AJ729" s="223"/>
      <c r="AK729" s="223"/>
      <c r="AL729" s="223"/>
      <c r="AM729" s="223"/>
      <c r="AN729" s="223"/>
      <c r="AO729" s="223"/>
      <c r="AP729" s="223"/>
      <c r="AQ729" s="223"/>
      <c r="AR729" s="223"/>
      <c r="AS729" s="223"/>
      <c r="AT729" s="223"/>
      <c r="AU729" s="223"/>
      <c r="AV729" s="223"/>
    </row>
    <row r="730" spans="1:48" ht="12.75" customHeight="1" x14ac:dyDescent="0.25">
      <c r="A730" s="222"/>
      <c r="B730" s="222"/>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c r="AA730" s="223"/>
      <c r="AB730" s="223"/>
      <c r="AC730" s="223"/>
      <c r="AD730" s="223"/>
      <c r="AE730" s="223"/>
      <c r="AF730" s="224"/>
      <c r="AG730" s="223"/>
      <c r="AH730" s="223"/>
      <c r="AI730" s="223"/>
      <c r="AJ730" s="223"/>
      <c r="AK730" s="223"/>
      <c r="AL730" s="223"/>
      <c r="AM730" s="223"/>
      <c r="AN730" s="223"/>
      <c r="AO730" s="223"/>
      <c r="AP730" s="223"/>
      <c r="AQ730" s="223"/>
      <c r="AR730" s="223"/>
      <c r="AS730" s="223"/>
      <c r="AT730" s="223"/>
      <c r="AU730" s="223"/>
      <c r="AV730" s="223"/>
    </row>
    <row r="731" spans="1:48" ht="12.75" customHeight="1" x14ac:dyDescent="0.25">
      <c r="A731" s="222"/>
      <c r="B731" s="222"/>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c r="AA731" s="223"/>
      <c r="AB731" s="223"/>
      <c r="AC731" s="223"/>
      <c r="AD731" s="223"/>
      <c r="AE731" s="223"/>
      <c r="AF731" s="224"/>
      <c r="AG731" s="223"/>
      <c r="AH731" s="223"/>
      <c r="AI731" s="223"/>
      <c r="AJ731" s="223"/>
      <c r="AK731" s="223"/>
      <c r="AL731" s="223"/>
      <c r="AM731" s="223"/>
      <c r="AN731" s="223"/>
      <c r="AO731" s="223"/>
      <c r="AP731" s="223"/>
      <c r="AQ731" s="223"/>
      <c r="AR731" s="223"/>
      <c r="AS731" s="223"/>
      <c r="AT731" s="223"/>
      <c r="AU731" s="223"/>
      <c r="AV731" s="223"/>
    </row>
    <row r="732" spans="1:48" ht="12.75" customHeight="1" x14ac:dyDescent="0.25">
      <c r="A732" s="222"/>
      <c r="B732" s="222"/>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c r="AA732" s="223"/>
      <c r="AB732" s="223"/>
      <c r="AC732" s="223"/>
      <c r="AD732" s="223"/>
      <c r="AE732" s="223"/>
      <c r="AF732" s="224"/>
      <c r="AG732" s="223"/>
      <c r="AH732" s="223"/>
      <c r="AI732" s="223"/>
      <c r="AJ732" s="223"/>
      <c r="AK732" s="223"/>
      <c r="AL732" s="223"/>
      <c r="AM732" s="223"/>
      <c r="AN732" s="223"/>
      <c r="AO732" s="223"/>
      <c r="AP732" s="223"/>
      <c r="AQ732" s="223"/>
      <c r="AR732" s="223"/>
      <c r="AS732" s="223"/>
      <c r="AT732" s="223"/>
      <c r="AU732" s="223"/>
      <c r="AV732" s="223"/>
    </row>
    <row r="733" spans="1:48" ht="12.75" customHeight="1" x14ac:dyDescent="0.25">
      <c r="A733" s="222"/>
      <c r="B733" s="222"/>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c r="AA733" s="223"/>
      <c r="AB733" s="223"/>
      <c r="AC733" s="223"/>
      <c r="AD733" s="223"/>
      <c r="AE733" s="223"/>
      <c r="AF733" s="224"/>
      <c r="AG733" s="223"/>
      <c r="AH733" s="223"/>
      <c r="AI733" s="223"/>
      <c r="AJ733" s="223"/>
      <c r="AK733" s="223"/>
      <c r="AL733" s="223"/>
      <c r="AM733" s="223"/>
      <c r="AN733" s="223"/>
      <c r="AO733" s="223"/>
      <c r="AP733" s="223"/>
      <c r="AQ733" s="223"/>
      <c r="AR733" s="223"/>
      <c r="AS733" s="223"/>
      <c r="AT733" s="223"/>
      <c r="AU733" s="223"/>
      <c r="AV733" s="223"/>
    </row>
    <row r="734" spans="1:48" ht="12.75" customHeight="1" x14ac:dyDescent="0.25">
      <c r="A734" s="222"/>
      <c r="B734" s="222"/>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223"/>
      <c r="AB734" s="223"/>
      <c r="AC734" s="223"/>
      <c r="AD734" s="223"/>
      <c r="AE734" s="223"/>
      <c r="AF734" s="224"/>
      <c r="AG734" s="223"/>
      <c r="AH734" s="223"/>
      <c r="AI734" s="223"/>
      <c r="AJ734" s="223"/>
      <c r="AK734" s="223"/>
      <c r="AL734" s="223"/>
      <c r="AM734" s="223"/>
      <c r="AN734" s="223"/>
      <c r="AO734" s="223"/>
      <c r="AP734" s="223"/>
      <c r="AQ734" s="223"/>
      <c r="AR734" s="223"/>
      <c r="AS734" s="223"/>
      <c r="AT734" s="223"/>
      <c r="AU734" s="223"/>
      <c r="AV734" s="223"/>
    </row>
    <row r="735" spans="1:48" ht="12.75" customHeight="1" x14ac:dyDescent="0.25">
      <c r="A735" s="222"/>
      <c r="B735" s="222"/>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c r="AD735" s="223"/>
      <c r="AE735" s="223"/>
      <c r="AF735" s="224"/>
      <c r="AG735" s="223"/>
      <c r="AH735" s="223"/>
      <c r="AI735" s="223"/>
      <c r="AJ735" s="223"/>
      <c r="AK735" s="223"/>
      <c r="AL735" s="223"/>
      <c r="AM735" s="223"/>
      <c r="AN735" s="223"/>
      <c r="AO735" s="223"/>
      <c r="AP735" s="223"/>
      <c r="AQ735" s="223"/>
      <c r="AR735" s="223"/>
      <c r="AS735" s="223"/>
      <c r="AT735" s="223"/>
      <c r="AU735" s="223"/>
      <c r="AV735" s="223"/>
    </row>
    <row r="736" spans="1:48" ht="12.75" customHeight="1" x14ac:dyDescent="0.25">
      <c r="A736" s="222"/>
      <c r="B736" s="222"/>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223"/>
      <c r="AB736" s="223"/>
      <c r="AC736" s="223"/>
      <c r="AD736" s="223"/>
      <c r="AE736" s="223"/>
      <c r="AF736" s="224"/>
      <c r="AG736" s="223"/>
      <c r="AH736" s="223"/>
      <c r="AI736" s="223"/>
      <c r="AJ736" s="223"/>
      <c r="AK736" s="223"/>
      <c r="AL736" s="223"/>
      <c r="AM736" s="223"/>
      <c r="AN736" s="223"/>
      <c r="AO736" s="223"/>
      <c r="AP736" s="223"/>
      <c r="AQ736" s="223"/>
      <c r="AR736" s="223"/>
      <c r="AS736" s="223"/>
      <c r="AT736" s="223"/>
      <c r="AU736" s="223"/>
      <c r="AV736" s="223"/>
    </row>
    <row r="737" spans="1:48" ht="12.75" customHeight="1" x14ac:dyDescent="0.25">
      <c r="A737" s="222"/>
      <c r="B737" s="222"/>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c r="AA737" s="223"/>
      <c r="AB737" s="223"/>
      <c r="AC737" s="223"/>
      <c r="AD737" s="223"/>
      <c r="AE737" s="223"/>
      <c r="AF737" s="224"/>
      <c r="AG737" s="223"/>
      <c r="AH737" s="223"/>
      <c r="AI737" s="223"/>
      <c r="AJ737" s="223"/>
      <c r="AK737" s="223"/>
      <c r="AL737" s="223"/>
      <c r="AM737" s="223"/>
      <c r="AN737" s="223"/>
      <c r="AO737" s="223"/>
      <c r="AP737" s="223"/>
      <c r="AQ737" s="223"/>
      <c r="AR737" s="223"/>
      <c r="AS737" s="223"/>
      <c r="AT737" s="223"/>
      <c r="AU737" s="223"/>
      <c r="AV737" s="223"/>
    </row>
    <row r="738" spans="1:48" ht="12.75" customHeight="1" x14ac:dyDescent="0.25">
      <c r="A738" s="222"/>
      <c r="B738" s="222"/>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c r="AA738" s="223"/>
      <c r="AB738" s="223"/>
      <c r="AC738" s="223"/>
      <c r="AD738" s="223"/>
      <c r="AE738" s="223"/>
      <c r="AF738" s="224"/>
      <c r="AG738" s="223"/>
      <c r="AH738" s="223"/>
      <c r="AI738" s="223"/>
      <c r="AJ738" s="223"/>
      <c r="AK738" s="223"/>
      <c r="AL738" s="223"/>
      <c r="AM738" s="223"/>
      <c r="AN738" s="223"/>
      <c r="AO738" s="223"/>
      <c r="AP738" s="223"/>
      <c r="AQ738" s="223"/>
      <c r="AR738" s="223"/>
      <c r="AS738" s="223"/>
      <c r="AT738" s="223"/>
      <c r="AU738" s="223"/>
      <c r="AV738" s="223"/>
    </row>
    <row r="739" spans="1:48" ht="12.75" customHeight="1" x14ac:dyDescent="0.25">
      <c r="A739" s="222"/>
      <c r="B739" s="222"/>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c r="AA739" s="223"/>
      <c r="AB739" s="223"/>
      <c r="AC739" s="223"/>
      <c r="AD739" s="223"/>
      <c r="AE739" s="223"/>
      <c r="AF739" s="224"/>
      <c r="AG739" s="223"/>
      <c r="AH739" s="223"/>
      <c r="AI739" s="223"/>
      <c r="AJ739" s="223"/>
      <c r="AK739" s="223"/>
      <c r="AL739" s="223"/>
      <c r="AM739" s="223"/>
      <c r="AN739" s="223"/>
      <c r="AO739" s="223"/>
      <c r="AP739" s="223"/>
      <c r="AQ739" s="223"/>
      <c r="AR739" s="223"/>
      <c r="AS739" s="223"/>
      <c r="AT739" s="223"/>
      <c r="AU739" s="223"/>
      <c r="AV739" s="223"/>
    </row>
    <row r="740" spans="1:48" ht="12.75" customHeight="1" x14ac:dyDescent="0.25">
      <c r="A740" s="222"/>
      <c r="B740" s="222"/>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c r="AA740" s="223"/>
      <c r="AB740" s="223"/>
      <c r="AC740" s="223"/>
      <c r="AD740" s="223"/>
      <c r="AE740" s="223"/>
      <c r="AF740" s="224"/>
      <c r="AG740" s="223"/>
      <c r="AH740" s="223"/>
      <c r="AI740" s="223"/>
      <c r="AJ740" s="223"/>
      <c r="AK740" s="223"/>
      <c r="AL740" s="223"/>
      <c r="AM740" s="223"/>
      <c r="AN740" s="223"/>
      <c r="AO740" s="223"/>
      <c r="AP740" s="223"/>
      <c r="AQ740" s="223"/>
      <c r="AR740" s="223"/>
      <c r="AS740" s="223"/>
      <c r="AT740" s="223"/>
      <c r="AU740" s="223"/>
      <c r="AV740" s="223"/>
    </row>
    <row r="741" spans="1:48" ht="12.75" customHeight="1" x14ac:dyDescent="0.25">
      <c r="A741" s="222"/>
      <c r="B741" s="222"/>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c r="AA741" s="223"/>
      <c r="AB741" s="223"/>
      <c r="AC741" s="223"/>
      <c r="AD741" s="223"/>
      <c r="AE741" s="223"/>
      <c r="AF741" s="224"/>
      <c r="AG741" s="223"/>
      <c r="AH741" s="223"/>
      <c r="AI741" s="223"/>
      <c r="AJ741" s="223"/>
      <c r="AK741" s="223"/>
      <c r="AL741" s="223"/>
      <c r="AM741" s="223"/>
      <c r="AN741" s="223"/>
      <c r="AO741" s="223"/>
      <c r="AP741" s="223"/>
      <c r="AQ741" s="223"/>
      <c r="AR741" s="223"/>
      <c r="AS741" s="223"/>
      <c r="AT741" s="223"/>
      <c r="AU741" s="223"/>
      <c r="AV741" s="223"/>
    </row>
    <row r="742" spans="1:48" ht="12.75" customHeight="1" x14ac:dyDescent="0.25">
      <c r="A742" s="222"/>
      <c r="B742" s="222"/>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c r="AA742" s="223"/>
      <c r="AB742" s="223"/>
      <c r="AC742" s="223"/>
      <c r="AD742" s="223"/>
      <c r="AE742" s="223"/>
      <c r="AF742" s="224"/>
      <c r="AG742" s="223"/>
      <c r="AH742" s="223"/>
      <c r="AI742" s="223"/>
      <c r="AJ742" s="223"/>
      <c r="AK742" s="223"/>
      <c r="AL742" s="223"/>
      <c r="AM742" s="223"/>
      <c r="AN742" s="223"/>
      <c r="AO742" s="223"/>
      <c r="AP742" s="223"/>
      <c r="AQ742" s="223"/>
      <c r="AR742" s="223"/>
      <c r="AS742" s="223"/>
      <c r="AT742" s="223"/>
      <c r="AU742" s="223"/>
      <c r="AV742" s="223"/>
    </row>
    <row r="743" spans="1:48" ht="12.75" customHeight="1" x14ac:dyDescent="0.25">
      <c r="A743" s="222"/>
      <c r="B743" s="222"/>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c r="AA743" s="223"/>
      <c r="AB743" s="223"/>
      <c r="AC743" s="223"/>
      <c r="AD743" s="223"/>
      <c r="AE743" s="223"/>
      <c r="AF743" s="224"/>
      <c r="AG743" s="223"/>
      <c r="AH743" s="223"/>
      <c r="AI743" s="223"/>
      <c r="AJ743" s="223"/>
      <c r="AK743" s="223"/>
      <c r="AL743" s="223"/>
      <c r="AM743" s="223"/>
      <c r="AN743" s="223"/>
      <c r="AO743" s="223"/>
      <c r="AP743" s="223"/>
      <c r="AQ743" s="223"/>
      <c r="AR743" s="223"/>
      <c r="AS743" s="223"/>
      <c r="AT743" s="223"/>
      <c r="AU743" s="223"/>
      <c r="AV743" s="223"/>
    </row>
    <row r="744" spans="1:48" ht="12.75" customHeight="1" x14ac:dyDescent="0.25">
      <c r="A744" s="222"/>
      <c r="B744" s="222"/>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c r="AA744" s="223"/>
      <c r="AB744" s="223"/>
      <c r="AC744" s="223"/>
      <c r="AD744" s="223"/>
      <c r="AE744" s="223"/>
      <c r="AF744" s="224"/>
      <c r="AG744" s="223"/>
      <c r="AH744" s="223"/>
      <c r="AI744" s="223"/>
      <c r="AJ744" s="223"/>
      <c r="AK744" s="223"/>
      <c r="AL744" s="223"/>
      <c r="AM744" s="223"/>
      <c r="AN744" s="223"/>
      <c r="AO744" s="223"/>
      <c r="AP744" s="223"/>
      <c r="AQ744" s="223"/>
      <c r="AR744" s="223"/>
      <c r="AS744" s="223"/>
      <c r="AT744" s="223"/>
      <c r="AU744" s="223"/>
      <c r="AV744" s="223"/>
    </row>
    <row r="745" spans="1:48" ht="12.75" customHeight="1" x14ac:dyDescent="0.25">
      <c r="A745" s="222"/>
      <c r="B745" s="222"/>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4"/>
      <c r="AG745" s="223"/>
      <c r="AH745" s="223"/>
      <c r="AI745" s="223"/>
      <c r="AJ745" s="223"/>
      <c r="AK745" s="223"/>
      <c r="AL745" s="223"/>
      <c r="AM745" s="223"/>
      <c r="AN745" s="223"/>
      <c r="AO745" s="223"/>
      <c r="AP745" s="223"/>
      <c r="AQ745" s="223"/>
      <c r="AR745" s="223"/>
      <c r="AS745" s="223"/>
      <c r="AT745" s="223"/>
      <c r="AU745" s="223"/>
      <c r="AV745" s="223"/>
    </row>
    <row r="746" spans="1:48" ht="12.75" customHeight="1" x14ac:dyDescent="0.25">
      <c r="A746" s="222"/>
      <c r="B746" s="222"/>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c r="AA746" s="223"/>
      <c r="AB746" s="223"/>
      <c r="AC746" s="223"/>
      <c r="AD746" s="223"/>
      <c r="AE746" s="223"/>
      <c r="AF746" s="224"/>
      <c r="AG746" s="223"/>
      <c r="AH746" s="223"/>
      <c r="AI746" s="223"/>
      <c r="AJ746" s="223"/>
      <c r="AK746" s="223"/>
      <c r="AL746" s="223"/>
      <c r="AM746" s="223"/>
      <c r="AN746" s="223"/>
      <c r="AO746" s="223"/>
      <c r="AP746" s="223"/>
      <c r="AQ746" s="223"/>
      <c r="AR746" s="223"/>
      <c r="AS746" s="223"/>
      <c r="AT746" s="223"/>
      <c r="AU746" s="223"/>
      <c r="AV746" s="223"/>
    </row>
    <row r="747" spans="1:48" ht="12.75" customHeight="1" x14ac:dyDescent="0.25">
      <c r="A747" s="222"/>
      <c r="B747" s="222"/>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c r="AA747" s="223"/>
      <c r="AB747" s="223"/>
      <c r="AC747" s="223"/>
      <c r="AD747" s="223"/>
      <c r="AE747" s="223"/>
      <c r="AF747" s="224"/>
      <c r="AG747" s="223"/>
      <c r="AH747" s="223"/>
      <c r="AI747" s="223"/>
      <c r="AJ747" s="223"/>
      <c r="AK747" s="223"/>
      <c r="AL747" s="223"/>
      <c r="AM747" s="223"/>
      <c r="AN747" s="223"/>
      <c r="AO747" s="223"/>
      <c r="AP747" s="223"/>
      <c r="AQ747" s="223"/>
      <c r="AR747" s="223"/>
      <c r="AS747" s="223"/>
      <c r="AT747" s="223"/>
      <c r="AU747" s="223"/>
      <c r="AV747" s="223"/>
    </row>
    <row r="748" spans="1:48" ht="12.75" customHeight="1" x14ac:dyDescent="0.25">
      <c r="A748" s="222"/>
      <c r="B748" s="222"/>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c r="AA748" s="223"/>
      <c r="AB748" s="223"/>
      <c r="AC748" s="223"/>
      <c r="AD748" s="223"/>
      <c r="AE748" s="223"/>
      <c r="AF748" s="224"/>
      <c r="AG748" s="223"/>
      <c r="AH748" s="223"/>
      <c r="AI748" s="223"/>
      <c r="AJ748" s="223"/>
      <c r="AK748" s="223"/>
      <c r="AL748" s="223"/>
      <c r="AM748" s="223"/>
      <c r="AN748" s="223"/>
      <c r="AO748" s="223"/>
      <c r="AP748" s="223"/>
      <c r="AQ748" s="223"/>
      <c r="AR748" s="223"/>
      <c r="AS748" s="223"/>
      <c r="AT748" s="223"/>
      <c r="AU748" s="223"/>
      <c r="AV748" s="223"/>
    </row>
    <row r="749" spans="1:48" ht="12.75" customHeight="1" x14ac:dyDescent="0.25">
      <c r="A749" s="222"/>
      <c r="B749" s="222"/>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c r="AA749" s="223"/>
      <c r="AB749" s="223"/>
      <c r="AC749" s="223"/>
      <c r="AD749" s="223"/>
      <c r="AE749" s="223"/>
      <c r="AF749" s="224"/>
      <c r="AG749" s="223"/>
      <c r="AH749" s="223"/>
      <c r="AI749" s="223"/>
      <c r="AJ749" s="223"/>
      <c r="AK749" s="223"/>
      <c r="AL749" s="223"/>
      <c r="AM749" s="223"/>
      <c r="AN749" s="223"/>
      <c r="AO749" s="223"/>
      <c r="AP749" s="223"/>
      <c r="AQ749" s="223"/>
      <c r="AR749" s="223"/>
      <c r="AS749" s="223"/>
      <c r="AT749" s="223"/>
      <c r="AU749" s="223"/>
      <c r="AV749" s="223"/>
    </row>
    <row r="750" spans="1:48" ht="12.75" customHeight="1" x14ac:dyDescent="0.25">
      <c r="A750" s="222"/>
      <c r="B750" s="222"/>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c r="AA750" s="223"/>
      <c r="AB750" s="223"/>
      <c r="AC750" s="223"/>
      <c r="AD750" s="223"/>
      <c r="AE750" s="223"/>
      <c r="AF750" s="224"/>
      <c r="AG750" s="223"/>
      <c r="AH750" s="223"/>
      <c r="AI750" s="223"/>
      <c r="AJ750" s="223"/>
      <c r="AK750" s="223"/>
      <c r="AL750" s="223"/>
      <c r="AM750" s="223"/>
      <c r="AN750" s="223"/>
      <c r="AO750" s="223"/>
      <c r="AP750" s="223"/>
      <c r="AQ750" s="223"/>
      <c r="AR750" s="223"/>
      <c r="AS750" s="223"/>
      <c r="AT750" s="223"/>
      <c r="AU750" s="223"/>
      <c r="AV750" s="223"/>
    </row>
    <row r="751" spans="1:48" ht="12.75" customHeight="1" x14ac:dyDescent="0.25">
      <c r="A751" s="222"/>
      <c r="B751" s="222"/>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c r="AD751" s="223"/>
      <c r="AE751" s="223"/>
      <c r="AF751" s="224"/>
      <c r="AG751" s="223"/>
      <c r="AH751" s="223"/>
      <c r="AI751" s="223"/>
      <c r="AJ751" s="223"/>
      <c r="AK751" s="223"/>
      <c r="AL751" s="223"/>
      <c r="AM751" s="223"/>
      <c r="AN751" s="223"/>
      <c r="AO751" s="223"/>
      <c r="AP751" s="223"/>
      <c r="AQ751" s="223"/>
      <c r="AR751" s="223"/>
      <c r="AS751" s="223"/>
      <c r="AT751" s="223"/>
      <c r="AU751" s="223"/>
      <c r="AV751" s="223"/>
    </row>
    <row r="752" spans="1:48" ht="12.75" customHeight="1" x14ac:dyDescent="0.25">
      <c r="A752" s="222"/>
      <c r="B752" s="222"/>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c r="AA752" s="223"/>
      <c r="AB752" s="223"/>
      <c r="AC752" s="223"/>
      <c r="AD752" s="223"/>
      <c r="AE752" s="223"/>
      <c r="AF752" s="224"/>
      <c r="AG752" s="223"/>
      <c r="AH752" s="223"/>
      <c r="AI752" s="223"/>
      <c r="AJ752" s="223"/>
      <c r="AK752" s="223"/>
      <c r="AL752" s="223"/>
      <c r="AM752" s="223"/>
      <c r="AN752" s="223"/>
      <c r="AO752" s="223"/>
      <c r="AP752" s="223"/>
      <c r="AQ752" s="223"/>
      <c r="AR752" s="223"/>
      <c r="AS752" s="223"/>
      <c r="AT752" s="223"/>
      <c r="AU752" s="223"/>
      <c r="AV752" s="223"/>
    </row>
    <row r="753" spans="1:48" ht="12.75" customHeight="1" x14ac:dyDescent="0.25">
      <c r="A753" s="222"/>
      <c r="B753" s="222"/>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c r="AA753" s="223"/>
      <c r="AB753" s="223"/>
      <c r="AC753" s="223"/>
      <c r="AD753" s="223"/>
      <c r="AE753" s="223"/>
      <c r="AF753" s="224"/>
      <c r="AG753" s="223"/>
      <c r="AH753" s="223"/>
      <c r="AI753" s="223"/>
      <c r="AJ753" s="223"/>
      <c r="AK753" s="223"/>
      <c r="AL753" s="223"/>
      <c r="AM753" s="223"/>
      <c r="AN753" s="223"/>
      <c r="AO753" s="223"/>
      <c r="AP753" s="223"/>
      <c r="AQ753" s="223"/>
      <c r="AR753" s="223"/>
      <c r="AS753" s="223"/>
      <c r="AT753" s="223"/>
      <c r="AU753" s="223"/>
      <c r="AV753" s="223"/>
    </row>
    <row r="754" spans="1:48" ht="12.75" customHeight="1" x14ac:dyDescent="0.25">
      <c r="A754" s="222"/>
      <c r="B754" s="222"/>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c r="AA754" s="223"/>
      <c r="AB754" s="223"/>
      <c r="AC754" s="223"/>
      <c r="AD754" s="223"/>
      <c r="AE754" s="223"/>
      <c r="AF754" s="224"/>
      <c r="AG754" s="223"/>
      <c r="AH754" s="223"/>
      <c r="AI754" s="223"/>
      <c r="AJ754" s="223"/>
      <c r="AK754" s="223"/>
      <c r="AL754" s="223"/>
      <c r="AM754" s="223"/>
      <c r="AN754" s="223"/>
      <c r="AO754" s="223"/>
      <c r="AP754" s="223"/>
      <c r="AQ754" s="223"/>
      <c r="AR754" s="223"/>
      <c r="AS754" s="223"/>
      <c r="AT754" s="223"/>
      <c r="AU754" s="223"/>
      <c r="AV754" s="223"/>
    </row>
    <row r="755" spans="1:48" ht="12.75" customHeight="1" x14ac:dyDescent="0.25">
      <c r="A755" s="222"/>
      <c r="B755" s="222"/>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c r="AA755" s="223"/>
      <c r="AB755" s="223"/>
      <c r="AC755" s="223"/>
      <c r="AD755" s="223"/>
      <c r="AE755" s="223"/>
      <c r="AF755" s="224"/>
      <c r="AG755" s="223"/>
      <c r="AH755" s="223"/>
      <c r="AI755" s="223"/>
      <c r="AJ755" s="223"/>
      <c r="AK755" s="223"/>
      <c r="AL755" s="223"/>
      <c r="AM755" s="223"/>
      <c r="AN755" s="223"/>
      <c r="AO755" s="223"/>
      <c r="AP755" s="223"/>
      <c r="AQ755" s="223"/>
      <c r="AR755" s="223"/>
      <c r="AS755" s="223"/>
      <c r="AT755" s="223"/>
      <c r="AU755" s="223"/>
      <c r="AV755" s="223"/>
    </row>
    <row r="756" spans="1:48" ht="12.75" customHeight="1" x14ac:dyDescent="0.25">
      <c r="A756" s="222"/>
      <c r="B756" s="222"/>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c r="AA756" s="223"/>
      <c r="AB756" s="223"/>
      <c r="AC756" s="223"/>
      <c r="AD756" s="223"/>
      <c r="AE756" s="223"/>
      <c r="AF756" s="224"/>
      <c r="AG756" s="223"/>
      <c r="AH756" s="223"/>
      <c r="AI756" s="223"/>
      <c r="AJ756" s="223"/>
      <c r="AK756" s="223"/>
      <c r="AL756" s="223"/>
      <c r="AM756" s="223"/>
      <c r="AN756" s="223"/>
      <c r="AO756" s="223"/>
      <c r="AP756" s="223"/>
      <c r="AQ756" s="223"/>
      <c r="AR756" s="223"/>
      <c r="AS756" s="223"/>
      <c r="AT756" s="223"/>
      <c r="AU756" s="223"/>
      <c r="AV756" s="223"/>
    </row>
    <row r="757" spans="1:48" ht="12.75" customHeight="1" x14ac:dyDescent="0.25">
      <c r="A757" s="222"/>
      <c r="B757" s="222"/>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c r="AA757" s="223"/>
      <c r="AB757" s="223"/>
      <c r="AC757" s="223"/>
      <c r="AD757" s="223"/>
      <c r="AE757" s="223"/>
      <c r="AF757" s="224"/>
      <c r="AG757" s="223"/>
      <c r="AH757" s="223"/>
      <c r="AI757" s="223"/>
      <c r="AJ757" s="223"/>
      <c r="AK757" s="223"/>
      <c r="AL757" s="223"/>
      <c r="AM757" s="223"/>
      <c r="AN757" s="223"/>
      <c r="AO757" s="223"/>
      <c r="AP757" s="223"/>
      <c r="AQ757" s="223"/>
      <c r="AR757" s="223"/>
      <c r="AS757" s="223"/>
      <c r="AT757" s="223"/>
      <c r="AU757" s="223"/>
      <c r="AV757" s="223"/>
    </row>
    <row r="758" spans="1:48" ht="12.75" customHeight="1" x14ac:dyDescent="0.25">
      <c r="A758" s="222"/>
      <c r="B758" s="222"/>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c r="AA758" s="223"/>
      <c r="AB758" s="223"/>
      <c r="AC758" s="223"/>
      <c r="AD758" s="223"/>
      <c r="AE758" s="223"/>
      <c r="AF758" s="224"/>
      <c r="AG758" s="223"/>
      <c r="AH758" s="223"/>
      <c r="AI758" s="223"/>
      <c r="AJ758" s="223"/>
      <c r="AK758" s="223"/>
      <c r="AL758" s="223"/>
      <c r="AM758" s="223"/>
      <c r="AN758" s="223"/>
      <c r="AO758" s="223"/>
      <c r="AP758" s="223"/>
      <c r="AQ758" s="223"/>
      <c r="AR758" s="223"/>
      <c r="AS758" s="223"/>
      <c r="AT758" s="223"/>
      <c r="AU758" s="223"/>
      <c r="AV758" s="223"/>
    </row>
    <row r="759" spans="1:48" ht="12.75" customHeight="1" x14ac:dyDescent="0.25">
      <c r="A759" s="222"/>
      <c r="B759" s="222"/>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c r="AA759" s="223"/>
      <c r="AB759" s="223"/>
      <c r="AC759" s="223"/>
      <c r="AD759" s="223"/>
      <c r="AE759" s="223"/>
      <c r="AF759" s="224"/>
      <c r="AG759" s="223"/>
      <c r="AH759" s="223"/>
      <c r="AI759" s="223"/>
      <c r="AJ759" s="223"/>
      <c r="AK759" s="223"/>
      <c r="AL759" s="223"/>
      <c r="AM759" s="223"/>
      <c r="AN759" s="223"/>
      <c r="AO759" s="223"/>
      <c r="AP759" s="223"/>
      <c r="AQ759" s="223"/>
      <c r="AR759" s="223"/>
      <c r="AS759" s="223"/>
      <c r="AT759" s="223"/>
      <c r="AU759" s="223"/>
      <c r="AV759" s="223"/>
    </row>
    <row r="760" spans="1:48" ht="12.75" customHeight="1" x14ac:dyDescent="0.25">
      <c r="A760" s="222"/>
      <c r="B760" s="222"/>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c r="AA760" s="223"/>
      <c r="AB760" s="223"/>
      <c r="AC760" s="223"/>
      <c r="AD760" s="223"/>
      <c r="AE760" s="223"/>
      <c r="AF760" s="224"/>
      <c r="AG760" s="223"/>
      <c r="AH760" s="223"/>
      <c r="AI760" s="223"/>
      <c r="AJ760" s="223"/>
      <c r="AK760" s="223"/>
      <c r="AL760" s="223"/>
      <c r="AM760" s="223"/>
      <c r="AN760" s="223"/>
      <c r="AO760" s="223"/>
      <c r="AP760" s="223"/>
      <c r="AQ760" s="223"/>
      <c r="AR760" s="223"/>
      <c r="AS760" s="223"/>
      <c r="AT760" s="223"/>
      <c r="AU760" s="223"/>
      <c r="AV760" s="223"/>
    </row>
    <row r="761" spans="1:48" ht="12.75" customHeight="1" x14ac:dyDescent="0.25">
      <c r="A761" s="222"/>
      <c r="B761" s="222"/>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c r="AA761" s="223"/>
      <c r="AB761" s="223"/>
      <c r="AC761" s="223"/>
      <c r="AD761" s="223"/>
      <c r="AE761" s="223"/>
      <c r="AF761" s="224"/>
      <c r="AG761" s="223"/>
      <c r="AH761" s="223"/>
      <c r="AI761" s="223"/>
      <c r="AJ761" s="223"/>
      <c r="AK761" s="223"/>
      <c r="AL761" s="223"/>
      <c r="AM761" s="223"/>
      <c r="AN761" s="223"/>
      <c r="AO761" s="223"/>
      <c r="AP761" s="223"/>
      <c r="AQ761" s="223"/>
      <c r="AR761" s="223"/>
      <c r="AS761" s="223"/>
      <c r="AT761" s="223"/>
      <c r="AU761" s="223"/>
      <c r="AV761" s="223"/>
    </row>
    <row r="762" spans="1:48" ht="12.75" customHeight="1" x14ac:dyDescent="0.25">
      <c r="A762" s="222"/>
      <c r="B762" s="222"/>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c r="AA762" s="223"/>
      <c r="AB762" s="223"/>
      <c r="AC762" s="223"/>
      <c r="AD762" s="223"/>
      <c r="AE762" s="223"/>
      <c r="AF762" s="224"/>
      <c r="AG762" s="223"/>
      <c r="AH762" s="223"/>
      <c r="AI762" s="223"/>
      <c r="AJ762" s="223"/>
      <c r="AK762" s="223"/>
      <c r="AL762" s="223"/>
      <c r="AM762" s="223"/>
      <c r="AN762" s="223"/>
      <c r="AO762" s="223"/>
      <c r="AP762" s="223"/>
      <c r="AQ762" s="223"/>
      <c r="AR762" s="223"/>
      <c r="AS762" s="223"/>
      <c r="AT762" s="223"/>
      <c r="AU762" s="223"/>
      <c r="AV762" s="223"/>
    </row>
    <row r="763" spans="1:48" ht="12.75" customHeight="1" x14ac:dyDescent="0.25">
      <c r="A763" s="222"/>
      <c r="B763" s="222"/>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c r="AA763" s="223"/>
      <c r="AB763" s="223"/>
      <c r="AC763" s="223"/>
      <c r="AD763" s="223"/>
      <c r="AE763" s="223"/>
      <c r="AF763" s="224"/>
      <c r="AG763" s="223"/>
      <c r="AH763" s="223"/>
      <c r="AI763" s="223"/>
      <c r="AJ763" s="223"/>
      <c r="AK763" s="223"/>
      <c r="AL763" s="223"/>
      <c r="AM763" s="223"/>
      <c r="AN763" s="223"/>
      <c r="AO763" s="223"/>
      <c r="AP763" s="223"/>
      <c r="AQ763" s="223"/>
      <c r="AR763" s="223"/>
      <c r="AS763" s="223"/>
      <c r="AT763" s="223"/>
      <c r="AU763" s="223"/>
      <c r="AV763" s="223"/>
    </row>
    <row r="764" spans="1:48" ht="12.75" customHeight="1" x14ac:dyDescent="0.25">
      <c r="A764" s="222"/>
      <c r="B764" s="222"/>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c r="AA764" s="223"/>
      <c r="AB764" s="223"/>
      <c r="AC764" s="223"/>
      <c r="AD764" s="223"/>
      <c r="AE764" s="223"/>
      <c r="AF764" s="224"/>
      <c r="AG764" s="223"/>
      <c r="AH764" s="223"/>
      <c r="AI764" s="223"/>
      <c r="AJ764" s="223"/>
      <c r="AK764" s="223"/>
      <c r="AL764" s="223"/>
      <c r="AM764" s="223"/>
      <c r="AN764" s="223"/>
      <c r="AO764" s="223"/>
      <c r="AP764" s="223"/>
      <c r="AQ764" s="223"/>
      <c r="AR764" s="223"/>
      <c r="AS764" s="223"/>
      <c r="AT764" s="223"/>
      <c r="AU764" s="223"/>
      <c r="AV764" s="223"/>
    </row>
    <row r="765" spans="1:48" ht="12.75" customHeight="1" x14ac:dyDescent="0.25">
      <c r="A765" s="222"/>
      <c r="B765" s="222"/>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c r="AA765" s="223"/>
      <c r="AB765" s="223"/>
      <c r="AC765" s="223"/>
      <c r="AD765" s="223"/>
      <c r="AE765" s="223"/>
      <c r="AF765" s="224"/>
      <c r="AG765" s="223"/>
      <c r="AH765" s="223"/>
      <c r="AI765" s="223"/>
      <c r="AJ765" s="223"/>
      <c r="AK765" s="223"/>
      <c r="AL765" s="223"/>
      <c r="AM765" s="223"/>
      <c r="AN765" s="223"/>
      <c r="AO765" s="223"/>
      <c r="AP765" s="223"/>
      <c r="AQ765" s="223"/>
      <c r="AR765" s="223"/>
      <c r="AS765" s="223"/>
      <c r="AT765" s="223"/>
      <c r="AU765" s="223"/>
      <c r="AV765" s="223"/>
    </row>
    <row r="766" spans="1:48" ht="12.75" customHeight="1" x14ac:dyDescent="0.25">
      <c r="A766" s="222"/>
      <c r="B766" s="222"/>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c r="AA766" s="223"/>
      <c r="AB766" s="223"/>
      <c r="AC766" s="223"/>
      <c r="AD766" s="223"/>
      <c r="AE766" s="223"/>
      <c r="AF766" s="224"/>
      <c r="AG766" s="223"/>
      <c r="AH766" s="223"/>
      <c r="AI766" s="223"/>
      <c r="AJ766" s="223"/>
      <c r="AK766" s="223"/>
      <c r="AL766" s="223"/>
      <c r="AM766" s="223"/>
      <c r="AN766" s="223"/>
      <c r="AO766" s="223"/>
      <c r="AP766" s="223"/>
      <c r="AQ766" s="223"/>
      <c r="AR766" s="223"/>
      <c r="AS766" s="223"/>
      <c r="AT766" s="223"/>
      <c r="AU766" s="223"/>
      <c r="AV766" s="223"/>
    </row>
    <row r="767" spans="1:48" ht="12.75" customHeight="1" x14ac:dyDescent="0.25">
      <c r="A767" s="222"/>
      <c r="B767" s="222"/>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c r="AA767" s="223"/>
      <c r="AB767" s="223"/>
      <c r="AC767" s="223"/>
      <c r="AD767" s="223"/>
      <c r="AE767" s="223"/>
      <c r="AF767" s="224"/>
      <c r="AG767" s="223"/>
      <c r="AH767" s="223"/>
      <c r="AI767" s="223"/>
      <c r="AJ767" s="223"/>
      <c r="AK767" s="223"/>
      <c r="AL767" s="223"/>
      <c r="AM767" s="223"/>
      <c r="AN767" s="223"/>
      <c r="AO767" s="223"/>
      <c r="AP767" s="223"/>
      <c r="AQ767" s="223"/>
      <c r="AR767" s="223"/>
      <c r="AS767" s="223"/>
      <c r="AT767" s="223"/>
      <c r="AU767" s="223"/>
      <c r="AV767" s="223"/>
    </row>
    <row r="768" spans="1:48" ht="12.75" customHeight="1" x14ac:dyDescent="0.25">
      <c r="A768" s="222"/>
      <c r="B768" s="222"/>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c r="AA768" s="223"/>
      <c r="AB768" s="223"/>
      <c r="AC768" s="223"/>
      <c r="AD768" s="223"/>
      <c r="AE768" s="223"/>
      <c r="AF768" s="224"/>
      <c r="AG768" s="223"/>
      <c r="AH768" s="223"/>
      <c r="AI768" s="223"/>
      <c r="AJ768" s="223"/>
      <c r="AK768" s="223"/>
      <c r="AL768" s="223"/>
      <c r="AM768" s="223"/>
      <c r="AN768" s="223"/>
      <c r="AO768" s="223"/>
      <c r="AP768" s="223"/>
      <c r="AQ768" s="223"/>
      <c r="AR768" s="223"/>
      <c r="AS768" s="223"/>
      <c r="AT768" s="223"/>
      <c r="AU768" s="223"/>
      <c r="AV768" s="223"/>
    </row>
    <row r="769" spans="1:48" ht="12.75" customHeight="1" x14ac:dyDescent="0.25">
      <c r="A769" s="222"/>
      <c r="B769" s="222"/>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c r="AA769" s="223"/>
      <c r="AB769" s="223"/>
      <c r="AC769" s="223"/>
      <c r="AD769" s="223"/>
      <c r="AE769" s="223"/>
      <c r="AF769" s="224"/>
      <c r="AG769" s="223"/>
      <c r="AH769" s="223"/>
      <c r="AI769" s="223"/>
      <c r="AJ769" s="223"/>
      <c r="AK769" s="223"/>
      <c r="AL769" s="223"/>
      <c r="AM769" s="223"/>
      <c r="AN769" s="223"/>
      <c r="AO769" s="223"/>
      <c r="AP769" s="223"/>
      <c r="AQ769" s="223"/>
      <c r="AR769" s="223"/>
      <c r="AS769" s="223"/>
      <c r="AT769" s="223"/>
      <c r="AU769" s="223"/>
      <c r="AV769" s="223"/>
    </row>
    <row r="770" spans="1:48" ht="12.75" customHeight="1" x14ac:dyDescent="0.25">
      <c r="A770" s="222"/>
      <c r="B770" s="222"/>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c r="AA770" s="223"/>
      <c r="AB770" s="223"/>
      <c r="AC770" s="223"/>
      <c r="AD770" s="223"/>
      <c r="AE770" s="223"/>
      <c r="AF770" s="224"/>
      <c r="AG770" s="223"/>
      <c r="AH770" s="223"/>
      <c r="AI770" s="223"/>
      <c r="AJ770" s="223"/>
      <c r="AK770" s="223"/>
      <c r="AL770" s="223"/>
      <c r="AM770" s="223"/>
      <c r="AN770" s="223"/>
      <c r="AO770" s="223"/>
      <c r="AP770" s="223"/>
      <c r="AQ770" s="223"/>
      <c r="AR770" s="223"/>
      <c r="AS770" s="223"/>
      <c r="AT770" s="223"/>
      <c r="AU770" s="223"/>
      <c r="AV770" s="223"/>
    </row>
    <row r="771" spans="1:48" ht="12.75" customHeight="1" x14ac:dyDescent="0.25">
      <c r="A771" s="222"/>
      <c r="B771" s="222"/>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c r="AA771" s="223"/>
      <c r="AB771" s="223"/>
      <c r="AC771" s="223"/>
      <c r="AD771" s="223"/>
      <c r="AE771" s="223"/>
      <c r="AF771" s="224"/>
      <c r="AG771" s="223"/>
      <c r="AH771" s="223"/>
      <c r="AI771" s="223"/>
      <c r="AJ771" s="223"/>
      <c r="AK771" s="223"/>
      <c r="AL771" s="223"/>
      <c r="AM771" s="223"/>
      <c r="AN771" s="223"/>
      <c r="AO771" s="223"/>
      <c r="AP771" s="223"/>
      <c r="AQ771" s="223"/>
      <c r="AR771" s="223"/>
      <c r="AS771" s="223"/>
      <c r="AT771" s="223"/>
      <c r="AU771" s="223"/>
      <c r="AV771" s="223"/>
    </row>
    <row r="772" spans="1:48" ht="12.75" customHeight="1" x14ac:dyDescent="0.25">
      <c r="A772" s="222"/>
      <c r="B772" s="222"/>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c r="AA772" s="223"/>
      <c r="AB772" s="223"/>
      <c r="AC772" s="223"/>
      <c r="AD772" s="223"/>
      <c r="AE772" s="223"/>
      <c r="AF772" s="224"/>
      <c r="AG772" s="223"/>
      <c r="AH772" s="223"/>
      <c r="AI772" s="223"/>
      <c r="AJ772" s="223"/>
      <c r="AK772" s="223"/>
      <c r="AL772" s="223"/>
      <c r="AM772" s="223"/>
      <c r="AN772" s="223"/>
      <c r="AO772" s="223"/>
      <c r="AP772" s="223"/>
      <c r="AQ772" s="223"/>
      <c r="AR772" s="223"/>
      <c r="AS772" s="223"/>
      <c r="AT772" s="223"/>
      <c r="AU772" s="223"/>
      <c r="AV772" s="223"/>
    </row>
    <row r="773" spans="1:48" ht="12.75" customHeight="1" x14ac:dyDescent="0.25">
      <c r="A773" s="222"/>
      <c r="B773" s="222"/>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c r="AA773" s="223"/>
      <c r="AB773" s="223"/>
      <c r="AC773" s="223"/>
      <c r="AD773" s="223"/>
      <c r="AE773" s="223"/>
      <c r="AF773" s="224"/>
      <c r="AG773" s="223"/>
      <c r="AH773" s="223"/>
      <c r="AI773" s="223"/>
      <c r="AJ773" s="223"/>
      <c r="AK773" s="223"/>
      <c r="AL773" s="223"/>
      <c r="AM773" s="223"/>
      <c r="AN773" s="223"/>
      <c r="AO773" s="223"/>
      <c r="AP773" s="223"/>
      <c r="AQ773" s="223"/>
      <c r="AR773" s="223"/>
      <c r="AS773" s="223"/>
      <c r="AT773" s="223"/>
      <c r="AU773" s="223"/>
      <c r="AV773" s="223"/>
    </row>
    <row r="774" spans="1:48" ht="12.75" customHeight="1" x14ac:dyDescent="0.25">
      <c r="A774" s="222"/>
      <c r="B774" s="222"/>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c r="AA774" s="223"/>
      <c r="AB774" s="223"/>
      <c r="AC774" s="223"/>
      <c r="AD774" s="223"/>
      <c r="AE774" s="223"/>
      <c r="AF774" s="224"/>
      <c r="AG774" s="223"/>
      <c r="AH774" s="223"/>
      <c r="AI774" s="223"/>
      <c r="AJ774" s="223"/>
      <c r="AK774" s="223"/>
      <c r="AL774" s="223"/>
      <c r="AM774" s="223"/>
      <c r="AN774" s="223"/>
      <c r="AO774" s="223"/>
      <c r="AP774" s="223"/>
      <c r="AQ774" s="223"/>
      <c r="AR774" s="223"/>
      <c r="AS774" s="223"/>
      <c r="AT774" s="223"/>
      <c r="AU774" s="223"/>
      <c r="AV774" s="223"/>
    </row>
    <row r="775" spans="1:48" ht="12.75" customHeight="1" x14ac:dyDescent="0.25">
      <c r="A775" s="222"/>
      <c r="B775" s="222"/>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c r="AD775" s="223"/>
      <c r="AE775" s="223"/>
      <c r="AF775" s="224"/>
      <c r="AG775" s="223"/>
      <c r="AH775" s="223"/>
      <c r="AI775" s="223"/>
      <c r="AJ775" s="223"/>
      <c r="AK775" s="223"/>
      <c r="AL775" s="223"/>
      <c r="AM775" s="223"/>
      <c r="AN775" s="223"/>
      <c r="AO775" s="223"/>
      <c r="AP775" s="223"/>
      <c r="AQ775" s="223"/>
      <c r="AR775" s="223"/>
      <c r="AS775" s="223"/>
      <c r="AT775" s="223"/>
      <c r="AU775" s="223"/>
      <c r="AV775" s="223"/>
    </row>
    <row r="776" spans="1:48" ht="12.75" customHeight="1" x14ac:dyDescent="0.25">
      <c r="A776" s="222"/>
      <c r="B776" s="222"/>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c r="AA776" s="223"/>
      <c r="AB776" s="223"/>
      <c r="AC776" s="223"/>
      <c r="AD776" s="223"/>
      <c r="AE776" s="223"/>
      <c r="AF776" s="224"/>
      <c r="AG776" s="223"/>
      <c r="AH776" s="223"/>
      <c r="AI776" s="223"/>
      <c r="AJ776" s="223"/>
      <c r="AK776" s="223"/>
      <c r="AL776" s="223"/>
      <c r="AM776" s="223"/>
      <c r="AN776" s="223"/>
      <c r="AO776" s="223"/>
      <c r="AP776" s="223"/>
      <c r="AQ776" s="223"/>
      <c r="AR776" s="223"/>
      <c r="AS776" s="223"/>
      <c r="AT776" s="223"/>
      <c r="AU776" s="223"/>
      <c r="AV776" s="223"/>
    </row>
    <row r="777" spans="1:48" ht="12.75" customHeight="1" x14ac:dyDescent="0.25">
      <c r="A777" s="222"/>
      <c r="B777" s="222"/>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c r="AA777" s="223"/>
      <c r="AB777" s="223"/>
      <c r="AC777" s="223"/>
      <c r="AD777" s="223"/>
      <c r="AE777" s="223"/>
      <c r="AF777" s="224"/>
      <c r="AG777" s="223"/>
      <c r="AH777" s="223"/>
      <c r="AI777" s="223"/>
      <c r="AJ777" s="223"/>
      <c r="AK777" s="223"/>
      <c r="AL777" s="223"/>
      <c r="AM777" s="223"/>
      <c r="AN777" s="223"/>
      <c r="AO777" s="223"/>
      <c r="AP777" s="223"/>
      <c r="AQ777" s="223"/>
      <c r="AR777" s="223"/>
      <c r="AS777" s="223"/>
      <c r="AT777" s="223"/>
      <c r="AU777" s="223"/>
      <c r="AV777" s="223"/>
    </row>
    <row r="778" spans="1:48" ht="12.75" customHeight="1" x14ac:dyDescent="0.25">
      <c r="A778" s="222"/>
      <c r="B778" s="222"/>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c r="AA778" s="223"/>
      <c r="AB778" s="223"/>
      <c r="AC778" s="223"/>
      <c r="AD778" s="223"/>
      <c r="AE778" s="223"/>
      <c r="AF778" s="224"/>
      <c r="AG778" s="223"/>
      <c r="AH778" s="223"/>
      <c r="AI778" s="223"/>
      <c r="AJ778" s="223"/>
      <c r="AK778" s="223"/>
      <c r="AL778" s="223"/>
      <c r="AM778" s="223"/>
      <c r="AN778" s="223"/>
      <c r="AO778" s="223"/>
      <c r="AP778" s="223"/>
      <c r="AQ778" s="223"/>
      <c r="AR778" s="223"/>
      <c r="AS778" s="223"/>
      <c r="AT778" s="223"/>
      <c r="AU778" s="223"/>
      <c r="AV778" s="223"/>
    </row>
    <row r="779" spans="1:48" ht="12.75" customHeight="1" x14ac:dyDescent="0.25">
      <c r="A779" s="222"/>
      <c r="B779" s="222"/>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c r="AA779" s="223"/>
      <c r="AB779" s="223"/>
      <c r="AC779" s="223"/>
      <c r="AD779" s="223"/>
      <c r="AE779" s="223"/>
      <c r="AF779" s="224"/>
      <c r="AG779" s="223"/>
      <c r="AH779" s="223"/>
      <c r="AI779" s="223"/>
      <c r="AJ779" s="223"/>
      <c r="AK779" s="223"/>
      <c r="AL779" s="223"/>
      <c r="AM779" s="223"/>
      <c r="AN779" s="223"/>
      <c r="AO779" s="223"/>
      <c r="AP779" s="223"/>
      <c r="AQ779" s="223"/>
      <c r="AR779" s="223"/>
      <c r="AS779" s="223"/>
      <c r="AT779" s="223"/>
      <c r="AU779" s="223"/>
      <c r="AV779" s="223"/>
    </row>
    <row r="780" spans="1:48" ht="12.75" customHeight="1" x14ac:dyDescent="0.25">
      <c r="A780" s="222"/>
      <c r="B780" s="222"/>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c r="AA780" s="223"/>
      <c r="AB780" s="223"/>
      <c r="AC780" s="223"/>
      <c r="AD780" s="223"/>
      <c r="AE780" s="223"/>
      <c r="AF780" s="224"/>
      <c r="AG780" s="223"/>
      <c r="AH780" s="223"/>
      <c r="AI780" s="223"/>
      <c r="AJ780" s="223"/>
      <c r="AK780" s="223"/>
      <c r="AL780" s="223"/>
      <c r="AM780" s="223"/>
      <c r="AN780" s="223"/>
      <c r="AO780" s="223"/>
      <c r="AP780" s="223"/>
      <c r="AQ780" s="223"/>
      <c r="AR780" s="223"/>
      <c r="AS780" s="223"/>
      <c r="AT780" s="223"/>
      <c r="AU780" s="223"/>
      <c r="AV780" s="223"/>
    </row>
    <row r="781" spans="1:48" ht="12.75" customHeight="1" x14ac:dyDescent="0.25">
      <c r="A781" s="222"/>
      <c r="B781" s="222"/>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c r="AA781" s="223"/>
      <c r="AB781" s="223"/>
      <c r="AC781" s="223"/>
      <c r="AD781" s="223"/>
      <c r="AE781" s="223"/>
      <c r="AF781" s="224"/>
      <c r="AG781" s="223"/>
      <c r="AH781" s="223"/>
      <c r="AI781" s="223"/>
      <c r="AJ781" s="223"/>
      <c r="AK781" s="223"/>
      <c r="AL781" s="223"/>
      <c r="AM781" s="223"/>
      <c r="AN781" s="223"/>
      <c r="AO781" s="223"/>
      <c r="AP781" s="223"/>
      <c r="AQ781" s="223"/>
      <c r="AR781" s="223"/>
      <c r="AS781" s="223"/>
      <c r="AT781" s="223"/>
      <c r="AU781" s="223"/>
      <c r="AV781" s="223"/>
    </row>
    <row r="782" spans="1:48" ht="12.75" customHeight="1" x14ac:dyDescent="0.25">
      <c r="A782" s="222"/>
      <c r="B782" s="222"/>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c r="AA782" s="223"/>
      <c r="AB782" s="223"/>
      <c r="AC782" s="223"/>
      <c r="AD782" s="223"/>
      <c r="AE782" s="223"/>
      <c r="AF782" s="224"/>
      <c r="AG782" s="223"/>
      <c r="AH782" s="223"/>
      <c r="AI782" s="223"/>
      <c r="AJ782" s="223"/>
      <c r="AK782" s="223"/>
      <c r="AL782" s="223"/>
      <c r="AM782" s="223"/>
      <c r="AN782" s="223"/>
      <c r="AO782" s="223"/>
      <c r="AP782" s="223"/>
      <c r="AQ782" s="223"/>
      <c r="AR782" s="223"/>
      <c r="AS782" s="223"/>
      <c r="AT782" s="223"/>
      <c r="AU782" s="223"/>
      <c r="AV782" s="223"/>
    </row>
    <row r="783" spans="1:48" ht="12.75" customHeight="1" x14ac:dyDescent="0.25">
      <c r="A783" s="222"/>
      <c r="B783" s="222"/>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c r="AA783" s="223"/>
      <c r="AB783" s="223"/>
      <c r="AC783" s="223"/>
      <c r="AD783" s="223"/>
      <c r="AE783" s="223"/>
      <c r="AF783" s="224"/>
      <c r="AG783" s="223"/>
      <c r="AH783" s="223"/>
      <c r="AI783" s="223"/>
      <c r="AJ783" s="223"/>
      <c r="AK783" s="223"/>
      <c r="AL783" s="223"/>
      <c r="AM783" s="223"/>
      <c r="AN783" s="223"/>
      <c r="AO783" s="223"/>
      <c r="AP783" s="223"/>
      <c r="AQ783" s="223"/>
      <c r="AR783" s="223"/>
      <c r="AS783" s="223"/>
      <c r="AT783" s="223"/>
      <c r="AU783" s="223"/>
      <c r="AV783" s="223"/>
    </row>
    <row r="784" spans="1:48" ht="12.75" customHeight="1" x14ac:dyDescent="0.25">
      <c r="A784" s="222"/>
      <c r="B784" s="222"/>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c r="AA784" s="223"/>
      <c r="AB784" s="223"/>
      <c r="AC784" s="223"/>
      <c r="AD784" s="223"/>
      <c r="AE784" s="223"/>
      <c r="AF784" s="224"/>
      <c r="AG784" s="223"/>
      <c r="AH784" s="223"/>
      <c r="AI784" s="223"/>
      <c r="AJ784" s="223"/>
      <c r="AK784" s="223"/>
      <c r="AL784" s="223"/>
      <c r="AM784" s="223"/>
      <c r="AN784" s="223"/>
      <c r="AO784" s="223"/>
      <c r="AP784" s="223"/>
      <c r="AQ784" s="223"/>
      <c r="AR784" s="223"/>
      <c r="AS784" s="223"/>
      <c r="AT784" s="223"/>
      <c r="AU784" s="223"/>
      <c r="AV784" s="223"/>
    </row>
    <row r="785" spans="1:48" ht="12.75" customHeight="1" x14ac:dyDescent="0.25">
      <c r="A785" s="222"/>
      <c r="B785" s="222"/>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c r="AA785" s="223"/>
      <c r="AB785" s="223"/>
      <c r="AC785" s="223"/>
      <c r="AD785" s="223"/>
      <c r="AE785" s="223"/>
      <c r="AF785" s="224"/>
      <c r="AG785" s="223"/>
      <c r="AH785" s="223"/>
      <c r="AI785" s="223"/>
      <c r="AJ785" s="223"/>
      <c r="AK785" s="223"/>
      <c r="AL785" s="223"/>
      <c r="AM785" s="223"/>
      <c r="AN785" s="223"/>
      <c r="AO785" s="223"/>
      <c r="AP785" s="223"/>
      <c r="AQ785" s="223"/>
      <c r="AR785" s="223"/>
      <c r="AS785" s="223"/>
      <c r="AT785" s="223"/>
      <c r="AU785" s="223"/>
      <c r="AV785" s="223"/>
    </row>
    <row r="786" spans="1:48" ht="12.75" customHeight="1" x14ac:dyDescent="0.25">
      <c r="A786" s="222"/>
      <c r="B786" s="222"/>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c r="AA786" s="223"/>
      <c r="AB786" s="223"/>
      <c r="AC786" s="223"/>
      <c r="AD786" s="223"/>
      <c r="AE786" s="223"/>
      <c r="AF786" s="224"/>
      <c r="AG786" s="223"/>
      <c r="AH786" s="223"/>
      <c r="AI786" s="223"/>
      <c r="AJ786" s="223"/>
      <c r="AK786" s="223"/>
      <c r="AL786" s="223"/>
      <c r="AM786" s="223"/>
      <c r="AN786" s="223"/>
      <c r="AO786" s="223"/>
      <c r="AP786" s="223"/>
      <c r="AQ786" s="223"/>
      <c r="AR786" s="223"/>
      <c r="AS786" s="223"/>
      <c r="AT786" s="223"/>
      <c r="AU786" s="223"/>
      <c r="AV786" s="223"/>
    </row>
    <row r="787" spans="1:48" ht="12.75" customHeight="1" x14ac:dyDescent="0.25">
      <c r="A787" s="222"/>
      <c r="B787" s="222"/>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c r="AD787" s="223"/>
      <c r="AE787" s="223"/>
      <c r="AF787" s="224"/>
      <c r="AG787" s="223"/>
      <c r="AH787" s="223"/>
      <c r="AI787" s="223"/>
      <c r="AJ787" s="223"/>
      <c r="AK787" s="223"/>
      <c r="AL787" s="223"/>
      <c r="AM787" s="223"/>
      <c r="AN787" s="223"/>
      <c r="AO787" s="223"/>
      <c r="AP787" s="223"/>
      <c r="AQ787" s="223"/>
      <c r="AR787" s="223"/>
      <c r="AS787" s="223"/>
      <c r="AT787" s="223"/>
      <c r="AU787" s="223"/>
      <c r="AV787" s="223"/>
    </row>
    <row r="788" spans="1:48" ht="12.75" customHeight="1" x14ac:dyDescent="0.25">
      <c r="A788" s="222"/>
      <c r="B788" s="222"/>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c r="AA788" s="223"/>
      <c r="AB788" s="223"/>
      <c r="AC788" s="223"/>
      <c r="AD788" s="223"/>
      <c r="AE788" s="223"/>
      <c r="AF788" s="224"/>
      <c r="AG788" s="223"/>
      <c r="AH788" s="223"/>
      <c r="AI788" s="223"/>
      <c r="AJ788" s="223"/>
      <c r="AK788" s="223"/>
      <c r="AL788" s="223"/>
      <c r="AM788" s="223"/>
      <c r="AN788" s="223"/>
      <c r="AO788" s="223"/>
      <c r="AP788" s="223"/>
      <c r="AQ788" s="223"/>
      <c r="AR788" s="223"/>
      <c r="AS788" s="223"/>
      <c r="AT788" s="223"/>
      <c r="AU788" s="223"/>
      <c r="AV788" s="223"/>
    </row>
    <row r="789" spans="1:48" ht="12.75" customHeight="1" x14ac:dyDescent="0.25">
      <c r="A789" s="222"/>
      <c r="B789" s="222"/>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c r="AA789" s="223"/>
      <c r="AB789" s="223"/>
      <c r="AC789" s="223"/>
      <c r="AD789" s="223"/>
      <c r="AE789" s="223"/>
      <c r="AF789" s="224"/>
      <c r="AG789" s="223"/>
      <c r="AH789" s="223"/>
      <c r="AI789" s="223"/>
      <c r="AJ789" s="223"/>
      <c r="AK789" s="223"/>
      <c r="AL789" s="223"/>
      <c r="AM789" s="223"/>
      <c r="AN789" s="223"/>
      <c r="AO789" s="223"/>
      <c r="AP789" s="223"/>
      <c r="AQ789" s="223"/>
      <c r="AR789" s="223"/>
      <c r="AS789" s="223"/>
      <c r="AT789" s="223"/>
      <c r="AU789" s="223"/>
      <c r="AV789" s="223"/>
    </row>
    <row r="790" spans="1:48" ht="12.75" customHeight="1" x14ac:dyDescent="0.25">
      <c r="A790" s="222"/>
      <c r="B790" s="222"/>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c r="AA790" s="223"/>
      <c r="AB790" s="223"/>
      <c r="AC790" s="223"/>
      <c r="AD790" s="223"/>
      <c r="AE790" s="223"/>
      <c r="AF790" s="224"/>
      <c r="AG790" s="223"/>
      <c r="AH790" s="223"/>
      <c r="AI790" s="223"/>
      <c r="AJ790" s="223"/>
      <c r="AK790" s="223"/>
      <c r="AL790" s="223"/>
      <c r="AM790" s="223"/>
      <c r="AN790" s="223"/>
      <c r="AO790" s="223"/>
      <c r="AP790" s="223"/>
      <c r="AQ790" s="223"/>
      <c r="AR790" s="223"/>
      <c r="AS790" s="223"/>
      <c r="AT790" s="223"/>
      <c r="AU790" s="223"/>
      <c r="AV790" s="223"/>
    </row>
    <row r="791" spans="1:48" ht="12.75" customHeight="1" x14ac:dyDescent="0.25">
      <c r="A791" s="222"/>
      <c r="B791" s="222"/>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4"/>
      <c r="AG791" s="223"/>
      <c r="AH791" s="223"/>
      <c r="AI791" s="223"/>
      <c r="AJ791" s="223"/>
      <c r="AK791" s="223"/>
      <c r="AL791" s="223"/>
      <c r="AM791" s="223"/>
      <c r="AN791" s="223"/>
      <c r="AO791" s="223"/>
      <c r="AP791" s="223"/>
      <c r="AQ791" s="223"/>
      <c r="AR791" s="223"/>
      <c r="AS791" s="223"/>
      <c r="AT791" s="223"/>
      <c r="AU791" s="223"/>
      <c r="AV791" s="223"/>
    </row>
    <row r="792" spans="1:48" ht="12.75" customHeight="1" x14ac:dyDescent="0.25">
      <c r="A792" s="222"/>
      <c r="B792" s="222"/>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c r="AA792" s="223"/>
      <c r="AB792" s="223"/>
      <c r="AC792" s="223"/>
      <c r="AD792" s="223"/>
      <c r="AE792" s="223"/>
      <c r="AF792" s="224"/>
      <c r="AG792" s="223"/>
      <c r="AH792" s="223"/>
      <c r="AI792" s="223"/>
      <c r="AJ792" s="223"/>
      <c r="AK792" s="223"/>
      <c r="AL792" s="223"/>
      <c r="AM792" s="223"/>
      <c r="AN792" s="223"/>
      <c r="AO792" s="223"/>
      <c r="AP792" s="223"/>
      <c r="AQ792" s="223"/>
      <c r="AR792" s="223"/>
      <c r="AS792" s="223"/>
      <c r="AT792" s="223"/>
      <c r="AU792" s="223"/>
      <c r="AV792" s="223"/>
    </row>
    <row r="793" spans="1:48" ht="12.75" customHeight="1" x14ac:dyDescent="0.25">
      <c r="A793" s="222"/>
      <c r="B793" s="222"/>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c r="AA793" s="223"/>
      <c r="AB793" s="223"/>
      <c r="AC793" s="223"/>
      <c r="AD793" s="223"/>
      <c r="AE793" s="223"/>
      <c r="AF793" s="224"/>
      <c r="AG793" s="223"/>
      <c r="AH793" s="223"/>
      <c r="AI793" s="223"/>
      <c r="AJ793" s="223"/>
      <c r="AK793" s="223"/>
      <c r="AL793" s="223"/>
      <c r="AM793" s="223"/>
      <c r="AN793" s="223"/>
      <c r="AO793" s="223"/>
      <c r="AP793" s="223"/>
      <c r="AQ793" s="223"/>
      <c r="AR793" s="223"/>
      <c r="AS793" s="223"/>
      <c r="AT793" s="223"/>
      <c r="AU793" s="223"/>
      <c r="AV793" s="223"/>
    </row>
    <row r="794" spans="1:48" ht="12.75" customHeight="1" x14ac:dyDescent="0.25">
      <c r="A794" s="222"/>
      <c r="B794" s="222"/>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c r="AA794" s="223"/>
      <c r="AB794" s="223"/>
      <c r="AC794" s="223"/>
      <c r="AD794" s="223"/>
      <c r="AE794" s="223"/>
      <c r="AF794" s="224"/>
      <c r="AG794" s="223"/>
      <c r="AH794" s="223"/>
      <c r="AI794" s="223"/>
      <c r="AJ794" s="223"/>
      <c r="AK794" s="223"/>
      <c r="AL794" s="223"/>
      <c r="AM794" s="223"/>
      <c r="AN794" s="223"/>
      <c r="AO794" s="223"/>
      <c r="AP794" s="223"/>
      <c r="AQ794" s="223"/>
      <c r="AR794" s="223"/>
      <c r="AS794" s="223"/>
      <c r="AT794" s="223"/>
      <c r="AU794" s="223"/>
      <c r="AV794" s="223"/>
    </row>
    <row r="795" spans="1:48" ht="12.75" customHeight="1" x14ac:dyDescent="0.25">
      <c r="A795" s="222"/>
      <c r="B795" s="222"/>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c r="AD795" s="223"/>
      <c r="AE795" s="223"/>
      <c r="AF795" s="224"/>
      <c r="AG795" s="223"/>
      <c r="AH795" s="223"/>
      <c r="AI795" s="223"/>
      <c r="AJ795" s="223"/>
      <c r="AK795" s="223"/>
      <c r="AL795" s="223"/>
      <c r="AM795" s="223"/>
      <c r="AN795" s="223"/>
      <c r="AO795" s="223"/>
      <c r="AP795" s="223"/>
      <c r="AQ795" s="223"/>
      <c r="AR795" s="223"/>
      <c r="AS795" s="223"/>
      <c r="AT795" s="223"/>
      <c r="AU795" s="223"/>
      <c r="AV795" s="223"/>
    </row>
    <row r="796" spans="1:48" ht="12.75" customHeight="1" x14ac:dyDescent="0.25">
      <c r="A796" s="222"/>
      <c r="B796" s="222"/>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c r="AA796" s="223"/>
      <c r="AB796" s="223"/>
      <c r="AC796" s="223"/>
      <c r="AD796" s="223"/>
      <c r="AE796" s="223"/>
      <c r="AF796" s="224"/>
      <c r="AG796" s="223"/>
      <c r="AH796" s="223"/>
      <c r="AI796" s="223"/>
      <c r="AJ796" s="223"/>
      <c r="AK796" s="223"/>
      <c r="AL796" s="223"/>
      <c r="AM796" s="223"/>
      <c r="AN796" s="223"/>
      <c r="AO796" s="223"/>
      <c r="AP796" s="223"/>
      <c r="AQ796" s="223"/>
      <c r="AR796" s="223"/>
      <c r="AS796" s="223"/>
      <c r="AT796" s="223"/>
      <c r="AU796" s="223"/>
      <c r="AV796" s="223"/>
    </row>
    <row r="797" spans="1:48" ht="12.75" customHeight="1" x14ac:dyDescent="0.25">
      <c r="A797" s="222"/>
      <c r="B797" s="222"/>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c r="AA797" s="223"/>
      <c r="AB797" s="223"/>
      <c r="AC797" s="223"/>
      <c r="AD797" s="223"/>
      <c r="AE797" s="223"/>
      <c r="AF797" s="224"/>
      <c r="AG797" s="223"/>
      <c r="AH797" s="223"/>
      <c r="AI797" s="223"/>
      <c r="AJ797" s="223"/>
      <c r="AK797" s="223"/>
      <c r="AL797" s="223"/>
      <c r="AM797" s="223"/>
      <c r="AN797" s="223"/>
      <c r="AO797" s="223"/>
      <c r="AP797" s="223"/>
      <c r="AQ797" s="223"/>
      <c r="AR797" s="223"/>
      <c r="AS797" s="223"/>
      <c r="AT797" s="223"/>
      <c r="AU797" s="223"/>
      <c r="AV797" s="223"/>
    </row>
    <row r="798" spans="1:48" ht="12.75" customHeight="1" x14ac:dyDescent="0.25">
      <c r="A798" s="222"/>
      <c r="B798" s="222"/>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c r="AA798" s="223"/>
      <c r="AB798" s="223"/>
      <c r="AC798" s="223"/>
      <c r="AD798" s="223"/>
      <c r="AE798" s="223"/>
      <c r="AF798" s="224"/>
      <c r="AG798" s="223"/>
      <c r="AH798" s="223"/>
      <c r="AI798" s="223"/>
      <c r="AJ798" s="223"/>
      <c r="AK798" s="223"/>
      <c r="AL798" s="223"/>
      <c r="AM798" s="223"/>
      <c r="AN798" s="223"/>
      <c r="AO798" s="223"/>
      <c r="AP798" s="223"/>
      <c r="AQ798" s="223"/>
      <c r="AR798" s="223"/>
      <c r="AS798" s="223"/>
      <c r="AT798" s="223"/>
      <c r="AU798" s="223"/>
      <c r="AV798" s="223"/>
    </row>
    <row r="799" spans="1:48" ht="12.75" customHeight="1" x14ac:dyDescent="0.25">
      <c r="A799" s="222"/>
      <c r="B799" s="222"/>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c r="AA799" s="223"/>
      <c r="AB799" s="223"/>
      <c r="AC799" s="223"/>
      <c r="AD799" s="223"/>
      <c r="AE799" s="223"/>
      <c r="AF799" s="224"/>
      <c r="AG799" s="223"/>
      <c r="AH799" s="223"/>
      <c r="AI799" s="223"/>
      <c r="AJ799" s="223"/>
      <c r="AK799" s="223"/>
      <c r="AL799" s="223"/>
      <c r="AM799" s="223"/>
      <c r="AN799" s="223"/>
      <c r="AO799" s="223"/>
      <c r="AP799" s="223"/>
      <c r="AQ799" s="223"/>
      <c r="AR799" s="223"/>
      <c r="AS799" s="223"/>
      <c r="AT799" s="223"/>
      <c r="AU799" s="223"/>
      <c r="AV799" s="223"/>
    </row>
    <row r="800" spans="1:48" ht="12.75" customHeight="1" x14ac:dyDescent="0.25">
      <c r="A800" s="222"/>
      <c r="B800" s="222"/>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c r="AA800" s="223"/>
      <c r="AB800" s="223"/>
      <c r="AC800" s="223"/>
      <c r="AD800" s="223"/>
      <c r="AE800" s="223"/>
      <c r="AF800" s="224"/>
      <c r="AG800" s="223"/>
      <c r="AH800" s="223"/>
      <c r="AI800" s="223"/>
      <c r="AJ800" s="223"/>
      <c r="AK800" s="223"/>
      <c r="AL800" s="223"/>
      <c r="AM800" s="223"/>
      <c r="AN800" s="223"/>
      <c r="AO800" s="223"/>
      <c r="AP800" s="223"/>
      <c r="AQ800" s="223"/>
      <c r="AR800" s="223"/>
      <c r="AS800" s="223"/>
      <c r="AT800" s="223"/>
      <c r="AU800" s="223"/>
      <c r="AV800" s="223"/>
    </row>
    <row r="801" spans="1:48" ht="12.75" customHeight="1" x14ac:dyDescent="0.25">
      <c r="A801" s="222"/>
      <c r="B801" s="222"/>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4"/>
      <c r="AG801" s="223"/>
      <c r="AH801" s="223"/>
      <c r="AI801" s="223"/>
      <c r="AJ801" s="223"/>
      <c r="AK801" s="223"/>
      <c r="AL801" s="223"/>
      <c r="AM801" s="223"/>
      <c r="AN801" s="223"/>
      <c r="AO801" s="223"/>
      <c r="AP801" s="223"/>
      <c r="AQ801" s="223"/>
      <c r="AR801" s="223"/>
      <c r="AS801" s="223"/>
      <c r="AT801" s="223"/>
      <c r="AU801" s="223"/>
      <c r="AV801" s="223"/>
    </row>
    <row r="802" spans="1:48" ht="12.75" customHeight="1" x14ac:dyDescent="0.25">
      <c r="A802" s="222"/>
      <c r="B802" s="222"/>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4"/>
      <c r="AG802" s="223"/>
      <c r="AH802" s="223"/>
      <c r="AI802" s="223"/>
      <c r="AJ802" s="223"/>
      <c r="AK802" s="223"/>
      <c r="AL802" s="223"/>
      <c r="AM802" s="223"/>
      <c r="AN802" s="223"/>
      <c r="AO802" s="223"/>
      <c r="AP802" s="223"/>
      <c r="AQ802" s="223"/>
      <c r="AR802" s="223"/>
      <c r="AS802" s="223"/>
      <c r="AT802" s="223"/>
      <c r="AU802" s="223"/>
      <c r="AV802" s="223"/>
    </row>
    <row r="803" spans="1:48" ht="12.75" customHeight="1" x14ac:dyDescent="0.25">
      <c r="A803" s="222"/>
      <c r="B803" s="222"/>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c r="AA803" s="223"/>
      <c r="AB803" s="223"/>
      <c r="AC803" s="223"/>
      <c r="AD803" s="223"/>
      <c r="AE803" s="223"/>
      <c r="AF803" s="224"/>
      <c r="AG803" s="223"/>
      <c r="AH803" s="223"/>
      <c r="AI803" s="223"/>
      <c r="AJ803" s="223"/>
      <c r="AK803" s="223"/>
      <c r="AL803" s="223"/>
      <c r="AM803" s="223"/>
      <c r="AN803" s="223"/>
      <c r="AO803" s="223"/>
      <c r="AP803" s="223"/>
      <c r="AQ803" s="223"/>
      <c r="AR803" s="223"/>
      <c r="AS803" s="223"/>
      <c r="AT803" s="223"/>
      <c r="AU803" s="223"/>
      <c r="AV803" s="223"/>
    </row>
    <row r="804" spans="1:48" ht="12.75" customHeight="1" x14ac:dyDescent="0.25">
      <c r="A804" s="222"/>
      <c r="B804" s="222"/>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c r="AA804" s="223"/>
      <c r="AB804" s="223"/>
      <c r="AC804" s="223"/>
      <c r="AD804" s="223"/>
      <c r="AE804" s="223"/>
      <c r="AF804" s="224"/>
      <c r="AG804" s="223"/>
      <c r="AH804" s="223"/>
      <c r="AI804" s="223"/>
      <c r="AJ804" s="223"/>
      <c r="AK804" s="223"/>
      <c r="AL804" s="223"/>
      <c r="AM804" s="223"/>
      <c r="AN804" s="223"/>
      <c r="AO804" s="223"/>
      <c r="AP804" s="223"/>
      <c r="AQ804" s="223"/>
      <c r="AR804" s="223"/>
      <c r="AS804" s="223"/>
      <c r="AT804" s="223"/>
      <c r="AU804" s="223"/>
      <c r="AV804" s="223"/>
    </row>
    <row r="805" spans="1:48" ht="12.75" customHeight="1" x14ac:dyDescent="0.25">
      <c r="A805" s="222"/>
      <c r="B805" s="222"/>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c r="AA805" s="223"/>
      <c r="AB805" s="223"/>
      <c r="AC805" s="223"/>
      <c r="AD805" s="223"/>
      <c r="AE805" s="223"/>
      <c r="AF805" s="224"/>
      <c r="AG805" s="223"/>
      <c r="AH805" s="223"/>
      <c r="AI805" s="223"/>
      <c r="AJ805" s="223"/>
      <c r="AK805" s="223"/>
      <c r="AL805" s="223"/>
      <c r="AM805" s="223"/>
      <c r="AN805" s="223"/>
      <c r="AO805" s="223"/>
      <c r="AP805" s="223"/>
      <c r="AQ805" s="223"/>
      <c r="AR805" s="223"/>
      <c r="AS805" s="223"/>
      <c r="AT805" s="223"/>
      <c r="AU805" s="223"/>
      <c r="AV805" s="223"/>
    </row>
    <row r="806" spans="1:48" ht="12.75" customHeight="1" x14ac:dyDescent="0.25">
      <c r="A806" s="222"/>
      <c r="B806" s="222"/>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c r="AA806" s="223"/>
      <c r="AB806" s="223"/>
      <c r="AC806" s="223"/>
      <c r="AD806" s="223"/>
      <c r="AE806" s="223"/>
      <c r="AF806" s="224"/>
      <c r="AG806" s="223"/>
      <c r="AH806" s="223"/>
      <c r="AI806" s="223"/>
      <c r="AJ806" s="223"/>
      <c r="AK806" s="223"/>
      <c r="AL806" s="223"/>
      <c r="AM806" s="223"/>
      <c r="AN806" s="223"/>
      <c r="AO806" s="223"/>
      <c r="AP806" s="223"/>
      <c r="AQ806" s="223"/>
      <c r="AR806" s="223"/>
      <c r="AS806" s="223"/>
      <c r="AT806" s="223"/>
      <c r="AU806" s="223"/>
      <c r="AV806" s="223"/>
    </row>
    <row r="807" spans="1:48" ht="12.75" customHeight="1" x14ac:dyDescent="0.25">
      <c r="A807" s="222"/>
      <c r="B807" s="222"/>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c r="AA807" s="223"/>
      <c r="AB807" s="223"/>
      <c r="AC807" s="223"/>
      <c r="AD807" s="223"/>
      <c r="AE807" s="223"/>
      <c r="AF807" s="224"/>
      <c r="AG807" s="223"/>
      <c r="AH807" s="223"/>
      <c r="AI807" s="223"/>
      <c r="AJ807" s="223"/>
      <c r="AK807" s="223"/>
      <c r="AL807" s="223"/>
      <c r="AM807" s="223"/>
      <c r="AN807" s="223"/>
      <c r="AO807" s="223"/>
      <c r="AP807" s="223"/>
      <c r="AQ807" s="223"/>
      <c r="AR807" s="223"/>
      <c r="AS807" s="223"/>
      <c r="AT807" s="223"/>
      <c r="AU807" s="223"/>
      <c r="AV807" s="223"/>
    </row>
    <row r="808" spans="1:48" ht="12.75" customHeight="1" x14ac:dyDescent="0.25">
      <c r="A808" s="222"/>
      <c r="B808" s="222"/>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4"/>
      <c r="AG808" s="223"/>
      <c r="AH808" s="223"/>
      <c r="AI808" s="223"/>
      <c r="AJ808" s="223"/>
      <c r="AK808" s="223"/>
      <c r="AL808" s="223"/>
      <c r="AM808" s="223"/>
      <c r="AN808" s="223"/>
      <c r="AO808" s="223"/>
      <c r="AP808" s="223"/>
      <c r="AQ808" s="223"/>
      <c r="AR808" s="223"/>
      <c r="AS808" s="223"/>
      <c r="AT808" s="223"/>
      <c r="AU808" s="223"/>
      <c r="AV808" s="223"/>
    </row>
    <row r="809" spans="1:48" ht="12.75" customHeight="1" x14ac:dyDescent="0.25">
      <c r="A809" s="222"/>
      <c r="B809" s="222"/>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c r="AA809" s="223"/>
      <c r="AB809" s="223"/>
      <c r="AC809" s="223"/>
      <c r="AD809" s="223"/>
      <c r="AE809" s="223"/>
      <c r="AF809" s="224"/>
      <c r="AG809" s="223"/>
      <c r="AH809" s="223"/>
      <c r="AI809" s="223"/>
      <c r="AJ809" s="223"/>
      <c r="AK809" s="223"/>
      <c r="AL809" s="223"/>
      <c r="AM809" s="223"/>
      <c r="AN809" s="223"/>
      <c r="AO809" s="223"/>
      <c r="AP809" s="223"/>
      <c r="AQ809" s="223"/>
      <c r="AR809" s="223"/>
      <c r="AS809" s="223"/>
      <c r="AT809" s="223"/>
      <c r="AU809" s="223"/>
      <c r="AV809" s="223"/>
    </row>
    <row r="810" spans="1:48" ht="12.75" customHeight="1" x14ac:dyDescent="0.25">
      <c r="A810" s="222"/>
      <c r="B810" s="222"/>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c r="AA810" s="223"/>
      <c r="AB810" s="223"/>
      <c r="AC810" s="223"/>
      <c r="AD810" s="223"/>
      <c r="AE810" s="223"/>
      <c r="AF810" s="224"/>
      <c r="AG810" s="223"/>
      <c r="AH810" s="223"/>
      <c r="AI810" s="223"/>
      <c r="AJ810" s="223"/>
      <c r="AK810" s="223"/>
      <c r="AL810" s="223"/>
      <c r="AM810" s="223"/>
      <c r="AN810" s="223"/>
      <c r="AO810" s="223"/>
      <c r="AP810" s="223"/>
      <c r="AQ810" s="223"/>
      <c r="AR810" s="223"/>
      <c r="AS810" s="223"/>
      <c r="AT810" s="223"/>
      <c r="AU810" s="223"/>
      <c r="AV810" s="223"/>
    </row>
    <row r="811" spans="1:48" ht="12.75" customHeight="1" x14ac:dyDescent="0.25">
      <c r="A811" s="222"/>
      <c r="B811" s="222"/>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c r="AA811" s="223"/>
      <c r="AB811" s="223"/>
      <c r="AC811" s="223"/>
      <c r="AD811" s="223"/>
      <c r="AE811" s="223"/>
      <c r="AF811" s="224"/>
      <c r="AG811" s="223"/>
      <c r="AH811" s="223"/>
      <c r="AI811" s="223"/>
      <c r="AJ811" s="223"/>
      <c r="AK811" s="223"/>
      <c r="AL811" s="223"/>
      <c r="AM811" s="223"/>
      <c r="AN811" s="223"/>
      <c r="AO811" s="223"/>
      <c r="AP811" s="223"/>
      <c r="AQ811" s="223"/>
      <c r="AR811" s="223"/>
      <c r="AS811" s="223"/>
      <c r="AT811" s="223"/>
      <c r="AU811" s="223"/>
      <c r="AV811" s="223"/>
    </row>
    <row r="812" spans="1:48" ht="12.75" customHeight="1" x14ac:dyDescent="0.25">
      <c r="A812" s="222"/>
      <c r="B812" s="222"/>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c r="AA812" s="223"/>
      <c r="AB812" s="223"/>
      <c r="AC812" s="223"/>
      <c r="AD812" s="223"/>
      <c r="AE812" s="223"/>
      <c r="AF812" s="224"/>
      <c r="AG812" s="223"/>
      <c r="AH812" s="223"/>
      <c r="AI812" s="223"/>
      <c r="AJ812" s="223"/>
      <c r="AK812" s="223"/>
      <c r="AL812" s="223"/>
      <c r="AM812" s="223"/>
      <c r="AN812" s="223"/>
      <c r="AO812" s="223"/>
      <c r="AP812" s="223"/>
      <c r="AQ812" s="223"/>
      <c r="AR812" s="223"/>
      <c r="AS812" s="223"/>
      <c r="AT812" s="223"/>
      <c r="AU812" s="223"/>
      <c r="AV812" s="223"/>
    </row>
    <row r="813" spans="1:48" ht="12.75" customHeight="1" x14ac:dyDescent="0.25">
      <c r="A813" s="222"/>
      <c r="B813" s="222"/>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c r="AA813" s="223"/>
      <c r="AB813" s="223"/>
      <c r="AC813" s="223"/>
      <c r="AD813" s="223"/>
      <c r="AE813" s="223"/>
      <c r="AF813" s="224"/>
      <c r="AG813" s="223"/>
      <c r="AH813" s="223"/>
      <c r="AI813" s="223"/>
      <c r="AJ813" s="223"/>
      <c r="AK813" s="223"/>
      <c r="AL813" s="223"/>
      <c r="AM813" s="223"/>
      <c r="AN813" s="223"/>
      <c r="AO813" s="223"/>
      <c r="AP813" s="223"/>
      <c r="AQ813" s="223"/>
      <c r="AR813" s="223"/>
      <c r="AS813" s="223"/>
      <c r="AT813" s="223"/>
      <c r="AU813" s="223"/>
      <c r="AV813" s="223"/>
    </row>
    <row r="814" spans="1:48" ht="12.75" customHeight="1" x14ac:dyDescent="0.25">
      <c r="A814" s="222"/>
      <c r="B814" s="222"/>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c r="AA814" s="223"/>
      <c r="AB814" s="223"/>
      <c r="AC814" s="223"/>
      <c r="AD814" s="223"/>
      <c r="AE814" s="223"/>
      <c r="AF814" s="224"/>
      <c r="AG814" s="223"/>
      <c r="AH814" s="223"/>
      <c r="AI814" s="223"/>
      <c r="AJ814" s="223"/>
      <c r="AK814" s="223"/>
      <c r="AL814" s="223"/>
      <c r="AM814" s="223"/>
      <c r="AN814" s="223"/>
      <c r="AO814" s="223"/>
      <c r="AP814" s="223"/>
      <c r="AQ814" s="223"/>
      <c r="AR814" s="223"/>
      <c r="AS814" s="223"/>
      <c r="AT814" s="223"/>
      <c r="AU814" s="223"/>
      <c r="AV814" s="223"/>
    </row>
    <row r="815" spans="1:48" ht="12.75" customHeight="1" x14ac:dyDescent="0.25">
      <c r="A815" s="222"/>
      <c r="B815" s="222"/>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c r="AA815" s="223"/>
      <c r="AB815" s="223"/>
      <c r="AC815" s="223"/>
      <c r="AD815" s="223"/>
      <c r="AE815" s="223"/>
      <c r="AF815" s="224"/>
      <c r="AG815" s="223"/>
      <c r="AH815" s="223"/>
      <c r="AI815" s="223"/>
      <c r="AJ815" s="223"/>
      <c r="AK815" s="223"/>
      <c r="AL815" s="223"/>
      <c r="AM815" s="223"/>
      <c r="AN815" s="223"/>
      <c r="AO815" s="223"/>
      <c r="AP815" s="223"/>
      <c r="AQ815" s="223"/>
      <c r="AR815" s="223"/>
      <c r="AS815" s="223"/>
      <c r="AT815" s="223"/>
      <c r="AU815" s="223"/>
      <c r="AV815" s="223"/>
    </row>
    <row r="816" spans="1:48" ht="12.75" customHeight="1" x14ac:dyDescent="0.25">
      <c r="A816" s="222"/>
      <c r="B816" s="222"/>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c r="AA816" s="223"/>
      <c r="AB816" s="223"/>
      <c r="AC816" s="223"/>
      <c r="AD816" s="223"/>
      <c r="AE816" s="223"/>
      <c r="AF816" s="224"/>
      <c r="AG816" s="223"/>
      <c r="AH816" s="223"/>
      <c r="AI816" s="223"/>
      <c r="AJ816" s="223"/>
      <c r="AK816" s="223"/>
      <c r="AL816" s="223"/>
      <c r="AM816" s="223"/>
      <c r="AN816" s="223"/>
      <c r="AO816" s="223"/>
      <c r="AP816" s="223"/>
      <c r="AQ816" s="223"/>
      <c r="AR816" s="223"/>
      <c r="AS816" s="223"/>
      <c r="AT816" s="223"/>
      <c r="AU816" s="223"/>
      <c r="AV816" s="223"/>
    </row>
    <row r="817" spans="1:48" ht="12.75" customHeight="1" x14ac:dyDescent="0.25">
      <c r="A817" s="222"/>
      <c r="B817" s="222"/>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c r="AA817" s="223"/>
      <c r="AB817" s="223"/>
      <c r="AC817" s="223"/>
      <c r="AD817" s="223"/>
      <c r="AE817" s="223"/>
      <c r="AF817" s="224"/>
      <c r="AG817" s="223"/>
      <c r="AH817" s="223"/>
      <c r="AI817" s="223"/>
      <c r="AJ817" s="223"/>
      <c r="AK817" s="223"/>
      <c r="AL817" s="223"/>
      <c r="AM817" s="223"/>
      <c r="AN817" s="223"/>
      <c r="AO817" s="223"/>
      <c r="AP817" s="223"/>
      <c r="AQ817" s="223"/>
      <c r="AR817" s="223"/>
      <c r="AS817" s="223"/>
      <c r="AT817" s="223"/>
      <c r="AU817" s="223"/>
      <c r="AV817" s="223"/>
    </row>
    <row r="818" spans="1:48" ht="12.75" customHeight="1" x14ac:dyDescent="0.25">
      <c r="A818" s="222"/>
      <c r="B818" s="222"/>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c r="AA818" s="223"/>
      <c r="AB818" s="223"/>
      <c r="AC818" s="223"/>
      <c r="AD818" s="223"/>
      <c r="AE818" s="223"/>
      <c r="AF818" s="224"/>
      <c r="AG818" s="223"/>
      <c r="AH818" s="223"/>
      <c r="AI818" s="223"/>
      <c r="AJ818" s="223"/>
      <c r="AK818" s="223"/>
      <c r="AL818" s="223"/>
      <c r="AM818" s="223"/>
      <c r="AN818" s="223"/>
      <c r="AO818" s="223"/>
      <c r="AP818" s="223"/>
      <c r="AQ818" s="223"/>
      <c r="AR818" s="223"/>
      <c r="AS818" s="223"/>
      <c r="AT818" s="223"/>
      <c r="AU818" s="223"/>
      <c r="AV818" s="223"/>
    </row>
    <row r="819" spans="1:48" ht="12.75" customHeight="1" x14ac:dyDescent="0.25">
      <c r="A819" s="222"/>
      <c r="B819" s="222"/>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c r="AA819" s="223"/>
      <c r="AB819" s="223"/>
      <c r="AC819" s="223"/>
      <c r="AD819" s="223"/>
      <c r="AE819" s="223"/>
      <c r="AF819" s="224"/>
      <c r="AG819" s="223"/>
      <c r="AH819" s="223"/>
      <c r="AI819" s="223"/>
      <c r="AJ819" s="223"/>
      <c r="AK819" s="223"/>
      <c r="AL819" s="223"/>
      <c r="AM819" s="223"/>
      <c r="AN819" s="223"/>
      <c r="AO819" s="223"/>
      <c r="AP819" s="223"/>
      <c r="AQ819" s="223"/>
      <c r="AR819" s="223"/>
      <c r="AS819" s="223"/>
      <c r="AT819" s="223"/>
      <c r="AU819" s="223"/>
      <c r="AV819" s="223"/>
    </row>
    <row r="820" spans="1:48" ht="12.75" customHeight="1" x14ac:dyDescent="0.25">
      <c r="A820" s="222"/>
      <c r="B820" s="222"/>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c r="AA820" s="223"/>
      <c r="AB820" s="223"/>
      <c r="AC820" s="223"/>
      <c r="AD820" s="223"/>
      <c r="AE820" s="223"/>
      <c r="AF820" s="224"/>
      <c r="AG820" s="223"/>
      <c r="AH820" s="223"/>
      <c r="AI820" s="223"/>
      <c r="AJ820" s="223"/>
      <c r="AK820" s="223"/>
      <c r="AL820" s="223"/>
      <c r="AM820" s="223"/>
      <c r="AN820" s="223"/>
      <c r="AO820" s="223"/>
      <c r="AP820" s="223"/>
      <c r="AQ820" s="223"/>
      <c r="AR820" s="223"/>
      <c r="AS820" s="223"/>
      <c r="AT820" s="223"/>
      <c r="AU820" s="223"/>
      <c r="AV820" s="223"/>
    </row>
    <row r="821" spans="1:48" ht="12.75" customHeight="1" x14ac:dyDescent="0.25">
      <c r="A821" s="222"/>
      <c r="B821" s="222"/>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c r="AA821" s="223"/>
      <c r="AB821" s="223"/>
      <c r="AC821" s="223"/>
      <c r="AD821" s="223"/>
      <c r="AE821" s="223"/>
      <c r="AF821" s="224"/>
      <c r="AG821" s="223"/>
      <c r="AH821" s="223"/>
      <c r="AI821" s="223"/>
      <c r="AJ821" s="223"/>
      <c r="AK821" s="223"/>
      <c r="AL821" s="223"/>
      <c r="AM821" s="223"/>
      <c r="AN821" s="223"/>
      <c r="AO821" s="223"/>
      <c r="AP821" s="223"/>
      <c r="AQ821" s="223"/>
      <c r="AR821" s="223"/>
      <c r="AS821" s="223"/>
      <c r="AT821" s="223"/>
      <c r="AU821" s="223"/>
      <c r="AV821" s="223"/>
    </row>
    <row r="822" spans="1:48" ht="12.75" customHeight="1" x14ac:dyDescent="0.25">
      <c r="A822" s="222"/>
      <c r="B822" s="222"/>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c r="AA822" s="223"/>
      <c r="AB822" s="223"/>
      <c r="AC822" s="223"/>
      <c r="AD822" s="223"/>
      <c r="AE822" s="223"/>
      <c r="AF822" s="224"/>
      <c r="AG822" s="223"/>
      <c r="AH822" s="223"/>
      <c r="AI822" s="223"/>
      <c r="AJ822" s="223"/>
      <c r="AK822" s="223"/>
      <c r="AL822" s="223"/>
      <c r="AM822" s="223"/>
      <c r="AN822" s="223"/>
      <c r="AO822" s="223"/>
      <c r="AP822" s="223"/>
      <c r="AQ822" s="223"/>
      <c r="AR822" s="223"/>
      <c r="AS822" s="223"/>
      <c r="AT822" s="223"/>
      <c r="AU822" s="223"/>
      <c r="AV822" s="223"/>
    </row>
    <row r="823" spans="1:48" ht="12.75" customHeight="1" x14ac:dyDescent="0.25">
      <c r="A823" s="222"/>
      <c r="B823" s="222"/>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c r="AA823" s="223"/>
      <c r="AB823" s="223"/>
      <c r="AC823" s="223"/>
      <c r="AD823" s="223"/>
      <c r="AE823" s="223"/>
      <c r="AF823" s="224"/>
      <c r="AG823" s="223"/>
      <c r="AH823" s="223"/>
      <c r="AI823" s="223"/>
      <c r="AJ823" s="223"/>
      <c r="AK823" s="223"/>
      <c r="AL823" s="223"/>
      <c r="AM823" s="223"/>
      <c r="AN823" s="223"/>
      <c r="AO823" s="223"/>
      <c r="AP823" s="223"/>
      <c r="AQ823" s="223"/>
      <c r="AR823" s="223"/>
      <c r="AS823" s="223"/>
      <c r="AT823" s="223"/>
      <c r="AU823" s="223"/>
      <c r="AV823" s="223"/>
    </row>
    <row r="824" spans="1:48" ht="12.75" customHeight="1" x14ac:dyDescent="0.25">
      <c r="A824" s="222"/>
      <c r="B824" s="222"/>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c r="AA824" s="223"/>
      <c r="AB824" s="223"/>
      <c r="AC824" s="223"/>
      <c r="AD824" s="223"/>
      <c r="AE824" s="223"/>
      <c r="AF824" s="224"/>
      <c r="AG824" s="223"/>
      <c r="AH824" s="223"/>
      <c r="AI824" s="223"/>
      <c r="AJ824" s="223"/>
      <c r="AK824" s="223"/>
      <c r="AL824" s="223"/>
      <c r="AM824" s="223"/>
      <c r="AN824" s="223"/>
      <c r="AO824" s="223"/>
      <c r="AP824" s="223"/>
      <c r="AQ824" s="223"/>
      <c r="AR824" s="223"/>
      <c r="AS824" s="223"/>
      <c r="AT824" s="223"/>
      <c r="AU824" s="223"/>
      <c r="AV824" s="223"/>
    </row>
    <row r="825" spans="1:48" ht="12.75" customHeight="1" x14ac:dyDescent="0.25">
      <c r="A825" s="222"/>
      <c r="B825" s="222"/>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c r="AA825" s="223"/>
      <c r="AB825" s="223"/>
      <c r="AC825" s="223"/>
      <c r="AD825" s="223"/>
      <c r="AE825" s="223"/>
      <c r="AF825" s="224"/>
      <c r="AG825" s="223"/>
      <c r="AH825" s="223"/>
      <c r="AI825" s="223"/>
      <c r="AJ825" s="223"/>
      <c r="AK825" s="223"/>
      <c r="AL825" s="223"/>
      <c r="AM825" s="223"/>
      <c r="AN825" s="223"/>
      <c r="AO825" s="223"/>
      <c r="AP825" s="223"/>
      <c r="AQ825" s="223"/>
      <c r="AR825" s="223"/>
      <c r="AS825" s="223"/>
      <c r="AT825" s="223"/>
      <c r="AU825" s="223"/>
      <c r="AV825" s="223"/>
    </row>
    <row r="826" spans="1:48" ht="12.75" customHeight="1" x14ac:dyDescent="0.25">
      <c r="A826" s="222"/>
      <c r="B826" s="222"/>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c r="AA826" s="223"/>
      <c r="AB826" s="223"/>
      <c r="AC826" s="223"/>
      <c r="AD826" s="223"/>
      <c r="AE826" s="223"/>
      <c r="AF826" s="224"/>
      <c r="AG826" s="223"/>
      <c r="AH826" s="223"/>
      <c r="AI826" s="223"/>
      <c r="AJ826" s="223"/>
      <c r="AK826" s="223"/>
      <c r="AL826" s="223"/>
      <c r="AM826" s="223"/>
      <c r="AN826" s="223"/>
      <c r="AO826" s="223"/>
      <c r="AP826" s="223"/>
      <c r="AQ826" s="223"/>
      <c r="AR826" s="223"/>
      <c r="AS826" s="223"/>
      <c r="AT826" s="223"/>
      <c r="AU826" s="223"/>
      <c r="AV826" s="223"/>
    </row>
    <row r="827" spans="1:48" ht="12.75" customHeight="1" x14ac:dyDescent="0.25">
      <c r="A827" s="222"/>
      <c r="B827" s="222"/>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c r="AA827" s="223"/>
      <c r="AB827" s="223"/>
      <c r="AC827" s="223"/>
      <c r="AD827" s="223"/>
      <c r="AE827" s="223"/>
      <c r="AF827" s="224"/>
      <c r="AG827" s="223"/>
      <c r="AH827" s="223"/>
      <c r="AI827" s="223"/>
      <c r="AJ827" s="223"/>
      <c r="AK827" s="223"/>
      <c r="AL827" s="223"/>
      <c r="AM827" s="223"/>
      <c r="AN827" s="223"/>
      <c r="AO827" s="223"/>
      <c r="AP827" s="223"/>
      <c r="AQ827" s="223"/>
      <c r="AR827" s="223"/>
      <c r="AS827" s="223"/>
      <c r="AT827" s="223"/>
      <c r="AU827" s="223"/>
      <c r="AV827" s="223"/>
    </row>
    <row r="828" spans="1:48" ht="12.75" customHeight="1" x14ac:dyDescent="0.25">
      <c r="A828" s="222"/>
      <c r="B828" s="222"/>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c r="AD828" s="223"/>
      <c r="AE828" s="223"/>
      <c r="AF828" s="224"/>
      <c r="AG828" s="223"/>
      <c r="AH828" s="223"/>
      <c r="AI828" s="223"/>
      <c r="AJ828" s="223"/>
      <c r="AK828" s="223"/>
      <c r="AL828" s="223"/>
      <c r="AM828" s="223"/>
      <c r="AN828" s="223"/>
      <c r="AO828" s="223"/>
      <c r="AP828" s="223"/>
      <c r="AQ828" s="223"/>
      <c r="AR828" s="223"/>
      <c r="AS828" s="223"/>
      <c r="AT828" s="223"/>
      <c r="AU828" s="223"/>
      <c r="AV828" s="223"/>
    </row>
    <row r="829" spans="1:48" ht="12.75" customHeight="1" x14ac:dyDescent="0.25">
      <c r="A829" s="222"/>
      <c r="B829" s="222"/>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4"/>
      <c r="AG829" s="223"/>
      <c r="AH829" s="223"/>
      <c r="AI829" s="223"/>
      <c r="AJ829" s="223"/>
      <c r="AK829" s="223"/>
      <c r="AL829" s="223"/>
      <c r="AM829" s="223"/>
      <c r="AN829" s="223"/>
      <c r="AO829" s="223"/>
      <c r="AP829" s="223"/>
      <c r="AQ829" s="223"/>
      <c r="AR829" s="223"/>
      <c r="AS829" s="223"/>
      <c r="AT829" s="223"/>
      <c r="AU829" s="223"/>
      <c r="AV829" s="223"/>
    </row>
    <row r="830" spans="1:48" ht="12.75" customHeight="1" x14ac:dyDescent="0.25">
      <c r="A830" s="222"/>
      <c r="B830" s="222"/>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c r="AA830" s="223"/>
      <c r="AB830" s="223"/>
      <c r="AC830" s="223"/>
      <c r="AD830" s="223"/>
      <c r="AE830" s="223"/>
      <c r="AF830" s="224"/>
      <c r="AG830" s="223"/>
      <c r="AH830" s="223"/>
      <c r="AI830" s="223"/>
      <c r="AJ830" s="223"/>
      <c r="AK830" s="223"/>
      <c r="AL830" s="223"/>
      <c r="AM830" s="223"/>
      <c r="AN830" s="223"/>
      <c r="AO830" s="223"/>
      <c r="AP830" s="223"/>
      <c r="AQ830" s="223"/>
      <c r="AR830" s="223"/>
      <c r="AS830" s="223"/>
      <c r="AT830" s="223"/>
      <c r="AU830" s="223"/>
      <c r="AV830" s="223"/>
    </row>
    <row r="831" spans="1:48" ht="12.75" customHeight="1" x14ac:dyDescent="0.25">
      <c r="A831" s="222"/>
      <c r="B831" s="222"/>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c r="AA831" s="223"/>
      <c r="AB831" s="223"/>
      <c r="AC831" s="223"/>
      <c r="AD831" s="223"/>
      <c r="AE831" s="223"/>
      <c r="AF831" s="224"/>
      <c r="AG831" s="223"/>
      <c r="AH831" s="223"/>
      <c r="AI831" s="223"/>
      <c r="AJ831" s="223"/>
      <c r="AK831" s="223"/>
      <c r="AL831" s="223"/>
      <c r="AM831" s="223"/>
      <c r="AN831" s="223"/>
      <c r="AO831" s="223"/>
      <c r="AP831" s="223"/>
      <c r="AQ831" s="223"/>
      <c r="AR831" s="223"/>
      <c r="AS831" s="223"/>
      <c r="AT831" s="223"/>
      <c r="AU831" s="223"/>
      <c r="AV831" s="223"/>
    </row>
    <row r="832" spans="1:48" ht="12.75" customHeight="1" x14ac:dyDescent="0.25">
      <c r="A832" s="222"/>
      <c r="B832" s="222"/>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c r="AD832" s="223"/>
      <c r="AE832" s="223"/>
      <c r="AF832" s="224"/>
      <c r="AG832" s="223"/>
      <c r="AH832" s="223"/>
      <c r="AI832" s="223"/>
      <c r="AJ832" s="223"/>
      <c r="AK832" s="223"/>
      <c r="AL832" s="223"/>
      <c r="AM832" s="223"/>
      <c r="AN832" s="223"/>
      <c r="AO832" s="223"/>
      <c r="AP832" s="223"/>
      <c r="AQ832" s="223"/>
      <c r="AR832" s="223"/>
      <c r="AS832" s="223"/>
      <c r="AT832" s="223"/>
      <c r="AU832" s="223"/>
      <c r="AV832" s="223"/>
    </row>
    <row r="833" spans="1:48" ht="12.75" customHeight="1" x14ac:dyDescent="0.25">
      <c r="A833" s="222"/>
      <c r="B833" s="222"/>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c r="AA833" s="223"/>
      <c r="AB833" s="223"/>
      <c r="AC833" s="223"/>
      <c r="AD833" s="223"/>
      <c r="AE833" s="223"/>
      <c r="AF833" s="224"/>
      <c r="AG833" s="223"/>
      <c r="AH833" s="223"/>
      <c r="AI833" s="223"/>
      <c r="AJ833" s="223"/>
      <c r="AK833" s="223"/>
      <c r="AL833" s="223"/>
      <c r="AM833" s="223"/>
      <c r="AN833" s="223"/>
      <c r="AO833" s="223"/>
      <c r="AP833" s="223"/>
      <c r="AQ833" s="223"/>
      <c r="AR833" s="223"/>
      <c r="AS833" s="223"/>
      <c r="AT833" s="223"/>
      <c r="AU833" s="223"/>
      <c r="AV833" s="223"/>
    </row>
    <row r="834" spans="1:48" ht="12.75" customHeight="1" x14ac:dyDescent="0.25">
      <c r="A834" s="222"/>
      <c r="B834" s="222"/>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c r="AA834" s="223"/>
      <c r="AB834" s="223"/>
      <c r="AC834" s="223"/>
      <c r="AD834" s="223"/>
      <c r="AE834" s="223"/>
      <c r="AF834" s="224"/>
      <c r="AG834" s="223"/>
      <c r="AH834" s="223"/>
      <c r="AI834" s="223"/>
      <c r="AJ834" s="223"/>
      <c r="AK834" s="223"/>
      <c r="AL834" s="223"/>
      <c r="AM834" s="223"/>
      <c r="AN834" s="223"/>
      <c r="AO834" s="223"/>
      <c r="AP834" s="223"/>
      <c r="AQ834" s="223"/>
      <c r="AR834" s="223"/>
      <c r="AS834" s="223"/>
      <c r="AT834" s="223"/>
      <c r="AU834" s="223"/>
      <c r="AV834" s="223"/>
    </row>
    <row r="835" spans="1:48" ht="12.75" customHeight="1" x14ac:dyDescent="0.25">
      <c r="A835" s="222"/>
      <c r="B835" s="222"/>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c r="AA835" s="223"/>
      <c r="AB835" s="223"/>
      <c r="AC835" s="223"/>
      <c r="AD835" s="223"/>
      <c r="AE835" s="223"/>
      <c r="AF835" s="224"/>
      <c r="AG835" s="223"/>
      <c r="AH835" s="223"/>
      <c r="AI835" s="223"/>
      <c r="AJ835" s="223"/>
      <c r="AK835" s="223"/>
      <c r="AL835" s="223"/>
      <c r="AM835" s="223"/>
      <c r="AN835" s="223"/>
      <c r="AO835" s="223"/>
      <c r="AP835" s="223"/>
      <c r="AQ835" s="223"/>
      <c r="AR835" s="223"/>
      <c r="AS835" s="223"/>
      <c r="AT835" s="223"/>
      <c r="AU835" s="223"/>
      <c r="AV835" s="223"/>
    </row>
    <row r="836" spans="1:48" ht="12.75" customHeight="1" x14ac:dyDescent="0.25">
      <c r="A836" s="222"/>
      <c r="B836" s="222"/>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c r="AA836" s="223"/>
      <c r="AB836" s="223"/>
      <c r="AC836" s="223"/>
      <c r="AD836" s="223"/>
      <c r="AE836" s="223"/>
      <c r="AF836" s="224"/>
      <c r="AG836" s="223"/>
      <c r="AH836" s="223"/>
      <c r="AI836" s="223"/>
      <c r="AJ836" s="223"/>
      <c r="AK836" s="223"/>
      <c r="AL836" s="223"/>
      <c r="AM836" s="223"/>
      <c r="AN836" s="223"/>
      <c r="AO836" s="223"/>
      <c r="AP836" s="223"/>
      <c r="AQ836" s="223"/>
      <c r="AR836" s="223"/>
      <c r="AS836" s="223"/>
      <c r="AT836" s="223"/>
      <c r="AU836" s="223"/>
      <c r="AV836" s="223"/>
    </row>
    <row r="837" spans="1:48" ht="12.75" customHeight="1" x14ac:dyDescent="0.25">
      <c r="A837" s="222"/>
      <c r="B837" s="222"/>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c r="AA837" s="223"/>
      <c r="AB837" s="223"/>
      <c r="AC837" s="223"/>
      <c r="AD837" s="223"/>
      <c r="AE837" s="223"/>
      <c r="AF837" s="224"/>
      <c r="AG837" s="223"/>
      <c r="AH837" s="223"/>
      <c r="AI837" s="223"/>
      <c r="AJ837" s="223"/>
      <c r="AK837" s="223"/>
      <c r="AL837" s="223"/>
      <c r="AM837" s="223"/>
      <c r="AN837" s="223"/>
      <c r="AO837" s="223"/>
      <c r="AP837" s="223"/>
      <c r="AQ837" s="223"/>
      <c r="AR837" s="223"/>
      <c r="AS837" s="223"/>
      <c r="AT837" s="223"/>
      <c r="AU837" s="223"/>
      <c r="AV837" s="223"/>
    </row>
    <row r="838" spans="1:48" ht="12.75" customHeight="1" x14ac:dyDescent="0.25">
      <c r="A838" s="222"/>
      <c r="B838" s="222"/>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c r="AA838" s="223"/>
      <c r="AB838" s="223"/>
      <c r="AC838" s="223"/>
      <c r="AD838" s="223"/>
      <c r="AE838" s="223"/>
      <c r="AF838" s="224"/>
      <c r="AG838" s="223"/>
      <c r="AH838" s="223"/>
      <c r="AI838" s="223"/>
      <c r="AJ838" s="223"/>
      <c r="AK838" s="223"/>
      <c r="AL838" s="223"/>
      <c r="AM838" s="223"/>
      <c r="AN838" s="223"/>
      <c r="AO838" s="223"/>
      <c r="AP838" s="223"/>
      <c r="AQ838" s="223"/>
      <c r="AR838" s="223"/>
      <c r="AS838" s="223"/>
      <c r="AT838" s="223"/>
      <c r="AU838" s="223"/>
      <c r="AV838" s="223"/>
    </row>
    <row r="839" spans="1:48" ht="12.75" customHeight="1" x14ac:dyDescent="0.25">
      <c r="A839" s="222"/>
      <c r="B839" s="222"/>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4"/>
      <c r="AG839" s="223"/>
      <c r="AH839" s="223"/>
      <c r="AI839" s="223"/>
      <c r="AJ839" s="223"/>
      <c r="AK839" s="223"/>
      <c r="AL839" s="223"/>
      <c r="AM839" s="223"/>
      <c r="AN839" s="223"/>
      <c r="AO839" s="223"/>
      <c r="AP839" s="223"/>
      <c r="AQ839" s="223"/>
      <c r="AR839" s="223"/>
      <c r="AS839" s="223"/>
      <c r="AT839" s="223"/>
      <c r="AU839" s="223"/>
      <c r="AV839" s="223"/>
    </row>
    <row r="840" spans="1:48" ht="12.75" customHeight="1" x14ac:dyDescent="0.25">
      <c r="A840" s="222"/>
      <c r="B840" s="222"/>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c r="AA840" s="223"/>
      <c r="AB840" s="223"/>
      <c r="AC840" s="223"/>
      <c r="AD840" s="223"/>
      <c r="AE840" s="223"/>
      <c r="AF840" s="224"/>
      <c r="AG840" s="223"/>
      <c r="AH840" s="223"/>
      <c r="AI840" s="223"/>
      <c r="AJ840" s="223"/>
      <c r="AK840" s="223"/>
      <c r="AL840" s="223"/>
      <c r="AM840" s="223"/>
      <c r="AN840" s="223"/>
      <c r="AO840" s="223"/>
      <c r="AP840" s="223"/>
      <c r="AQ840" s="223"/>
      <c r="AR840" s="223"/>
      <c r="AS840" s="223"/>
      <c r="AT840" s="223"/>
      <c r="AU840" s="223"/>
      <c r="AV840" s="223"/>
    </row>
    <row r="841" spans="1:48" ht="12.75" customHeight="1" x14ac:dyDescent="0.25">
      <c r="A841" s="222"/>
      <c r="B841" s="222"/>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c r="AA841" s="223"/>
      <c r="AB841" s="223"/>
      <c r="AC841" s="223"/>
      <c r="AD841" s="223"/>
      <c r="AE841" s="223"/>
      <c r="AF841" s="224"/>
      <c r="AG841" s="223"/>
      <c r="AH841" s="223"/>
      <c r="AI841" s="223"/>
      <c r="AJ841" s="223"/>
      <c r="AK841" s="223"/>
      <c r="AL841" s="223"/>
      <c r="AM841" s="223"/>
      <c r="AN841" s="223"/>
      <c r="AO841" s="223"/>
      <c r="AP841" s="223"/>
      <c r="AQ841" s="223"/>
      <c r="AR841" s="223"/>
      <c r="AS841" s="223"/>
      <c r="AT841" s="223"/>
      <c r="AU841" s="223"/>
      <c r="AV841" s="223"/>
    </row>
    <row r="842" spans="1:48" ht="12.75" customHeight="1" x14ac:dyDescent="0.25">
      <c r="A842" s="222"/>
      <c r="B842" s="222"/>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c r="AA842" s="223"/>
      <c r="AB842" s="223"/>
      <c r="AC842" s="223"/>
      <c r="AD842" s="223"/>
      <c r="AE842" s="223"/>
      <c r="AF842" s="224"/>
      <c r="AG842" s="223"/>
      <c r="AH842" s="223"/>
      <c r="AI842" s="223"/>
      <c r="AJ842" s="223"/>
      <c r="AK842" s="223"/>
      <c r="AL842" s="223"/>
      <c r="AM842" s="223"/>
      <c r="AN842" s="223"/>
      <c r="AO842" s="223"/>
      <c r="AP842" s="223"/>
      <c r="AQ842" s="223"/>
      <c r="AR842" s="223"/>
      <c r="AS842" s="223"/>
      <c r="AT842" s="223"/>
      <c r="AU842" s="223"/>
      <c r="AV842" s="223"/>
    </row>
    <row r="843" spans="1:48" ht="12.75" customHeight="1" x14ac:dyDescent="0.25">
      <c r="A843" s="222"/>
      <c r="B843" s="222"/>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c r="AA843" s="223"/>
      <c r="AB843" s="223"/>
      <c r="AC843" s="223"/>
      <c r="AD843" s="223"/>
      <c r="AE843" s="223"/>
      <c r="AF843" s="224"/>
      <c r="AG843" s="223"/>
      <c r="AH843" s="223"/>
      <c r="AI843" s="223"/>
      <c r="AJ843" s="223"/>
      <c r="AK843" s="223"/>
      <c r="AL843" s="223"/>
      <c r="AM843" s="223"/>
      <c r="AN843" s="223"/>
      <c r="AO843" s="223"/>
      <c r="AP843" s="223"/>
      <c r="AQ843" s="223"/>
      <c r="AR843" s="223"/>
      <c r="AS843" s="223"/>
      <c r="AT843" s="223"/>
      <c r="AU843" s="223"/>
      <c r="AV843" s="223"/>
    </row>
    <row r="844" spans="1:48" ht="12.75" customHeight="1" x14ac:dyDescent="0.25">
      <c r="A844" s="222"/>
      <c r="B844" s="222"/>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c r="AA844" s="223"/>
      <c r="AB844" s="223"/>
      <c r="AC844" s="223"/>
      <c r="AD844" s="223"/>
      <c r="AE844" s="223"/>
      <c r="AF844" s="224"/>
      <c r="AG844" s="223"/>
      <c r="AH844" s="223"/>
      <c r="AI844" s="223"/>
      <c r="AJ844" s="223"/>
      <c r="AK844" s="223"/>
      <c r="AL844" s="223"/>
      <c r="AM844" s="223"/>
      <c r="AN844" s="223"/>
      <c r="AO844" s="223"/>
      <c r="AP844" s="223"/>
      <c r="AQ844" s="223"/>
      <c r="AR844" s="223"/>
      <c r="AS844" s="223"/>
      <c r="AT844" s="223"/>
      <c r="AU844" s="223"/>
      <c r="AV844" s="223"/>
    </row>
    <row r="845" spans="1:48" ht="12.75" customHeight="1" x14ac:dyDescent="0.25">
      <c r="A845" s="222"/>
      <c r="B845" s="222"/>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c r="AA845" s="223"/>
      <c r="AB845" s="223"/>
      <c r="AC845" s="223"/>
      <c r="AD845" s="223"/>
      <c r="AE845" s="223"/>
      <c r="AF845" s="224"/>
      <c r="AG845" s="223"/>
      <c r="AH845" s="223"/>
      <c r="AI845" s="223"/>
      <c r="AJ845" s="223"/>
      <c r="AK845" s="223"/>
      <c r="AL845" s="223"/>
      <c r="AM845" s="223"/>
      <c r="AN845" s="223"/>
      <c r="AO845" s="223"/>
      <c r="AP845" s="223"/>
      <c r="AQ845" s="223"/>
      <c r="AR845" s="223"/>
      <c r="AS845" s="223"/>
      <c r="AT845" s="223"/>
      <c r="AU845" s="223"/>
      <c r="AV845" s="223"/>
    </row>
    <row r="846" spans="1:48" ht="12.75" customHeight="1" x14ac:dyDescent="0.25">
      <c r="A846" s="222"/>
      <c r="B846" s="222"/>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c r="AD846" s="223"/>
      <c r="AE846" s="223"/>
      <c r="AF846" s="224"/>
      <c r="AG846" s="223"/>
      <c r="AH846" s="223"/>
      <c r="AI846" s="223"/>
      <c r="AJ846" s="223"/>
      <c r="AK846" s="223"/>
      <c r="AL846" s="223"/>
      <c r="AM846" s="223"/>
      <c r="AN846" s="223"/>
      <c r="AO846" s="223"/>
      <c r="AP846" s="223"/>
      <c r="AQ846" s="223"/>
      <c r="AR846" s="223"/>
      <c r="AS846" s="223"/>
      <c r="AT846" s="223"/>
      <c r="AU846" s="223"/>
      <c r="AV846" s="223"/>
    </row>
    <row r="847" spans="1:48" ht="12.75" customHeight="1" x14ac:dyDescent="0.25">
      <c r="A847" s="222"/>
      <c r="B847" s="222"/>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c r="AA847" s="223"/>
      <c r="AB847" s="223"/>
      <c r="AC847" s="223"/>
      <c r="AD847" s="223"/>
      <c r="AE847" s="223"/>
      <c r="AF847" s="224"/>
      <c r="AG847" s="223"/>
      <c r="AH847" s="223"/>
      <c r="AI847" s="223"/>
      <c r="AJ847" s="223"/>
      <c r="AK847" s="223"/>
      <c r="AL847" s="223"/>
      <c r="AM847" s="223"/>
      <c r="AN847" s="223"/>
      <c r="AO847" s="223"/>
      <c r="AP847" s="223"/>
      <c r="AQ847" s="223"/>
      <c r="AR847" s="223"/>
      <c r="AS847" s="223"/>
      <c r="AT847" s="223"/>
      <c r="AU847" s="223"/>
      <c r="AV847" s="223"/>
    </row>
    <row r="848" spans="1:48" ht="12.75" customHeight="1" x14ac:dyDescent="0.25">
      <c r="A848" s="222"/>
      <c r="B848" s="222"/>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c r="AA848" s="223"/>
      <c r="AB848" s="223"/>
      <c r="AC848" s="223"/>
      <c r="AD848" s="223"/>
      <c r="AE848" s="223"/>
      <c r="AF848" s="224"/>
      <c r="AG848" s="223"/>
      <c r="AH848" s="223"/>
      <c r="AI848" s="223"/>
      <c r="AJ848" s="223"/>
      <c r="AK848" s="223"/>
      <c r="AL848" s="223"/>
      <c r="AM848" s="223"/>
      <c r="AN848" s="223"/>
      <c r="AO848" s="223"/>
      <c r="AP848" s="223"/>
      <c r="AQ848" s="223"/>
      <c r="AR848" s="223"/>
      <c r="AS848" s="223"/>
      <c r="AT848" s="223"/>
      <c r="AU848" s="223"/>
      <c r="AV848" s="223"/>
    </row>
    <row r="849" spans="1:48" ht="12.75" customHeight="1" x14ac:dyDescent="0.25">
      <c r="A849" s="222"/>
      <c r="B849" s="222"/>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4"/>
      <c r="AG849" s="223"/>
      <c r="AH849" s="223"/>
      <c r="AI849" s="223"/>
      <c r="AJ849" s="223"/>
      <c r="AK849" s="223"/>
      <c r="AL849" s="223"/>
      <c r="AM849" s="223"/>
      <c r="AN849" s="223"/>
      <c r="AO849" s="223"/>
      <c r="AP849" s="223"/>
      <c r="AQ849" s="223"/>
      <c r="AR849" s="223"/>
      <c r="AS849" s="223"/>
      <c r="AT849" s="223"/>
      <c r="AU849" s="223"/>
      <c r="AV849" s="223"/>
    </row>
    <row r="850" spans="1:48" ht="12.75" customHeight="1" x14ac:dyDescent="0.25">
      <c r="A850" s="222"/>
      <c r="B850" s="222"/>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c r="AA850" s="223"/>
      <c r="AB850" s="223"/>
      <c r="AC850" s="223"/>
      <c r="AD850" s="223"/>
      <c r="AE850" s="223"/>
      <c r="AF850" s="224"/>
      <c r="AG850" s="223"/>
      <c r="AH850" s="223"/>
      <c r="AI850" s="223"/>
      <c r="AJ850" s="223"/>
      <c r="AK850" s="223"/>
      <c r="AL850" s="223"/>
      <c r="AM850" s="223"/>
      <c r="AN850" s="223"/>
      <c r="AO850" s="223"/>
      <c r="AP850" s="223"/>
      <c r="AQ850" s="223"/>
      <c r="AR850" s="223"/>
      <c r="AS850" s="223"/>
      <c r="AT850" s="223"/>
      <c r="AU850" s="223"/>
      <c r="AV850" s="223"/>
    </row>
    <row r="851" spans="1:48" ht="12.75" customHeight="1" x14ac:dyDescent="0.25">
      <c r="A851" s="222"/>
      <c r="B851" s="222"/>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c r="AA851" s="223"/>
      <c r="AB851" s="223"/>
      <c r="AC851" s="223"/>
      <c r="AD851" s="223"/>
      <c r="AE851" s="223"/>
      <c r="AF851" s="224"/>
      <c r="AG851" s="223"/>
      <c r="AH851" s="223"/>
      <c r="AI851" s="223"/>
      <c r="AJ851" s="223"/>
      <c r="AK851" s="223"/>
      <c r="AL851" s="223"/>
      <c r="AM851" s="223"/>
      <c r="AN851" s="223"/>
      <c r="AO851" s="223"/>
      <c r="AP851" s="223"/>
      <c r="AQ851" s="223"/>
      <c r="AR851" s="223"/>
      <c r="AS851" s="223"/>
      <c r="AT851" s="223"/>
      <c r="AU851" s="223"/>
      <c r="AV851" s="223"/>
    </row>
    <row r="852" spans="1:48" ht="12.75" customHeight="1" x14ac:dyDescent="0.25">
      <c r="A852" s="222"/>
      <c r="B852" s="222"/>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c r="AA852" s="223"/>
      <c r="AB852" s="223"/>
      <c r="AC852" s="223"/>
      <c r="AD852" s="223"/>
      <c r="AE852" s="223"/>
      <c r="AF852" s="224"/>
      <c r="AG852" s="223"/>
      <c r="AH852" s="223"/>
      <c r="AI852" s="223"/>
      <c r="AJ852" s="223"/>
      <c r="AK852" s="223"/>
      <c r="AL852" s="223"/>
      <c r="AM852" s="223"/>
      <c r="AN852" s="223"/>
      <c r="AO852" s="223"/>
      <c r="AP852" s="223"/>
      <c r="AQ852" s="223"/>
      <c r="AR852" s="223"/>
      <c r="AS852" s="223"/>
      <c r="AT852" s="223"/>
      <c r="AU852" s="223"/>
      <c r="AV852" s="223"/>
    </row>
    <row r="853" spans="1:48" ht="12.75" customHeight="1" x14ac:dyDescent="0.25">
      <c r="A853" s="222"/>
      <c r="B853" s="222"/>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c r="AA853" s="223"/>
      <c r="AB853" s="223"/>
      <c r="AC853" s="223"/>
      <c r="AD853" s="223"/>
      <c r="AE853" s="223"/>
      <c r="AF853" s="224"/>
      <c r="AG853" s="223"/>
      <c r="AH853" s="223"/>
      <c r="AI853" s="223"/>
      <c r="AJ853" s="223"/>
      <c r="AK853" s="223"/>
      <c r="AL853" s="223"/>
      <c r="AM853" s="223"/>
      <c r="AN853" s="223"/>
      <c r="AO853" s="223"/>
      <c r="AP853" s="223"/>
      <c r="AQ853" s="223"/>
      <c r="AR853" s="223"/>
      <c r="AS853" s="223"/>
      <c r="AT853" s="223"/>
      <c r="AU853" s="223"/>
      <c r="AV853" s="223"/>
    </row>
    <row r="854" spans="1:48" ht="12.75" customHeight="1" x14ac:dyDescent="0.25">
      <c r="A854" s="222"/>
      <c r="B854" s="222"/>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c r="AA854" s="223"/>
      <c r="AB854" s="223"/>
      <c r="AC854" s="223"/>
      <c r="AD854" s="223"/>
      <c r="AE854" s="223"/>
      <c r="AF854" s="224"/>
      <c r="AG854" s="223"/>
      <c r="AH854" s="223"/>
      <c r="AI854" s="223"/>
      <c r="AJ854" s="223"/>
      <c r="AK854" s="223"/>
      <c r="AL854" s="223"/>
      <c r="AM854" s="223"/>
      <c r="AN854" s="223"/>
      <c r="AO854" s="223"/>
      <c r="AP854" s="223"/>
      <c r="AQ854" s="223"/>
      <c r="AR854" s="223"/>
      <c r="AS854" s="223"/>
      <c r="AT854" s="223"/>
      <c r="AU854" s="223"/>
      <c r="AV854" s="223"/>
    </row>
    <row r="855" spans="1:48" ht="12.75" customHeight="1" x14ac:dyDescent="0.25">
      <c r="A855" s="222"/>
      <c r="B855" s="222"/>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c r="AA855" s="223"/>
      <c r="AB855" s="223"/>
      <c r="AC855" s="223"/>
      <c r="AD855" s="223"/>
      <c r="AE855" s="223"/>
      <c r="AF855" s="224"/>
      <c r="AG855" s="223"/>
      <c r="AH855" s="223"/>
      <c r="AI855" s="223"/>
      <c r="AJ855" s="223"/>
      <c r="AK855" s="223"/>
      <c r="AL855" s="223"/>
      <c r="AM855" s="223"/>
      <c r="AN855" s="223"/>
      <c r="AO855" s="223"/>
      <c r="AP855" s="223"/>
      <c r="AQ855" s="223"/>
      <c r="AR855" s="223"/>
      <c r="AS855" s="223"/>
      <c r="AT855" s="223"/>
      <c r="AU855" s="223"/>
      <c r="AV855" s="223"/>
    </row>
    <row r="856" spans="1:48" ht="12.75" customHeight="1" x14ac:dyDescent="0.25">
      <c r="A856" s="222"/>
      <c r="B856" s="222"/>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c r="AA856" s="223"/>
      <c r="AB856" s="223"/>
      <c r="AC856" s="223"/>
      <c r="AD856" s="223"/>
      <c r="AE856" s="223"/>
      <c r="AF856" s="224"/>
      <c r="AG856" s="223"/>
      <c r="AH856" s="223"/>
      <c r="AI856" s="223"/>
      <c r="AJ856" s="223"/>
      <c r="AK856" s="223"/>
      <c r="AL856" s="223"/>
      <c r="AM856" s="223"/>
      <c r="AN856" s="223"/>
      <c r="AO856" s="223"/>
      <c r="AP856" s="223"/>
      <c r="AQ856" s="223"/>
      <c r="AR856" s="223"/>
      <c r="AS856" s="223"/>
      <c r="AT856" s="223"/>
      <c r="AU856" s="223"/>
      <c r="AV856" s="223"/>
    </row>
    <row r="857" spans="1:48" ht="12.75" customHeight="1" x14ac:dyDescent="0.25">
      <c r="A857" s="222"/>
      <c r="B857" s="222"/>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c r="AA857" s="223"/>
      <c r="AB857" s="223"/>
      <c r="AC857" s="223"/>
      <c r="AD857" s="223"/>
      <c r="AE857" s="223"/>
      <c r="AF857" s="224"/>
      <c r="AG857" s="223"/>
      <c r="AH857" s="223"/>
      <c r="AI857" s="223"/>
      <c r="AJ857" s="223"/>
      <c r="AK857" s="223"/>
      <c r="AL857" s="223"/>
      <c r="AM857" s="223"/>
      <c r="AN857" s="223"/>
      <c r="AO857" s="223"/>
      <c r="AP857" s="223"/>
      <c r="AQ857" s="223"/>
      <c r="AR857" s="223"/>
      <c r="AS857" s="223"/>
      <c r="AT857" s="223"/>
      <c r="AU857" s="223"/>
      <c r="AV857" s="223"/>
    </row>
    <row r="858" spans="1:48" ht="12.75" customHeight="1" x14ac:dyDescent="0.25">
      <c r="A858" s="222"/>
      <c r="B858" s="222"/>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c r="AD858" s="223"/>
      <c r="AE858" s="223"/>
      <c r="AF858" s="224"/>
      <c r="AG858" s="223"/>
      <c r="AH858" s="223"/>
      <c r="AI858" s="223"/>
      <c r="AJ858" s="223"/>
      <c r="AK858" s="223"/>
      <c r="AL858" s="223"/>
      <c r="AM858" s="223"/>
      <c r="AN858" s="223"/>
      <c r="AO858" s="223"/>
      <c r="AP858" s="223"/>
      <c r="AQ858" s="223"/>
      <c r="AR858" s="223"/>
      <c r="AS858" s="223"/>
      <c r="AT858" s="223"/>
      <c r="AU858" s="223"/>
      <c r="AV858" s="223"/>
    </row>
    <row r="859" spans="1:48" ht="12.75" customHeight="1" x14ac:dyDescent="0.25">
      <c r="A859" s="222"/>
      <c r="B859" s="222"/>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c r="AA859" s="223"/>
      <c r="AB859" s="223"/>
      <c r="AC859" s="223"/>
      <c r="AD859" s="223"/>
      <c r="AE859" s="223"/>
      <c r="AF859" s="224"/>
      <c r="AG859" s="223"/>
      <c r="AH859" s="223"/>
      <c r="AI859" s="223"/>
      <c r="AJ859" s="223"/>
      <c r="AK859" s="223"/>
      <c r="AL859" s="223"/>
      <c r="AM859" s="223"/>
      <c r="AN859" s="223"/>
      <c r="AO859" s="223"/>
      <c r="AP859" s="223"/>
      <c r="AQ859" s="223"/>
      <c r="AR859" s="223"/>
      <c r="AS859" s="223"/>
      <c r="AT859" s="223"/>
      <c r="AU859" s="223"/>
      <c r="AV859" s="223"/>
    </row>
    <row r="860" spans="1:48" ht="12.75" customHeight="1" x14ac:dyDescent="0.25">
      <c r="A860" s="222"/>
      <c r="B860" s="222"/>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c r="AA860" s="223"/>
      <c r="AB860" s="223"/>
      <c r="AC860" s="223"/>
      <c r="AD860" s="223"/>
      <c r="AE860" s="223"/>
      <c r="AF860" s="224"/>
      <c r="AG860" s="223"/>
      <c r="AH860" s="223"/>
      <c r="AI860" s="223"/>
      <c r="AJ860" s="223"/>
      <c r="AK860" s="223"/>
      <c r="AL860" s="223"/>
      <c r="AM860" s="223"/>
      <c r="AN860" s="223"/>
      <c r="AO860" s="223"/>
      <c r="AP860" s="223"/>
      <c r="AQ860" s="223"/>
      <c r="AR860" s="223"/>
      <c r="AS860" s="223"/>
      <c r="AT860" s="223"/>
      <c r="AU860" s="223"/>
      <c r="AV860" s="223"/>
    </row>
    <row r="861" spans="1:48" ht="12.75" customHeight="1" x14ac:dyDescent="0.25">
      <c r="A861" s="222"/>
      <c r="B861" s="222"/>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c r="AA861" s="223"/>
      <c r="AB861" s="223"/>
      <c r="AC861" s="223"/>
      <c r="AD861" s="223"/>
      <c r="AE861" s="223"/>
      <c r="AF861" s="224"/>
      <c r="AG861" s="223"/>
      <c r="AH861" s="223"/>
      <c r="AI861" s="223"/>
      <c r="AJ861" s="223"/>
      <c r="AK861" s="223"/>
      <c r="AL861" s="223"/>
      <c r="AM861" s="223"/>
      <c r="AN861" s="223"/>
      <c r="AO861" s="223"/>
      <c r="AP861" s="223"/>
      <c r="AQ861" s="223"/>
      <c r="AR861" s="223"/>
      <c r="AS861" s="223"/>
      <c r="AT861" s="223"/>
      <c r="AU861" s="223"/>
      <c r="AV861" s="223"/>
    </row>
    <row r="862" spans="1:48" ht="12.75" customHeight="1" x14ac:dyDescent="0.25">
      <c r="A862" s="222"/>
      <c r="B862" s="222"/>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c r="AA862" s="223"/>
      <c r="AB862" s="223"/>
      <c r="AC862" s="223"/>
      <c r="AD862" s="223"/>
      <c r="AE862" s="223"/>
      <c r="AF862" s="224"/>
      <c r="AG862" s="223"/>
      <c r="AH862" s="223"/>
      <c r="AI862" s="223"/>
      <c r="AJ862" s="223"/>
      <c r="AK862" s="223"/>
      <c r="AL862" s="223"/>
      <c r="AM862" s="223"/>
      <c r="AN862" s="223"/>
      <c r="AO862" s="223"/>
      <c r="AP862" s="223"/>
      <c r="AQ862" s="223"/>
      <c r="AR862" s="223"/>
      <c r="AS862" s="223"/>
      <c r="AT862" s="223"/>
      <c r="AU862" s="223"/>
      <c r="AV862" s="223"/>
    </row>
    <row r="863" spans="1:48" ht="12.75" customHeight="1" x14ac:dyDescent="0.25">
      <c r="A863" s="222"/>
      <c r="B863" s="222"/>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c r="AA863" s="223"/>
      <c r="AB863" s="223"/>
      <c r="AC863" s="223"/>
      <c r="AD863" s="223"/>
      <c r="AE863" s="223"/>
      <c r="AF863" s="224"/>
      <c r="AG863" s="223"/>
      <c r="AH863" s="223"/>
      <c r="AI863" s="223"/>
      <c r="AJ863" s="223"/>
      <c r="AK863" s="223"/>
      <c r="AL863" s="223"/>
      <c r="AM863" s="223"/>
      <c r="AN863" s="223"/>
      <c r="AO863" s="223"/>
      <c r="AP863" s="223"/>
      <c r="AQ863" s="223"/>
      <c r="AR863" s="223"/>
      <c r="AS863" s="223"/>
      <c r="AT863" s="223"/>
      <c r="AU863" s="223"/>
      <c r="AV863" s="223"/>
    </row>
    <row r="864" spans="1:48" ht="12.75" customHeight="1" x14ac:dyDescent="0.25">
      <c r="A864" s="222"/>
      <c r="B864" s="222"/>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c r="AA864" s="223"/>
      <c r="AB864" s="223"/>
      <c r="AC864" s="223"/>
      <c r="AD864" s="223"/>
      <c r="AE864" s="223"/>
      <c r="AF864" s="224"/>
      <c r="AG864" s="223"/>
      <c r="AH864" s="223"/>
      <c r="AI864" s="223"/>
      <c r="AJ864" s="223"/>
      <c r="AK864" s="223"/>
      <c r="AL864" s="223"/>
      <c r="AM864" s="223"/>
      <c r="AN864" s="223"/>
      <c r="AO864" s="223"/>
      <c r="AP864" s="223"/>
      <c r="AQ864" s="223"/>
      <c r="AR864" s="223"/>
      <c r="AS864" s="223"/>
      <c r="AT864" s="223"/>
      <c r="AU864" s="223"/>
      <c r="AV864" s="223"/>
    </row>
    <row r="865" spans="1:48" ht="12.75" customHeight="1" x14ac:dyDescent="0.25">
      <c r="A865" s="222"/>
      <c r="B865" s="222"/>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c r="AA865" s="223"/>
      <c r="AB865" s="223"/>
      <c r="AC865" s="223"/>
      <c r="AD865" s="223"/>
      <c r="AE865" s="223"/>
      <c r="AF865" s="224"/>
      <c r="AG865" s="223"/>
      <c r="AH865" s="223"/>
      <c r="AI865" s="223"/>
      <c r="AJ865" s="223"/>
      <c r="AK865" s="223"/>
      <c r="AL865" s="223"/>
      <c r="AM865" s="223"/>
      <c r="AN865" s="223"/>
      <c r="AO865" s="223"/>
      <c r="AP865" s="223"/>
      <c r="AQ865" s="223"/>
      <c r="AR865" s="223"/>
      <c r="AS865" s="223"/>
      <c r="AT865" s="223"/>
      <c r="AU865" s="223"/>
      <c r="AV865" s="223"/>
    </row>
    <row r="866" spans="1:48" ht="12.75" customHeight="1" x14ac:dyDescent="0.25">
      <c r="A866" s="222"/>
      <c r="B866" s="222"/>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c r="AD866" s="223"/>
      <c r="AE866" s="223"/>
      <c r="AF866" s="224"/>
      <c r="AG866" s="223"/>
      <c r="AH866" s="223"/>
      <c r="AI866" s="223"/>
      <c r="AJ866" s="223"/>
      <c r="AK866" s="223"/>
      <c r="AL866" s="223"/>
      <c r="AM866" s="223"/>
      <c r="AN866" s="223"/>
      <c r="AO866" s="223"/>
      <c r="AP866" s="223"/>
      <c r="AQ866" s="223"/>
      <c r="AR866" s="223"/>
      <c r="AS866" s="223"/>
      <c r="AT866" s="223"/>
      <c r="AU866" s="223"/>
      <c r="AV866" s="223"/>
    </row>
    <row r="867" spans="1:48" ht="12.75" customHeight="1" x14ac:dyDescent="0.25">
      <c r="A867" s="222"/>
      <c r="B867" s="222"/>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c r="AA867" s="223"/>
      <c r="AB867" s="223"/>
      <c r="AC867" s="223"/>
      <c r="AD867" s="223"/>
      <c r="AE867" s="223"/>
      <c r="AF867" s="224"/>
      <c r="AG867" s="223"/>
      <c r="AH867" s="223"/>
      <c r="AI867" s="223"/>
      <c r="AJ867" s="223"/>
      <c r="AK867" s="223"/>
      <c r="AL867" s="223"/>
      <c r="AM867" s="223"/>
      <c r="AN867" s="223"/>
      <c r="AO867" s="223"/>
      <c r="AP867" s="223"/>
      <c r="AQ867" s="223"/>
      <c r="AR867" s="223"/>
      <c r="AS867" s="223"/>
      <c r="AT867" s="223"/>
      <c r="AU867" s="223"/>
      <c r="AV867" s="223"/>
    </row>
    <row r="868" spans="1:48" ht="12.75" customHeight="1" x14ac:dyDescent="0.25">
      <c r="A868" s="222"/>
      <c r="B868" s="222"/>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c r="AA868" s="223"/>
      <c r="AB868" s="223"/>
      <c r="AC868" s="223"/>
      <c r="AD868" s="223"/>
      <c r="AE868" s="223"/>
      <c r="AF868" s="224"/>
      <c r="AG868" s="223"/>
      <c r="AH868" s="223"/>
      <c r="AI868" s="223"/>
      <c r="AJ868" s="223"/>
      <c r="AK868" s="223"/>
      <c r="AL868" s="223"/>
      <c r="AM868" s="223"/>
      <c r="AN868" s="223"/>
      <c r="AO868" s="223"/>
      <c r="AP868" s="223"/>
      <c r="AQ868" s="223"/>
      <c r="AR868" s="223"/>
      <c r="AS868" s="223"/>
      <c r="AT868" s="223"/>
      <c r="AU868" s="223"/>
      <c r="AV868" s="223"/>
    </row>
    <row r="869" spans="1:48" ht="12.75" customHeight="1" x14ac:dyDescent="0.25">
      <c r="A869" s="222"/>
      <c r="B869" s="222"/>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c r="AA869" s="223"/>
      <c r="AB869" s="223"/>
      <c r="AC869" s="223"/>
      <c r="AD869" s="223"/>
      <c r="AE869" s="223"/>
      <c r="AF869" s="224"/>
      <c r="AG869" s="223"/>
      <c r="AH869" s="223"/>
      <c r="AI869" s="223"/>
      <c r="AJ869" s="223"/>
      <c r="AK869" s="223"/>
      <c r="AL869" s="223"/>
      <c r="AM869" s="223"/>
      <c r="AN869" s="223"/>
      <c r="AO869" s="223"/>
      <c r="AP869" s="223"/>
      <c r="AQ869" s="223"/>
      <c r="AR869" s="223"/>
      <c r="AS869" s="223"/>
      <c r="AT869" s="223"/>
      <c r="AU869" s="223"/>
      <c r="AV869" s="223"/>
    </row>
    <row r="870" spans="1:48" ht="12.75" customHeight="1" x14ac:dyDescent="0.25">
      <c r="A870" s="222"/>
      <c r="B870" s="222"/>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c r="AA870" s="223"/>
      <c r="AB870" s="223"/>
      <c r="AC870" s="223"/>
      <c r="AD870" s="223"/>
      <c r="AE870" s="223"/>
      <c r="AF870" s="224"/>
      <c r="AG870" s="223"/>
      <c r="AH870" s="223"/>
      <c r="AI870" s="223"/>
      <c r="AJ870" s="223"/>
      <c r="AK870" s="223"/>
      <c r="AL870" s="223"/>
      <c r="AM870" s="223"/>
      <c r="AN870" s="223"/>
      <c r="AO870" s="223"/>
      <c r="AP870" s="223"/>
      <c r="AQ870" s="223"/>
      <c r="AR870" s="223"/>
      <c r="AS870" s="223"/>
      <c r="AT870" s="223"/>
      <c r="AU870" s="223"/>
      <c r="AV870" s="223"/>
    </row>
    <row r="871" spans="1:48" ht="12.75" customHeight="1" x14ac:dyDescent="0.25">
      <c r="A871" s="222"/>
      <c r="B871" s="222"/>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c r="AA871" s="223"/>
      <c r="AB871" s="223"/>
      <c r="AC871" s="223"/>
      <c r="AD871" s="223"/>
      <c r="AE871" s="223"/>
      <c r="AF871" s="224"/>
      <c r="AG871" s="223"/>
      <c r="AH871" s="223"/>
      <c r="AI871" s="223"/>
      <c r="AJ871" s="223"/>
      <c r="AK871" s="223"/>
      <c r="AL871" s="223"/>
      <c r="AM871" s="223"/>
      <c r="AN871" s="223"/>
      <c r="AO871" s="223"/>
      <c r="AP871" s="223"/>
      <c r="AQ871" s="223"/>
      <c r="AR871" s="223"/>
      <c r="AS871" s="223"/>
      <c r="AT871" s="223"/>
      <c r="AU871" s="223"/>
      <c r="AV871" s="223"/>
    </row>
    <row r="872" spans="1:48" ht="12.75" customHeight="1" x14ac:dyDescent="0.25">
      <c r="A872" s="222"/>
      <c r="B872" s="222"/>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c r="AA872" s="223"/>
      <c r="AB872" s="223"/>
      <c r="AC872" s="223"/>
      <c r="AD872" s="223"/>
      <c r="AE872" s="223"/>
      <c r="AF872" s="224"/>
      <c r="AG872" s="223"/>
      <c r="AH872" s="223"/>
      <c r="AI872" s="223"/>
      <c r="AJ872" s="223"/>
      <c r="AK872" s="223"/>
      <c r="AL872" s="223"/>
      <c r="AM872" s="223"/>
      <c r="AN872" s="223"/>
      <c r="AO872" s="223"/>
      <c r="AP872" s="223"/>
      <c r="AQ872" s="223"/>
      <c r="AR872" s="223"/>
      <c r="AS872" s="223"/>
      <c r="AT872" s="223"/>
      <c r="AU872" s="223"/>
      <c r="AV872" s="223"/>
    </row>
    <row r="873" spans="1:48" ht="12.75" customHeight="1" x14ac:dyDescent="0.25">
      <c r="A873" s="222"/>
      <c r="B873" s="222"/>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c r="AA873" s="223"/>
      <c r="AB873" s="223"/>
      <c r="AC873" s="223"/>
      <c r="AD873" s="223"/>
      <c r="AE873" s="223"/>
      <c r="AF873" s="224"/>
      <c r="AG873" s="223"/>
      <c r="AH873" s="223"/>
      <c r="AI873" s="223"/>
      <c r="AJ873" s="223"/>
      <c r="AK873" s="223"/>
      <c r="AL873" s="223"/>
      <c r="AM873" s="223"/>
      <c r="AN873" s="223"/>
      <c r="AO873" s="223"/>
      <c r="AP873" s="223"/>
      <c r="AQ873" s="223"/>
      <c r="AR873" s="223"/>
      <c r="AS873" s="223"/>
      <c r="AT873" s="223"/>
      <c r="AU873" s="223"/>
      <c r="AV873" s="223"/>
    </row>
    <row r="874" spans="1:48" ht="12.75" customHeight="1" x14ac:dyDescent="0.25">
      <c r="A874" s="222"/>
      <c r="B874" s="222"/>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c r="AA874" s="223"/>
      <c r="AB874" s="223"/>
      <c r="AC874" s="223"/>
      <c r="AD874" s="223"/>
      <c r="AE874" s="223"/>
      <c r="AF874" s="224"/>
      <c r="AG874" s="223"/>
      <c r="AH874" s="223"/>
      <c r="AI874" s="223"/>
      <c r="AJ874" s="223"/>
      <c r="AK874" s="223"/>
      <c r="AL874" s="223"/>
      <c r="AM874" s="223"/>
      <c r="AN874" s="223"/>
      <c r="AO874" s="223"/>
      <c r="AP874" s="223"/>
      <c r="AQ874" s="223"/>
      <c r="AR874" s="223"/>
      <c r="AS874" s="223"/>
      <c r="AT874" s="223"/>
      <c r="AU874" s="223"/>
      <c r="AV874" s="223"/>
    </row>
    <row r="875" spans="1:48" ht="12.75" customHeight="1" x14ac:dyDescent="0.25">
      <c r="A875" s="222"/>
      <c r="B875" s="222"/>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c r="AA875" s="223"/>
      <c r="AB875" s="223"/>
      <c r="AC875" s="223"/>
      <c r="AD875" s="223"/>
      <c r="AE875" s="223"/>
      <c r="AF875" s="224"/>
      <c r="AG875" s="223"/>
      <c r="AH875" s="223"/>
      <c r="AI875" s="223"/>
      <c r="AJ875" s="223"/>
      <c r="AK875" s="223"/>
      <c r="AL875" s="223"/>
      <c r="AM875" s="223"/>
      <c r="AN875" s="223"/>
      <c r="AO875" s="223"/>
      <c r="AP875" s="223"/>
      <c r="AQ875" s="223"/>
      <c r="AR875" s="223"/>
      <c r="AS875" s="223"/>
      <c r="AT875" s="223"/>
      <c r="AU875" s="223"/>
      <c r="AV875" s="223"/>
    </row>
    <row r="876" spans="1:48" ht="12.75" customHeight="1" x14ac:dyDescent="0.25">
      <c r="A876" s="222"/>
      <c r="B876" s="222"/>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c r="AA876" s="223"/>
      <c r="AB876" s="223"/>
      <c r="AC876" s="223"/>
      <c r="AD876" s="223"/>
      <c r="AE876" s="223"/>
      <c r="AF876" s="224"/>
      <c r="AG876" s="223"/>
      <c r="AH876" s="223"/>
      <c r="AI876" s="223"/>
      <c r="AJ876" s="223"/>
      <c r="AK876" s="223"/>
      <c r="AL876" s="223"/>
      <c r="AM876" s="223"/>
      <c r="AN876" s="223"/>
      <c r="AO876" s="223"/>
      <c r="AP876" s="223"/>
      <c r="AQ876" s="223"/>
      <c r="AR876" s="223"/>
      <c r="AS876" s="223"/>
      <c r="AT876" s="223"/>
      <c r="AU876" s="223"/>
      <c r="AV876" s="223"/>
    </row>
    <row r="877" spans="1:48" ht="12.75" customHeight="1" x14ac:dyDescent="0.25">
      <c r="A877" s="222"/>
      <c r="B877" s="222"/>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c r="AA877" s="223"/>
      <c r="AB877" s="223"/>
      <c r="AC877" s="223"/>
      <c r="AD877" s="223"/>
      <c r="AE877" s="223"/>
      <c r="AF877" s="224"/>
      <c r="AG877" s="223"/>
      <c r="AH877" s="223"/>
      <c r="AI877" s="223"/>
      <c r="AJ877" s="223"/>
      <c r="AK877" s="223"/>
      <c r="AL877" s="223"/>
      <c r="AM877" s="223"/>
      <c r="AN877" s="223"/>
      <c r="AO877" s="223"/>
      <c r="AP877" s="223"/>
      <c r="AQ877" s="223"/>
      <c r="AR877" s="223"/>
      <c r="AS877" s="223"/>
      <c r="AT877" s="223"/>
      <c r="AU877" s="223"/>
      <c r="AV877" s="223"/>
    </row>
    <row r="878" spans="1:48" ht="12.75" customHeight="1" x14ac:dyDescent="0.25">
      <c r="A878" s="222"/>
      <c r="B878" s="222"/>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c r="AA878" s="223"/>
      <c r="AB878" s="223"/>
      <c r="AC878" s="223"/>
      <c r="AD878" s="223"/>
      <c r="AE878" s="223"/>
      <c r="AF878" s="224"/>
      <c r="AG878" s="223"/>
      <c r="AH878" s="223"/>
      <c r="AI878" s="223"/>
      <c r="AJ878" s="223"/>
      <c r="AK878" s="223"/>
      <c r="AL878" s="223"/>
      <c r="AM878" s="223"/>
      <c r="AN878" s="223"/>
      <c r="AO878" s="223"/>
      <c r="AP878" s="223"/>
      <c r="AQ878" s="223"/>
      <c r="AR878" s="223"/>
      <c r="AS878" s="223"/>
      <c r="AT878" s="223"/>
      <c r="AU878" s="223"/>
      <c r="AV878" s="223"/>
    </row>
    <row r="879" spans="1:48" ht="12.75" customHeight="1" x14ac:dyDescent="0.25">
      <c r="A879" s="222"/>
      <c r="B879" s="222"/>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c r="AA879" s="223"/>
      <c r="AB879" s="223"/>
      <c r="AC879" s="223"/>
      <c r="AD879" s="223"/>
      <c r="AE879" s="223"/>
      <c r="AF879" s="224"/>
      <c r="AG879" s="223"/>
      <c r="AH879" s="223"/>
      <c r="AI879" s="223"/>
      <c r="AJ879" s="223"/>
      <c r="AK879" s="223"/>
      <c r="AL879" s="223"/>
      <c r="AM879" s="223"/>
      <c r="AN879" s="223"/>
      <c r="AO879" s="223"/>
      <c r="AP879" s="223"/>
      <c r="AQ879" s="223"/>
      <c r="AR879" s="223"/>
      <c r="AS879" s="223"/>
      <c r="AT879" s="223"/>
      <c r="AU879" s="223"/>
      <c r="AV879" s="223"/>
    </row>
    <row r="880" spans="1:48" ht="12.75" customHeight="1" x14ac:dyDescent="0.25">
      <c r="A880" s="222"/>
      <c r="B880" s="222"/>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c r="AA880" s="223"/>
      <c r="AB880" s="223"/>
      <c r="AC880" s="223"/>
      <c r="AD880" s="223"/>
      <c r="AE880" s="223"/>
      <c r="AF880" s="224"/>
      <c r="AG880" s="223"/>
      <c r="AH880" s="223"/>
      <c r="AI880" s="223"/>
      <c r="AJ880" s="223"/>
      <c r="AK880" s="223"/>
      <c r="AL880" s="223"/>
      <c r="AM880" s="223"/>
      <c r="AN880" s="223"/>
      <c r="AO880" s="223"/>
      <c r="AP880" s="223"/>
      <c r="AQ880" s="223"/>
      <c r="AR880" s="223"/>
      <c r="AS880" s="223"/>
      <c r="AT880" s="223"/>
      <c r="AU880" s="223"/>
      <c r="AV880" s="223"/>
    </row>
    <row r="881" spans="1:48" ht="12.75" customHeight="1" x14ac:dyDescent="0.25">
      <c r="A881" s="222"/>
      <c r="B881" s="222"/>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c r="AA881" s="223"/>
      <c r="AB881" s="223"/>
      <c r="AC881" s="223"/>
      <c r="AD881" s="223"/>
      <c r="AE881" s="223"/>
      <c r="AF881" s="224"/>
      <c r="AG881" s="223"/>
      <c r="AH881" s="223"/>
      <c r="AI881" s="223"/>
      <c r="AJ881" s="223"/>
      <c r="AK881" s="223"/>
      <c r="AL881" s="223"/>
      <c r="AM881" s="223"/>
      <c r="AN881" s="223"/>
      <c r="AO881" s="223"/>
      <c r="AP881" s="223"/>
      <c r="AQ881" s="223"/>
      <c r="AR881" s="223"/>
      <c r="AS881" s="223"/>
      <c r="AT881" s="223"/>
      <c r="AU881" s="223"/>
      <c r="AV881" s="223"/>
    </row>
    <row r="882" spans="1:48" ht="12.75" customHeight="1" x14ac:dyDescent="0.25">
      <c r="A882" s="222"/>
      <c r="B882" s="222"/>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c r="AD882" s="223"/>
      <c r="AE882" s="223"/>
      <c r="AF882" s="224"/>
      <c r="AG882" s="223"/>
      <c r="AH882" s="223"/>
      <c r="AI882" s="223"/>
      <c r="AJ882" s="223"/>
      <c r="AK882" s="223"/>
      <c r="AL882" s="223"/>
      <c r="AM882" s="223"/>
      <c r="AN882" s="223"/>
      <c r="AO882" s="223"/>
      <c r="AP882" s="223"/>
      <c r="AQ882" s="223"/>
      <c r="AR882" s="223"/>
      <c r="AS882" s="223"/>
      <c r="AT882" s="223"/>
      <c r="AU882" s="223"/>
      <c r="AV882" s="223"/>
    </row>
    <row r="883" spans="1:48" ht="12.75" customHeight="1" x14ac:dyDescent="0.25">
      <c r="A883" s="222"/>
      <c r="B883" s="222"/>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c r="AA883" s="223"/>
      <c r="AB883" s="223"/>
      <c r="AC883" s="223"/>
      <c r="AD883" s="223"/>
      <c r="AE883" s="223"/>
      <c r="AF883" s="224"/>
      <c r="AG883" s="223"/>
      <c r="AH883" s="223"/>
      <c r="AI883" s="223"/>
      <c r="AJ883" s="223"/>
      <c r="AK883" s="223"/>
      <c r="AL883" s="223"/>
      <c r="AM883" s="223"/>
      <c r="AN883" s="223"/>
      <c r="AO883" s="223"/>
      <c r="AP883" s="223"/>
      <c r="AQ883" s="223"/>
      <c r="AR883" s="223"/>
      <c r="AS883" s="223"/>
      <c r="AT883" s="223"/>
      <c r="AU883" s="223"/>
      <c r="AV883" s="223"/>
    </row>
    <row r="884" spans="1:48" ht="12.75" customHeight="1" x14ac:dyDescent="0.25">
      <c r="A884" s="222"/>
      <c r="B884" s="222"/>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c r="AA884" s="223"/>
      <c r="AB884" s="223"/>
      <c r="AC884" s="223"/>
      <c r="AD884" s="223"/>
      <c r="AE884" s="223"/>
      <c r="AF884" s="224"/>
      <c r="AG884" s="223"/>
      <c r="AH884" s="223"/>
      <c r="AI884" s="223"/>
      <c r="AJ884" s="223"/>
      <c r="AK884" s="223"/>
      <c r="AL884" s="223"/>
      <c r="AM884" s="223"/>
      <c r="AN884" s="223"/>
      <c r="AO884" s="223"/>
      <c r="AP884" s="223"/>
      <c r="AQ884" s="223"/>
      <c r="AR884" s="223"/>
      <c r="AS884" s="223"/>
      <c r="AT884" s="223"/>
      <c r="AU884" s="223"/>
      <c r="AV884" s="223"/>
    </row>
    <row r="885" spans="1:48" ht="12.75" customHeight="1" x14ac:dyDescent="0.25">
      <c r="A885" s="222"/>
      <c r="B885" s="222"/>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4"/>
      <c r="AG885" s="223"/>
      <c r="AH885" s="223"/>
      <c r="AI885" s="223"/>
      <c r="AJ885" s="223"/>
      <c r="AK885" s="223"/>
      <c r="AL885" s="223"/>
      <c r="AM885" s="223"/>
      <c r="AN885" s="223"/>
      <c r="AO885" s="223"/>
      <c r="AP885" s="223"/>
      <c r="AQ885" s="223"/>
      <c r="AR885" s="223"/>
      <c r="AS885" s="223"/>
      <c r="AT885" s="223"/>
      <c r="AU885" s="223"/>
      <c r="AV885" s="223"/>
    </row>
    <row r="886" spans="1:48" ht="12.75" customHeight="1" x14ac:dyDescent="0.25">
      <c r="A886" s="222"/>
      <c r="B886" s="222"/>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c r="AA886" s="223"/>
      <c r="AB886" s="223"/>
      <c r="AC886" s="223"/>
      <c r="AD886" s="223"/>
      <c r="AE886" s="223"/>
      <c r="AF886" s="224"/>
      <c r="AG886" s="223"/>
      <c r="AH886" s="223"/>
      <c r="AI886" s="223"/>
      <c r="AJ886" s="223"/>
      <c r="AK886" s="223"/>
      <c r="AL886" s="223"/>
      <c r="AM886" s="223"/>
      <c r="AN886" s="223"/>
      <c r="AO886" s="223"/>
      <c r="AP886" s="223"/>
      <c r="AQ886" s="223"/>
      <c r="AR886" s="223"/>
      <c r="AS886" s="223"/>
      <c r="AT886" s="223"/>
      <c r="AU886" s="223"/>
      <c r="AV886" s="223"/>
    </row>
    <row r="887" spans="1:48" ht="12.75" customHeight="1" x14ac:dyDescent="0.25">
      <c r="A887" s="222"/>
      <c r="B887" s="222"/>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c r="AA887" s="223"/>
      <c r="AB887" s="223"/>
      <c r="AC887" s="223"/>
      <c r="AD887" s="223"/>
      <c r="AE887" s="223"/>
      <c r="AF887" s="224"/>
      <c r="AG887" s="223"/>
      <c r="AH887" s="223"/>
      <c r="AI887" s="223"/>
      <c r="AJ887" s="223"/>
      <c r="AK887" s="223"/>
      <c r="AL887" s="223"/>
      <c r="AM887" s="223"/>
      <c r="AN887" s="223"/>
      <c r="AO887" s="223"/>
      <c r="AP887" s="223"/>
      <c r="AQ887" s="223"/>
      <c r="AR887" s="223"/>
      <c r="AS887" s="223"/>
      <c r="AT887" s="223"/>
      <c r="AU887" s="223"/>
      <c r="AV887" s="223"/>
    </row>
    <row r="888" spans="1:48" ht="12.75" customHeight="1" x14ac:dyDescent="0.25">
      <c r="A888" s="222"/>
      <c r="B888" s="222"/>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c r="AD888" s="223"/>
      <c r="AE888" s="223"/>
      <c r="AF888" s="224"/>
      <c r="AG888" s="223"/>
      <c r="AH888" s="223"/>
      <c r="AI888" s="223"/>
      <c r="AJ888" s="223"/>
      <c r="AK888" s="223"/>
      <c r="AL888" s="223"/>
      <c r="AM888" s="223"/>
      <c r="AN888" s="223"/>
      <c r="AO888" s="223"/>
      <c r="AP888" s="223"/>
      <c r="AQ888" s="223"/>
      <c r="AR888" s="223"/>
      <c r="AS888" s="223"/>
      <c r="AT888" s="223"/>
      <c r="AU888" s="223"/>
      <c r="AV888" s="223"/>
    </row>
    <row r="889" spans="1:48" ht="12.75" customHeight="1" x14ac:dyDescent="0.25">
      <c r="A889" s="222"/>
      <c r="B889" s="222"/>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c r="AD889" s="223"/>
      <c r="AE889" s="223"/>
      <c r="AF889" s="224"/>
      <c r="AG889" s="223"/>
      <c r="AH889" s="223"/>
      <c r="AI889" s="223"/>
      <c r="AJ889" s="223"/>
      <c r="AK889" s="223"/>
      <c r="AL889" s="223"/>
      <c r="AM889" s="223"/>
      <c r="AN889" s="223"/>
      <c r="AO889" s="223"/>
      <c r="AP889" s="223"/>
      <c r="AQ889" s="223"/>
      <c r="AR889" s="223"/>
      <c r="AS889" s="223"/>
      <c r="AT889" s="223"/>
      <c r="AU889" s="223"/>
      <c r="AV889" s="223"/>
    </row>
    <row r="890" spans="1:48" ht="12.75" customHeight="1" x14ac:dyDescent="0.25">
      <c r="A890" s="222"/>
      <c r="B890" s="222"/>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c r="AD890" s="223"/>
      <c r="AE890" s="223"/>
      <c r="AF890" s="224"/>
      <c r="AG890" s="223"/>
      <c r="AH890" s="223"/>
      <c r="AI890" s="223"/>
      <c r="AJ890" s="223"/>
      <c r="AK890" s="223"/>
      <c r="AL890" s="223"/>
      <c r="AM890" s="223"/>
      <c r="AN890" s="223"/>
      <c r="AO890" s="223"/>
      <c r="AP890" s="223"/>
      <c r="AQ890" s="223"/>
      <c r="AR890" s="223"/>
      <c r="AS890" s="223"/>
      <c r="AT890" s="223"/>
      <c r="AU890" s="223"/>
      <c r="AV890" s="223"/>
    </row>
    <row r="891" spans="1:48" ht="12.75" customHeight="1" x14ac:dyDescent="0.25">
      <c r="A891" s="222"/>
      <c r="B891" s="222"/>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c r="AA891" s="223"/>
      <c r="AB891" s="223"/>
      <c r="AC891" s="223"/>
      <c r="AD891" s="223"/>
      <c r="AE891" s="223"/>
      <c r="AF891" s="224"/>
      <c r="AG891" s="223"/>
      <c r="AH891" s="223"/>
      <c r="AI891" s="223"/>
      <c r="AJ891" s="223"/>
      <c r="AK891" s="223"/>
      <c r="AL891" s="223"/>
      <c r="AM891" s="223"/>
      <c r="AN891" s="223"/>
      <c r="AO891" s="223"/>
      <c r="AP891" s="223"/>
      <c r="AQ891" s="223"/>
      <c r="AR891" s="223"/>
      <c r="AS891" s="223"/>
      <c r="AT891" s="223"/>
      <c r="AU891" s="223"/>
      <c r="AV891" s="223"/>
    </row>
    <row r="892" spans="1:48" ht="12.75" customHeight="1" x14ac:dyDescent="0.25">
      <c r="A892" s="222"/>
      <c r="B892" s="222"/>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c r="AA892" s="223"/>
      <c r="AB892" s="223"/>
      <c r="AC892" s="223"/>
      <c r="AD892" s="223"/>
      <c r="AE892" s="223"/>
      <c r="AF892" s="224"/>
      <c r="AG892" s="223"/>
      <c r="AH892" s="223"/>
      <c r="AI892" s="223"/>
      <c r="AJ892" s="223"/>
      <c r="AK892" s="223"/>
      <c r="AL892" s="223"/>
      <c r="AM892" s="223"/>
      <c r="AN892" s="223"/>
      <c r="AO892" s="223"/>
      <c r="AP892" s="223"/>
      <c r="AQ892" s="223"/>
      <c r="AR892" s="223"/>
      <c r="AS892" s="223"/>
      <c r="AT892" s="223"/>
      <c r="AU892" s="223"/>
      <c r="AV892" s="223"/>
    </row>
    <row r="893" spans="1:48" ht="12.75" customHeight="1" x14ac:dyDescent="0.25">
      <c r="A893" s="222"/>
      <c r="B893" s="222"/>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c r="AA893" s="223"/>
      <c r="AB893" s="223"/>
      <c r="AC893" s="223"/>
      <c r="AD893" s="223"/>
      <c r="AE893" s="223"/>
      <c r="AF893" s="224"/>
      <c r="AG893" s="223"/>
      <c r="AH893" s="223"/>
      <c r="AI893" s="223"/>
      <c r="AJ893" s="223"/>
      <c r="AK893" s="223"/>
      <c r="AL893" s="223"/>
      <c r="AM893" s="223"/>
      <c r="AN893" s="223"/>
      <c r="AO893" s="223"/>
      <c r="AP893" s="223"/>
      <c r="AQ893" s="223"/>
      <c r="AR893" s="223"/>
      <c r="AS893" s="223"/>
      <c r="AT893" s="223"/>
      <c r="AU893" s="223"/>
      <c r="AV893" s="223"/>
    </row>
    <row r="894" spans="1:48" ht="12.75" customHeight="1" x14ac:dyDescent="0.25">
      <c r="A894" s="222"/>
      <c r="B894" s="222"/>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c r="AA894" s="223"/>
      <c r="AB894" s="223"/>
      <c r="AC894" s="223"/>
      <c r="AD894" s="223"/>
      <c r="AE894" s="223"/>
      <c r="AF894" s="224"/>
      <c r="AG894" s="223"/>
      <c r="AH894" s="223"/>
      <c r="AI894" s="223"/>
      <c r="AJ894" s="223"/>
      <c r="AK894" s="223"/>
      <c r="AL894" s="223"/>
      <c r="AM894" s="223"/>
      <c r="AN894" s="223"/>
      <c r="AO894" s="223"/>
      <c r="AP894" s="223"/>
      <c r="AQ894" s="223"/>
      <c r="AR894" s="223"/>
      <c r="AS894" s="223"/>
      <c r="AT894" s="223"/>
      <c r="AU894" s="223"/>
      <c r="AV894" s="223"/>
    </row>
    <row r="895" spans="1:48" ht="12.75" customHeight="1" x14ac:dyDescent="0.25">
      <c r="A895" s="222"/>
      <c r="B895" s="222"/>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c r="AA895" s="223"/>
      <c r="AB895" s="223"/>
      <c r="AC895" s="223"/>
      <c r="AD895" s="223"/>
      <c r="AE895" s="223"/>
      <c r="AF895" s="224"/>
      <c r="AG895" s="223"/>
      <c r="AH895" s="223"/>
      <c r="AI895" s="223"/>
      <c r="AJ895" s="223"/>
      <c r="AK895" s="223"/>
      <c r="AL895" s="223"/>
      <c r="AM895" s="223"/>
      <c r="AN895" s="223"/>
      <c r="AO895" s="223"/>
      <c r="AP895" s="223"/>
      <c r="AQ895" s="223"/>
      <c r="AR895" s="223"/>
      <c r="AS895" s="223"/>
      <c r="AT895" s="223"/>
      <c r="AU895" s="223"/>
      <c r="AV895" s="223"/>
    </row>
    <row r="896" spans="1:48" ht="12.75" customHeight="1" x14ac:dyDescent="0.25">
      <c r="A896" s="222"/>
      <c r="B896" s="222"/>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c r="AA896" s="223"/>
      <c r="AB896" s="223"/>
      <c r="AC896" s="223"/>
      <c r="AD896" s="223"/>
      <c r="AE896" s="223"/>
      <c r="AF896" s="224"/>
      <c r="AG896" s="223"/>
      <c r="AH896" s="223"/>
      <c r="AI896" s="223"/>
      <c r="AJ896" s="223"/>
      <c r="AK896" s="223"/>
      <c r="AL896" s="223"/>
      <c r="AM896" s="223"/>
      <c r="AN896" s="223"/>
      <c r="AO896" s="223"/>
      <c r="AP896" s="223"/>
      <c r="AQ896" s="223"/>
      <c r="AR896" s="223"/>
      <c r="AS896" s="223"/>
      <c r="AT896" s="223"/>
      <c r="AU896" s="223"/>
      <c r="AV896" s="223"/>
    </row>
    <row r="897" spans="1:48" ht="12.75" customHeight="1" x14ac:dyDescent="0.25">
      <c r="A897" s="222"/>
      <c r="B897" s="222"/>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c r="AA897" s="223"/>
      <c r="AB897" s="223"/>
      <c r="AC897" s="223"/>
      <c r="AD897" s="223"/>
      <c r="AE897" s="223"/>
      <c r="AF897" s="224"/>
      <c r="AG897" s="223"/>
      <c r="AH897" s="223"/>
      <c r="AI897" s="223"/>
      <c r="AJ897" s="223"/>
      <c r="AK897" s="223"/>
      <c r="AL897" s="223"/>
      <c r="AM897" s="223"/>
      <c r="AN897" s="223"/>
      <c r="AO897" s="223"/>
      <c r="AP897" s="223"/>
      <c r="AQ897" s="223"/>
      <c r="AR897" s="223"/>
      <c r="AS897" s="223"/>
      <c r="AT897" s="223"/>
      <c r="AU897" s="223"/>
      <c r="AV897" s="223"/>
    </row>
    <row r="898" spans="1:48" ht="12.75" customHeight="1" x14ac:dyDescent="0.25">
      <c r="A898" s="222"/>
      <c r="B898" s="222"/>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c r="AA898" s="223"/>
      <c r="AB898" s="223"/>
      <c r="AC898" s="223"/>
      <c r="AD898" s="223"/>
      <c r="AE898" s="223"/>
      <c r="AF898" s="224"/>
      <c r="AG898" s="223"/>
      <c r="AH898" s="223"/>
      <c r="AI898" s="223"/>
      <c r="AJ898" s="223"/>
      <c r="AK898" s="223"/>
      <c r="AL898" s="223"/>
      <c r="AM898" s="223"/>
      <c r="AN898" s="223"/>
      <c r="AO898" s="223"/>
      <c r="AP898" s="223"/>
      <c r="AQ898" s="223"/>
      <c r="AR898" s="223"/>
      <c r="AS898" s="223"/>
      <c r="AT898" s="223"/>
      <c r="AU898" s="223"/>
      <c r="AV898" s="223"/>
    </row>
    <row r="899" spans="1:48" ht="12.75" customHeight="1" x14ac:dyDescent="0.25">
      <c r="A899" s="222"/>
      <c r="B899" s="222"/>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c r="AA899" s="223"/>
      <c r="AB899" s="223"/>
      <c r="AC899" s="223"/>
      <c r="AD899" s="223"/>
      <c r="AE899" s="223"/>
      <c r="AF899" s="224"/>
      <c r="AG899" s="223"/>
      <c r="AH899" s="223"/>
      <c r="AI899" s="223"/>
      <c r="AJ899" s="223"/>
      <c r="AK899" s="223"/>
      <c r="AL899" s="223"/>
      <c r="AM899" s="223"/>
      <c r="AN899" s="223"/>
      <c r="AO899" s="223"/>
      <c r="AP899" s="223"/>
      <c r="AQ899" s="223"/>
      <c r="AR899" s="223"/>
      <c r="AS899" s="223"/>
      <c r="AT899" s="223"/>
      <c r="AU899" s="223"/>
      <c r="AV899" s="223"/>
    </row>
    <row r="900" spans="1:48" ht="12.75" customHeight="1" x14ac:dyDescent="0.25">
      <c r="A900" s="222"/>
      <c r="B900" s="222"/>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c r="AA900" s="223"/>
      <c r="AB900" s="223"/>
      <c r="AC900" s="223"/>
      <c r="AD900" s="223"/>
      <c r="AE900" s="223"/>
      <c r="AF900" s="224"/>
      <c r="AG900" s="223"/>
      <c r="AH900" s="223"/>
      <c r="AI900" s="223"/>
      <c r="AJ900" s="223"/>
      <c r="AK900" s="223"/>
      <c r="AL900" s="223"/>
      <c r="AM900" s="223"/>
      <c r="AN900" s="223"/>
      <c r="AO900" s="223"/>
      <c r="AP900" s="223"/>
      <c r="AQ900" s="223"/>
      <c r="AR900" s="223"/>
      <c r="AS900" s="223"/>
      <c r="AT900" s="223"/>
      <c r="AU900" s="223"/>
      <c r="AV900" s="223"/>
    </row>
    <row r="901" spans="1:48" ht="12.75" customHeight="1" x14ac:dyDescent="0.25">
      <c r="A901" s="222"/>
      <c r="B901" s="222"/>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c r="AA901" s="223"/>
      <c r="AB901" s="223"/>
      <c r="AC901" s="223"/>
      <c r="AD901" s="223"/>
      <c r="AE901" s="223"/>
      <c r="AF901" s="224"/>
      <c r="AG901" s="223"/>
      <c r="AH901" s="223"/>
      <c r="AI901" s="223"/>
      <c r="AJ901" s="223"/>
      <c r="AK901" s="223"/>
      <c r="AL901" s="223"/>
      <c r="AM901" s="223"/>
      <c r="AN901" s="223"/>
      <c r="AO901" s="223"/>
      <c r="AP901" s="223"/>
      <c r="AQ901" s="223"/>
      <c r="AR901" s="223"/>
      <c r="AS901" s="223"/>
      <c r="AT901" s="223"/>
      <c r="AU901" s="223"/>
      <c r="AV901" s="223"/>
    </row>
    <row r="902" spans="1:48" ht="12.75" customHeight="1" x14ac:dyDescent="0.25">
      <c r="A902" s="222"/>
      <c r="B902" s="222"/>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c r="AA902" s="223"/>
      <c r="AB902" s="223"/>
      <c r="AC902" s="223"/>
      <c r="AD902" s="223"/>
      <c r="AE902" s="223"/>
      <c r="AF902" s="224"/>
      <c r="AG902" s="223"/>
      <c r="AH902" s="223"/>
      <c r="AI902" s="223"/>
      <c r="AJ902" s="223"/>
      <c r="AK902" s="223"/>
      <c r="AL902" s="223"/>
      <c r="AM902" s="223"/>
      <c r="AN902" s="223"/>
      <c r="AO902" s="223"/>
      <c r="AP902" s="223"/>
      <c r="AQ902" s="223"/>
      <c r="AR902" s="223"/>
      <c r="AS902" s="223"/>
      <c r="AT902" s="223"/>
      <c r="AU902" s="223"/>
      <c r="AV902" s="223"/>
    </row>
    <row r="903" spans="1:48" ht="12.75" customHeight="1" x14ac:dyDescent="0.25">
      <c r="A903" s="222"/>
      <c r="B903" s="222"/>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c r="AA903" s="223"/>
      <c r="AB903" s="223"/>
      <c r="AC903" s="223"/>
      <c r="AD903" s="223"/>
      <c r="AE903" s="223"/>
      <c r="AF903" s="224"/>
      <c r="AG903" s="223"/>
      <c r="AH903" s="223"/>
      <c r="AI903" s="223"/>
      <c r="AJ903" s="223"/>
      <c r="AK903" s="223"/>
      <c r="AL903" s="223"/>
      <c r="AM903" s="223"/>
      <c r="AN903" s="223"/>
      <c r="AO903" s="223"/>
      <c r="AP903" s="223"/>
      <c r="AQ903" s="223"/>
      <c r="AR903" s="223"/>
      <c r="AS903" s="223"/>
      <c r="AT903" s="223"/>
      <c r="AU903" s="223"/>
      <c r="AV903" s="223"/>
    </row>
    <row r="904" spans="1:48" ht="12.75" customHeight="1" x14ac:dyDescent="0.25">
      <c r="A904" s="222"/>
      <c r="B904" s="222"/>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c r="AB904" s="223"/>
      <c r="AC904" s="223"/>
      <c r="AD904" s="223"/>
      <c r="AE904" s="223"/>
      <c r="AF904" s="224"/>
      <c r="AG904" s="223"/>
      <c r="AH904" s="223"/>
      <c r="AI904" s="223"/>
      <c r="AJ904" s="223"/>
      <c r="AK904" s="223"/>
      <c r="AL904" s="223"/>
      <c r="AM904" s="223"/>
      <c r="AN904" s="223"/>
      <c r="AO904" s="223"/>
      <c r="AP904" s="223"/>
      <c r="AQ904" s="223"/>
      <c r="AR904" s="223"/>
      <c r="AS904" s="223"/>
      <c r="AT904" s="223"/>
      <c r="AU904" s="223"/>
      <c r="AV904" s="223"/>
    </row>
    <row r="905" spans="1:48" ht="12.75" customHeight="1" x14ac:dyDescent="0.25">
      <c r="A905" s="222"/>
      <c r="B905" s="222"/>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c r="AA905" s="223"/>
      <c r="AB905" s="223"/>
      <c r="AC905" s="223"/>
      <c r="AD905" s="223"/>
      <c r="AE905" s="223"/>
      <c r="AF905" s="224"/>
      <c r="AG905" s="223"/>
      <c r="AH905" s="223"/>
      <c r="AI905" s="223"/>
      <c r="AJ905" s="223"/>
      <c r="AK905" s="223"/>
      <c r="AL905" s="223"/>
      <c r="AM905" s="223"/>
      <c r="AN905" s="223"/>
      <c r="AO905" s="223"/>
      <c r="AP905" s="223"/>
      <c r="AQ905" s="223"/>
      <c r="AR905" s="223"/>
      <c r="AS905" s="223"/>
      <c r="AT905" s="223"/>
      <c r="AU905" s="223"/>
      <c r="AV905" s="223"/>
    </row>
    <row r="906" spans="1:48" ht="12.75" customHeight="1" x14ac:dyDescent="0.25">
      <c r="A906" s="222"/>
      <c r="B906" s="222"/>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c r="AA906" s="223"/>
      <c r="AB906" s="223"/>
      <c r="AC906" s="223"/>
      <c r="AD906" s="223"/>
      <c r="AE906" s="223"/>
      <c r="AF906" s="224"/>
      <c r="AG906" s="223"/>
      <c r="AH906" s="223"/>
      <c r="AI906" s="223"/>
      <c r="AJ906" s="223"/>
      <c r="AK906" s="223"/>
      <c r="AL906" s="223"/>
      <c r="AM906" s="223"/>
      <c r="AN906" s="223"/>
      <c r="AO906" s="223"/>
      <c r="AP906" s="223"/>
      <c r="AQ906" s="223"/>
      <c r="AR906" s="223"/>
      <c r="AS906" s="223"/>
      <c r="AT906" s="223"/>
      <c r="AU906" s="223"/>
      <c r="AV906" s="223"/>
    </row>
    <row r="907" spans="1:48" ht="12.75" customHeight="1" x14ac:dyDescent="0.25">
      <c r="A907" s="222"/>
      <c r="B907" s="222"/>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c r="AA907" s="223"/>
      <c r="AB907" s="223"/>
      <c r="AC907" s="223"/>
      <c r="AD907" s="223"/>
      <c r="AE907" s="223"/>
      <c r="AF907" s="224"/>
      <c r="AG907" s="223"/>
      <c r="AH907" s="223"/>
      <c r="AI907" s="223"/>
      <c r="AJ907" s="223"/>
      <c r="AK907" s="223"/>
      <c r="AL907" s="223"/>
      <c r="AM907" s="223"/>
      <c r="AN907" s="223"/>
      <c r="AO907" s="223"/>
      <c r="AP907" s="223"/>
      <c r="AQ907" s="223"/>
      <c r="AR907" s="223"/>
      <c r="AS907" s="223"/>
      <c r="AT907" s="223"/>
      <c r="AU907" s="223"/>
      <c r="AV907" s="223"/>
    </row>
    <row r="908" spans="1:48" ht="12.75" customHeight="1" x14ac:dyDescent="0.25">
      <c r="A908" s="222"/>
      <c r="B908" s="222"/>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223"/>
      <c r="AF908" s="224"/>
      <c r="AG908" s="223"/>
      <c r="AH908" s="223"/>
      <c r="AI908" s="223"/>
      <c r="AJ908" s="223"/>
      <c r="AK908" s="223"/>
      <c r="AL908" s="223"/>
      <c r="AM908" s="223"/>
      <c r="AN908" s="223"/>
      <c r="AO908" s="223"/>
      <c r="AP908" s="223"/>
      <c r="AQ908" s="223"/>
      <c r="AR908" s="223"/>
      <c r="AS908" s="223"/>
      <c r="AT908" s="223"/>
      <c r="AU908" s="223"/>
      <c r="AV908" s="223"/>
    </row>
    <row r="909" spans="1:48" ht="12.75" customHeight="1" x14ac:dyDescent="0.25">
      <c r="A909" s="222"/>
      <c r="B909" s="222"/>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c r="AD909" s="223"/>
      <c r="AE909" s="223"/>
      <c r="AF909" s="224"/>
      <c r="AG909" s="223"/>
      <c r="AH909" s="223"/>
      <c r="AI909" s="223"/>
      <c r="AJ909" s="223"/>
      <c r="AK909" s="223"/>
      <c r="AL909" s="223"/>
      <c r="AM909" s="223"/>
      <c r="AN909" s="223"/>
      <c r="AO909" s="223"/>
      <c r="AP909" s="223"/>
      <c r="AQ909" s="223"/>
      <c r="AR909" s="223"/>
      <c r="AS909" s="223"/>
      <c r="AT909" s="223"/>
      <c r="AU909" s="223"/>
      <c r="AV909" s="223"/>
    </row>
    <row r="910" spans="1:48" ht="12.75" customHeight="1" x14ac:dyDescent="0.25">
      <c r="A910" s="222"/>
      <c r="B910" s="222"/>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c r="AD910" s="223"/>
      <c r="AE910" s="223"/>
      <c r="AF910" s="224"/>
      <c r="AG910" s="223"/>
      <c r="AH910" s="223"/>
      <c r="AI910" s="223"/>
      <c r="AJ910" s="223"/>
      <c r="AK910" s="223"/>
      <c r="AL910" s="223"/>
      <c r="AM910" s="223"/>
      <c r="AN910" s="223"/>
      <c r="AO910" s="223"/>
      <c r="AP910" s="223"/>
      <c r="AQ910" s="223"/>
      <c r="AR910" s="223"/>
      <c r="AS910" s="223"/>
      <c r="AT910" s="223"/>
      <c r="AU910" s="223"/>
      <c r="AV910" s="223"/>
    </row>
    <row r="911" spans="1:48" ht="12.75" customHeight="1" x14ac:dyDescent="0.25">
      <c r="A911" s="222"/>
      <c r="B911" s="222"/>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4"/>
      <c r="AG911" s="223"/>
      <c r="AH911" s="223"/>
      <c r="AI911" s="223"/>
      <c r="AJ911" s="223"/>
      <c r="AK911" s="223"/>
      <c r="AL911" s="223"/>
      <c r="AM911" s="223"/>
      <c r="AN911" s="223"/>
      <c r="AO911" s="223"/>
      <c r="AP911" s="223"/>
      <c r="AQ911" s="223"/>
      <c r="AR911" s="223"/>
      <c r="AS911" s="223"/>
      <c r="AT911" s="223"/>
      <c r="AU911" s="223"/>
      <c r="AV911" s="223"/>
    </row>
    <row r="912" spans="1:48" ht="12.75" customHeight="1" x14ac:dyDescent="0.25">
      <c r="A912" s="222"/>
      <c r="B912" s="222"/>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4"/>
      <c r="AG912" s="223"/>
      <c r="AH912" s="223"/>
      <c r="AI912" s="223"/>
      <c r="AJ912" s="223"/>
      <c r="AK912" s="223"/>
      <c r="AL912" s="223"/>
      <c r="AM912" s="223"/>
      <c r="AN912" s="223"/>
      <c r="AO912" s="223"/>
      <c r="AP912" s="223"/>
      <c r="AQ912" s="223"/>
      <c r="AR912" s="223"/>
      <c r="AS912" s="223"/>
      <c r="AT912" s="223"/>
      <c r="AU912" s="223"/>
      <c r="AV912" s="223"/>
    </row>
    <row r="913" spans="1:48" ht="12.75" customHeight="1" x14ac:dyDescent="0.25">
      <c r="A913" s="222"/>
      <c r="B913" s="222"/>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4"/>
      <c r="AG913" s="223"/>
      <c r="AH913" s="223"/>
      <c r="AI913" s="223"/>
      <c r="AJ913" s="223"/>
      <c r="AK913" s="223"/>
      <c r="AL913" s="223"/>
      <c r="AM913" s="223"/>
      <c r="AN913" s="223"/>
      <c r="AO913" s="223"/>
      <c r="AP913" s="223"/>
      <c r="AQ913" s="223"/>
      <c r="AR913" s="223"/>
      <c r="AS913" s="223"/>
      <c r="AT913" s="223"/>
      <c r="AU913" s="223"/>
      <c r="AV913" s="223"/>
    </row>
    <row r="914" spans="1:48" ht="12.75" customHeight="1" x14ac:dyDescent="0.25">
      <c r="A914" s="222"/>
      <c r="B914" s="222"/>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c r="AD914" s="223"/>
      <c r="AE914" s="223"/>
      <c r="AF914" s="224"/>
      <c r="AG914" s="223"/>
      <c r="AH914" s="223"/>
      <c r="AI914" s="223"/>
      <c r="AJ914" s="223"/>
      <c r="AK914" s="223"/>
      <c r="AL914" s="223"/>
      <c r="AM914" s="223"/>
      <c r="AN914" s="223"/>
      <c r="AO914" s="223"/>
      <c r="AP914" s="223"/>
      <c r="AQ914" s="223"/>
      <c r="AR914" s="223"/>
      <c r="AS914" s="223"/>
      <c r="AT914" s="223"/>
      <c r="AU914" s="223"/>
      <c r="AV914" s="223"/>
    </row>
    <row r="915" spans="1:48" ht="12.75" customHeight="1" x14ac:dyDescent="0.25">
      <c r="A915" s="222"/>
      <c r="B915" s="222"/>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c r="AD915" s="223"/>
      <c r="AE915" s="223"/>
      <c r="AF915" s="224"/>
      <c r="AG915" s="223"/>
      <c r="AH915" s="223"/>
      <c r="AI915" s="223"/>
      <c r="AJ915" s="223"/>
      <c r="AK915" s="223"/>
      <c r="AL915" s="223"/>
      <c r="AM915" s="223"/>
      <c r="AN915" s="223"/>
      <c r="AO915" s="223"/>
      <c r="AP915" s="223"/>
      <c r="AQ915" s="223"/>
      <c r="AR915" s="223"/>
      <c r="AS915" s="223"/>
      <c r="AT915" s="223"/>
      <c r="AU915" s="223"/>
      <c r="AV915" s="223"/>
    </row>
    <row r="916" spans="1:48" ht="12.75" customHeight="1" x14ac:dyDescent="0.25">
      <c r="A916" s="222"/>
      <c r="B916" s="222"/>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4"/>
      <c r="AG916" s="223"/>
      <c r="AH916" s="223"/>
      <c r="AI916" s="223"/>
      <c r="AJ916" s="223"/>
      <c r="AK916" s="223"/>
      <c r="AL916" s="223"/>
      <c r="AM916" s="223"/>
      <c r="AN916" s="223"/>
      <c r="AO916" s="223"/>
      <c r="AP916" s="223"/>
      <c r="AQ916" s="223"/>
      <c r="AR916" s="223"/>
      <c r="AS916" s="223"/>
      <c r="AT916" s="223"/>
      <c r="AU916" s="223"/>
      <c r="AV916" s="223"/>
    </row>
    <row r="917" spans="1:48" ht="12.75" customHeight="1" x14ac:dyDescent="0.25">
      <c r="A917" s="222"/>
      <c r="B917" s="222"/>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c r="AD917" s="223"/>
      <c r="AE917" s="223"/>
      <c r="AF917" s="224"/>
      <c r="AG917" s="223"/>
      <c r="AH917" s="223"/>
      <c r="AI917" s="223"/>
      <c r="AJ917" s="223"/>
      <c r="AK917" s="223"/>
      <c r="AL917" s="223"/>
      <c r="AM917" s="223"/>
      <c r="AN917" s="223"/>
      <c r="AO917" s="223"/>
      <c r="AP917" s="223"/>
      <c r="AQ917" s="223"/>
      <c r="AR917" s="223"/>
      <c r="AS917" s="223"/>
      <c r="AT917" s="223"/>
      <c r="AU917" s="223"/>
      <c r="AV917" s="223"/>
    </row>
    <row r="918" spans="1:48" ht="12.75" customHeight="1" x14ac:dyDescent="0.25">
      <c r="A918" s="222"/>
      <c r="B918" s="222"/>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c r="AA918" s="223"/>
      <c r="AB918" s="223"/>
      <c r="AC918" s="223"/>
      <c r="AD918" s="223"/>
      <c r="AE918" s="223"/>
      <c r="AF918" s="224"/>
      <c r="AG918" s="223"/>
      <c r="AH918" s="223"/>
      <c r="AI918" s="223"/>
      <c r="AJ918" s="223"/>
      <c r="AK918" s="223"/>
      <c r="AL918" s="223"/>
      <c r="AM918" s="223"/>
      <c r="AN918" s="223"/>
      <c r="AO918" s="223"/>
      <c r="AP918" s="223"/>
      <c r="AQ918" s="223"/>
      <c r="AR918" s="223"/>
      <c r="AS918" s="223"/>
      <c r="AT918" s="223"/>
      <c r="AU918" s="223"/>
      <c r="AV918" s="223"/>
    </row>
    <row r="919" spans="1:48" ht="12.75" customHeight="1" x14ac:dyDescent="0.25">
      <c r="A919" s="222"/>
      <c r="B919" s="222"/>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c r="AA919" s="223"/>
      <c r="AB919" s="223"/>
      <c r="AC919" s="223"/>
      <c r="AD919" s="223"/>
      <c r="AE919" s="223"/>
      <c r="AF919" s="224"/>
      <c r="AG919" s="223"/>
      <c r="AH919" s="223"/>
      <c r="AI919" s="223"/>
      <c r="AJ919" s="223"/>
      <c r="AK919" s="223"/>
      <c r="AL919" s="223"/>
      <c r="AM919" s="223"/>
      <c r="AN919" s="223"/>
      <c r="AO919" s="223"/>
      <c r="AP919" s="223"/>
      <c r="AQ919" s="223"/>
      <c r="AR919" s="223"/>
      <c r="AS919" s="223"/>
      <c r="AT919" s="223"/>
      <c r="AU919" s="223"/>
      <c r="AV919" s="223"/>
    </row>
    <row r="920" spans="1:48" ht="12.75" customHeight="1" x14ac:dyDescent="0.25">
      <c r="A920" s="222"/>
      <c r="B920" s="222"/>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c r="AD920" s="223"/>
      <c r="AE920" s="223"/>
      <c r="AF920" s="224"/>
      <c r="AG920" s="223"/>
      <c r="AH920" s="223"/>
      <c r="AI920" s="223"/>
      <c r="AJ920" s="223"/>
      <c r="AK920" s="223"/>
      <c r="AL920" s="223"/>
      <c r="AM920" s="223"/>
      <c r="AN920" s="223"/>
      <c r="AO920" s="223"/>
      <c r="AP920" s="223"/>
      <c r="AQ920" s="223"/>
      <c r="AR920" s="223"/>
      <c r="AS920" s="223"/>
      <c r="AT920" s="223"/>
      <c r="AU920" s="223"/>
      <c r="AV920" s="223"/>
    </row>
    <row r="921" spans="1:48" ht="12.75" customHeight="1" x14ac:dyDescent="0.25">
      <c r="A921" s="222"/>
      <c r="B921" s="222"/>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c r="AA921" s="223"/>
      <c r="AB921" s="223"/>
      <c r="AC921" s="223"/>
      <c r="AD921" s="223"/>
      <c r="AE921" s="223"/>
      <c r="AF921" s="224"/>
      <c r="AG921" s="223"/>
      <c r="AH921" s="223"/>
      <c r="AI921" s="223"/>
      <c r="AJ921" s="223"/>
      <c r="AK921" s="223"/>
      <c r="AL921" s="223"/>
      <c r="AM921" s="223"/>
      <c r="AN921" s="223"/>
      <c r="AO921" s="223"/>
      <c r="AP921" s="223"/>
      <c r="AQ921" s="223"/>
      <c r="AR921" s="223"/>
      <c r="AS921" s="223"/>
      <c r="AT921" s="223"/>
      <c r="AU921" s="223"/>
      <c r="AV921" s="223"/>
    </row>
    <row r="922" spans="1:48" ht="12.75" customHeight="1" x14ac:dyDescent="0.25">
      <c r="A922" s="222"/>
      <c r="B922" s="222"/>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c r="AA922" s="223"/>
      <c r="AB922" s="223"/>
      <c r="AC922" s="223"/>
      <c r="AD922" s="223"/>
      <c r="AE922" s="223"/>
      <c r="AF922" s="224"/>
      <c r="AG922" s="223"/>
      <c r="AH922" s="223"/>
      <c r="AI922" s="223"/>
      <c r="AJ922" s="223"/>
      <c r="AK922" s="223"/>
      <c r="AL922" s="223"/>
      <c r="AM922" s="223"/>
      <c r="AN922" s="223"/>
      <c r="AO922" s="223"/>
      <c r="AP922" s="223"/>
      <c r="AQ922" s="223"/>
      <c r="AR922" s="223"/>
      <c r="AS922" s="223"/>
      <c r="AT922" s="223"/>
      <c r="AU922" s="223"/>
      <c r="AV922" s="223"/>
    </row>
    <row r="923" spans="1:48" ht="12.75" customHeight="1" x14ac:dyDescent="0.25">
      <c r="A923" s="222"/>
      <c r="B923" s="222"/>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c r="AA923" s="223"/>
      <c r="AB923" s="223"/>
      <c r="AC923" s="223"/>
      <c r="AD923" s="223"/>
      <c r="AE923" s="223"/>
      <c r="AF923" s="224"/>
      <c r="AG923" s="223"/>
      <c r="AH923" s="223"/>
      <c r="AI923" s="223"/>
      <c r="AJ923" s="223"/>
      <c r="AK923" s="223"/>
      <c r="AL923" s="223"/>
      <c r="AM923" s="223"/>
      <c r="AN923" s="223"/>
      <c r="AO923" s="223"/>
      <c r="AP923" s="223"/>
      <c r="AQ923" s="223"/>
      <c r="AR923" s="223"/>
      <c r="AS923" s="223"/>
      <c r="AT923" s="223"/>
      <c r="AU923" s="223"/>
      <c r="AV923" s="223"/>
    </row>
    <row r="924" spans="1:48" ht="12.75" customHeight="1" x14ac:dyDescent="0.25">
      <c r="A924" s="222"/>
      <c r="B924" s="222"/>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c r="AA924" s="223"/>
      <c r="AB924" s="223"/>
      <c r="AC924" s="223"/>
      <c r="AD924" s="223"/>
      <c r="AE924" s="223"/>
      <c r="AF924" s="224"/>
      <c r="AG924" s="223"/>
      <c r="AH924" s="223"/>
      <c r="AI924" s="223"/>
      <c r="AJ924" s="223"/>
      <c r="AK924" s="223"/>
      <c r="AL924" s="223"/>
      <c r="AM924" s="223"/>
      <c r="AN924" s="223"/>
      <c r="AO924" s="223"/>
      <c r="AP924" s="223"/>
      <c r="AQ924" s="223"/>
      <c r="AR924" s="223"/>
      <c r="AS924" s="223"/>
      <c r="AT924" s="223"/>
      <c r="AU924" s="223"/>
      <c r="AV924" s="223"/>
    </row>
    <row r="925" spans="1:48" ht="12.75" customHeight="1" x14ac:dyDescent="0.25">
      <c r="A925" s="222"/>
      <c r="B925" s="222"/>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c r="AA925" s="223"/>
      <c r="AB925" s="223"/>
      <c r="AC925" s="223"/>
      <c r="AD925" s="223"/>
      <c r="AE925" s="223"/>
      <c r="AF925" s="224"/>
      <c r="AG925" s="223"/>
      <c r="AH925" s="223"/>
      <c r="AI925" s="223"/>
      <c r="AJ925" s="223"/>
      <c r="AK925" s="223"/>
      <c r="AL925" s="223"/>
      <c r="AM925" s="223"/>
      <c r="AN925" s="223"/>
      <c r="AO925" s="223"/>
      <c r="AP925" s="223"/>
      <c r="AQ925" s="223"/>
      <c r="AR925" s="223"/>
      <c r="AS925" s="223"/>
      <c r="AT925" s="223"/>
      <c r="AU925" s="223"/>
      <c r="AV925" s="223"/>
    </row>
    <row r="926" spans="1:48" ht="12.75" customHeight="1" x14ac:dyDescent="0.25">
      <c r="A926" s="222"/>
      <c r="B926" s="222"/>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c r="AA926" s="223"/>
      <c r="AB926" s="223"/>
      <c r="AC926" s="223"/>
      <c r="AD926" s="223"/>
      <c r="AE926" s="223"/>
      <c r="AF926" s="224"/>
      <c r="AG926" s="223"/>
      <c r="AH926" s="223"/>
      <c r="AI926" s="223"/>
      <c r="AJ926" s="223"/>
      <c r="AK926" s="223"/>
      <c r="AL926" s="223"/>
      <c r="AM926" s="223"/>
      <c r="AN926" s="223"/>
      <c r="AO926" s="223"/>
      <c r="AP926" s="223"/>
      <c r="AQ926" s="223"/>
      <c r="AR926" s="223"/>
      <c r="AS926" s="223"/>
      <c r="AT926" s="223"/>
      <c r="AU926" s="223"/>
      <c r="AV926" s="223"/>
    </row>
    <row r="927" spans="1:48" ht="12.75" customHeight="1" x14ac:dyDescent="0.25">
      <c r="A927" s="222"/>
      <c r="B927" s="222"/>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c r="AA927" s="223"/>
      <c r="AB927" s="223"/>
      <c r="AC927" s="223"/>
      <c r="AD927" s="223"/>
      <c r="AE927" s="223"/>
      <c r="AF927" s="224"/>
      <c r="AG927" s="223"/>
      <c r="AH927" s="223"/>
      <c r="AI927" s="223"/>
      <c r="AJ927" s="223"/>
      <c r="AK927" s="223"/>
      <c r="AL927" s="223"/>
      <c r="AM927" s="223"/>
      <c r="AN927" s="223"/>
      <c r="AO927" s="223"/>
      <c r="AP927" s="223"/>
      <c r="AQ927" s="223"/>
      <c r="AR927" s="223"/>
      <c r="AS927" s="223"/>
      <c r="AT927" s="223"/>
      <c r="AU927" s="223"/>
      <c r="AV927" s="223"/>
    </row>
    <row r="928" spans="1:48" ht="12.75" customHeight="1" x14ac:dyDescent="0.25">
      <c r="A928" s="222"/>
      <c r="B928" s="222"/>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c r="AA928" s="223"/>
      <c r="AB928" s="223"/>
      <c r="AC928" s="223"/>
      <c r="AD928" s="223"/>
      <c r="AE928" s="223"/>
      <c r="AF928" s="224"/>
      <c r="AG928" s="223"/>
      <c r="AH928" s="223"/>
      <c r="AI928" s="223"/>
      <c r="AJ928" s="223"/>
      <c r="AK928" s="223"/>
      <c r="AL928" s="223"/>
      <c r="AM928" s="223"/>
      <c r="AN928" s="223"/>
      <c r="AO928" s="223"/>
      <c r="AP928" s="223"/>
      <c r="AQ928" s="223"/>
      <c r="AR928" s="223"/>
      <c r="AS928" s="223"/>
      <c r="AT928" s="223"/>
      <c r="AU928" s="223"/>
      <c r="AV928" s="223"/>
    </row>
    <row r="929" spans="1:48" ht="12.75" customHeight="1" x14ac:dyDescent="0.25">
      <c r="A929" s="222"/>
      <c r="B929" s="222"/>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c r="AA929" s="223"/>
      <c r="AB929" s="223"/>
      <c r="AC929" s="223"/>
      <c r="AD929" s="223"/>
      <c r="AE929" s="223"/>
      <c r="AF929" s="224"/>
      <c r="AG929" s="223"/>
      <c r="AH929" s="223"/>
      <c r="AI929" s="223"/>
      <c r="AJ929" s="223"/>
      <c r="AK929" s="223"/>
      <c r="AL929" s="223"/>
      <c r="AM929" s="223"/>
      <c r="AN929" s="223"/>
      <c r="AO929" s="223"/>
      <c r="AP929" s="223"/>
      <c r="AQ929" s="223"/>
      <c r="AR929" s="223"/>
      <c r="AS929" s="223"/>
      <c r="AT929" s="223"/>
      <c r="AU929" s="223"/>
      <c r="AV929" s="223"/>
    </row>
    <row r="930" spans="1:48" ht="12.75" customHeight="1" x14ac:dyDescent="0.25">
      <c r="A930" s="222"/>
      <c r="B930" s="222"/>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4"/>
      <c r="AG930" s="223"/>
      <c r="AH930" s="223"/>
      <c r="AI930" s="223"/>
      <c r="AJ930" s="223"/>
      <c r="AK930" s="223"/>
      <c r="AL930" s="223"/>
      <c r="AM930" s="223"/>
      <c r="AN930" s="223"/>
      <c r="AO930" s="223"/>
      <c r="AP930" s="223"/>
      <c r="AQ930" s="223"/>
      <c r="AR930" s="223"/>
      <c r="AS930" s="223"/>
      <c r="AT930" s="223"/>
      <c r="AU930" s="223"/>
      <c r="AV930" s="223"/>
    </row>
    <row r="931" spans="1:48" ht="12.75" customHeight="1" x14ac:dyDescent="0.25">
      <c r="A931" s="222"/>
      <c r="B931" s="222"/>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4"/>
      <c r="AG931" s="223"/>
      <c r="AH931" s="223"/>
      <c r="AI931" s="223"/>
      <c r="AJ931" s="223"/>
      <c r="AK931" s="223"/>
      <c r="AL931" s="223"/>
      <c r="AM931" s="223"/>
      <c r="AN931" s="223"/>
      <c r="AO931" s="223"/>
      <c r="AP931" s="223"/>
      <c r="AQ931" s="223"/>
      <c r="AR931" s="223"/>
      <c r="AS931" s="223"/>
      <c r="AT931" s="223"/>
      <c r="AU931" s="223"/>
      <c r="AV931" s="223"/>
    </row>
    <row r="932" spans="1:48" ht="12.75" customHeight="1" x14ac:dyDescent="0.25">
      <c r="A932" s="222"/>
      <c r="B932" s="222"/>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c r="AA932" s="223"/>
      <c r="AB932" s="223"/>
      <c r="AC932" s="223"/>
      <c r="AD932" s="223"/>
      <c r="AE932" s="223"/>
      <c r="AF932" s="224"/>
      <c r="AG932" s="223"/>
      <c r="AH932" s="223"/>
      <c r="AI932" s="223"/>
      <c r="AJ932" s="223"/>
      <c r="AK932" s="223"/>
      <c r="AL932" s="223"/>
      <c r="AM932" s="223"/>
      <c r="AN932" s="223"/>
      <c r="AO932" s="223"/>
      <c r="AP932" s="223"/>
      <c r="AQ932" s="223"/>
      <c r="AR932" s="223"/>
      <c r="AS932" s="223"/>
      <c r="AT932" s="223"/>
      <c r="AU932" s="223"/>
      <c r="AV932" s="223"/>
    </row>
    <row r="933" spans="1:48" ht="12.75" customHeight="1" x14ac:dyDescent="0.25">
      <c r="A933" s="222"/>
      <c r="B933" s="222"/>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4"/>
      <c r="AG933" s="223"/>
      <c r="AH933" s="223"/>
      <c r="AI933" s="223"/>
      <c r="AJ933" s="223"/>
      <c r="AK933" s="223"/>
      <c r="AL933" s="223"/>
      <c r="AM933" s="223"/>
      <c r="AN933" s="223"/>
      <c r="AO933" s="223"/>
      <c r="AP933" s="223"/>
      <c r="AQ933" s="223"/>
      <c r="AR933" s="223"/>
      <c r="AS933" s="223"/>
      <c r="AT933" s="223"/>
      <c r="AU933" s="223"/>
      <c r="AV933" s="223"/>
    </row>
    <row r="934" spans="1:48" ht="12.75" customHeight="1" x14ac:dyDescent="0.25">
      <c r="A934" s="222"/>
      <c r="B934" s="222"/>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c r="AA934" s="223"/>
      <c r="AB934" s="223"/>
      <c r="AC934" s="223"/>
      <c r="AD934" s="223"/>
      <c r="AE934" s="223"/>
      <c r="AF934" s="224"/>
      <c r="AG934" s="223"/>
      <c r="AH934" s="223"/>
      <c r="AI934" s="223"/>
      <c r="AJ934" s="223"/>
      <c r="AK934" s="223"/>
      <c r="AL934" s="223"/>
      <c r="AM934" s="223"/>
      <c r="AN934" s="223"/>
      <c r="AO934" s="223"/>
      <c r="AP934" s="223"/>
      <c r="AQ934" s="223"/>
      <c r="AR934" s="223"/>
      <c r="AS934" s="223"/>
      <c r="AT934" s="223"/>
      <c r="AU934" s="223"/>
      <c r="AV934" s="223"/>
    </row>
    <row r="935" spans="1:48" ht="12.75" customHeight="1" x14ac:dyDescent="0.25">
      <c r="A935" s="222"/>
      <c r="B935" s="222"/>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c r="AA935" s="223"/>
      <c r="AB935" s="223"/>
      <c r="AC935" s="223"/>
      <c r="AD935" s="223"/>
      <c r="AE935" s="223"/>
      <c r="AF935" s="224"/>
      <c r="AG935" s="223"/>
      <c r="AH935" s="223"/>
      <c r="AI935" s="223"/>
      <c r="AJ935" s="223"/>
      <c r="AK935" s="223"/>
      <c r="AL935" s="223"/>
      <c r="AM935" s="223"/>
      <c r="AN935" s="223"/>
      <c r="AO935" s="223"/>
      <c r="AP935" s="223"/>
      <c r="AQ935" s="223"/>
      <c r="AR935" s="223"/>
      <c r="AS935" s="223"/>
      <c r="AT935" s="223"/>
      <c r="AU935" s="223"/>
      <c r="AV935" s="223"/>
    </row>
    <row r="936" spans="1:48" ht="12.75" customHeight="1" x14ac:dyDescent="0.25">
      <c r="A936" s="222"/>
      <c r="B936" s="222"/>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4"/>
      <c r="AG936" s="223"/>
      <c r="AH936" s="223"/>
      <c r="AI936" s="223"/>
      <c r="AJ936" s="223"/>
      <c r="AK936" s="223"/>
      <c r="AL936" s="223"/>
      <c r="AM936" s="223"/>
      <c r="AN936" s="223"/>
      <c r="AO936" s="223"/>
      <c r="AP936" s="223"/>
      <c r="AQ936" s="223"/>
      <c r="AR936" s="223"/>
      <c r="AS936" s="223"/>
      <c r="AT936" s="223"/>
      <c r="AU936" s="223"/>
      <c r="AV936" s="223"/>
    </row>
    <row r="937" spans="1:48" ht="12.75" customHeight="1" x14ac:dyDescent="0.25">
      <c r="A937" s="222"/>
      <c r="B937" s="222"/>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4"/>
      <c r="AG937" s="223"/>
      <c r="AH937" s="223"/>
      <c r="AI937" s="223"/>
      <c r="AJ937" s="223"/>
      <c r="AK937" s="223"/>
      <c r="AL937" s="223"/>
      <c r="AM937" s="223"/>
      <c r="AN937" s="223"/>
      <c r="AO937" s="223"/>
      <c r="AP937" s="223"/>
      <c r="AQ937" s="223"/>
      <c r="AR937" s="223"/>
      <c r="AS937" s="223"/>
      <c r="AT937" s="223"/>
      <c r="AU937" s="223"/>
      <c r="AV937" s="223"/>
    </row>
    <row r="938" spans="1:48" ht="12.75" customHeight="1" x14ac:dyDescent="0.25">
      <c r="A938" s="222"/>
      <c r="B938" s="222"/>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c r="AA938" s="223"/>
      <c r="AB938" s="223"/>
      <c r="AC938" s="223"/>
      <c r="AD938" s="223"/>
      <c r="AE938" s="223"/>
      <c r="AF938" s="224"/>
      <c r="AG938" s="223"/>
      <c r="AH938" s="223"/>
      <c r="AI938" s="223"/>
      <c r="AJ938" s="223"/>
      <c r="AK938" s="223"/>
      <c r="AL938" s="223"/>
      <c r="AM938" s="223"/>
      <c r="AN938" s="223"/>
      <c r="AO938" s="223"/>
      <c r="AP938" s="223"/>
      <c r="AQ938" s="223"/>
      <c r="AR938" s="223"/>
      <c r="AS938" s="223"/>
      <c r="AT938" s="223"/>
      <c r="AU938" s="223"/>
      <c r="AV938" s="223"/>
    </row>
    <row r="939" spans="1:48" ht="12.75" customHeight="1" x14ac:dyDescent="0.25">
      <c r="A939" s="222"/>
      <c r="B939" s="222"/>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c r="AA939" s="223"/>
      <c r="AB939" s="223"/>
      <c r="AC939" s="223"/>
      <c r="AD939" s="223"/>
      <c r="AE939" s="223"/>
      <c r="AF939" s="224"/>
      <c r="AG939" s="223"/>
      <c r="AH939" s="223"/>
      <c r="AI939" s="223"/>
      <c r="AJ939" s="223"/>
      <c r="AK939" s="223"/>
      <c r="AL939" s="223"/>
      <c r="AM939" s="223"/>
      <c r="AN939" s="223"/>
      <c r="AO939" s="223"/>
      <c r="AP939" s="223"/>
      <c r="AQ939" s="223"/>
      <c r="AR939" s="223"/>
      <c r="AS939" s="223"/>
      <c r="AT939" s="223"/>
      <c r="AU939" s="223"/>
      <c r="AV939" s="223"/>
    </row>
    <row r="940" spans="1:48" ht="12.75" customHeight="1" x14ac:dyDescent="0.25">
      <c r="A940" s="222"/>
      <c r="B940" s="222"/>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4"/>
      <c r="AG940" s="223"/>
      <c r="AH940" s="223"/>
      <c r="AI940" s="223"/>
      <c r="AJ940" s="223"/>
      <c r="AK940" s="223"/>
      <c r="AL940" s="223"/>
      <c r="AM940" s="223"/>
      <c r="AN940" s="223"/>
      <c r="AO940" s="223"/>
      <c r="AP940" s="223"/>
      <c r="AQ940" s="223"/>
      <c r="AR940" s="223"/>
      <c r="AS940" s="223"/>
      <c r="AT940" s="223"/>
      <c r="AU940" s="223"/>
      <c r="AV940" s="223"/>
    </row>
    <row r="941" spans="1:48" ht="12.75" customHeight="1" x14ac:dyDescent="0.25">
      <c r="A941" s="222"/>
      <c r="B941" s="222"/>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4"/>
      <c r="AG941" s="223"/>
      <c r="AH941" s="223"/>
      <c r="AI941" s="223"/>
      <c r="AJ941" s="223"/>
      <c r="AK941" s="223"/>
      <c r="AL941" s="223"/>
      <c r="AM941" s="223"/>
      <c r="AN941" s="223"/>
      <c r="AO941" s="223"/>
      <c r="AP941" s="223"/>
      <c r="AQ941" s="223"/>
      <c r="AR941" s="223"/>
      <c r="AS941" s="223"/>
      <c r="AT941" s="223"/>
      <c r="AU941" s="223"/>
      <c r="AV941" s="223"/>
    </row>
    <row r="942" spans="1:48" ht="12.75" customHeight="1" x14ac:dyDescent="0.25">
      <c r="A942" s="222"/>
      <c r="B942" s="222"/>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c r="AA942" s="223"/>
      <c r="AB942" s="223"/>
      <c r="AC942" s="223"/>
      <c r="AD942" s="223"/>
      <c r="AE942" s="223"/>
      <c r="AF942" s="224"/>
      <c r="AG942" s="223"/>
      <c r="AH942" s="223"/>
      <c r="AI942" s="223"/>
      <c r="AJ942" s="223"/>
      <c r="AK942" s="223"/>
      <c r="AL942" s="223"/>
      <c r="AM942" s="223"/>
      <c r="AN942" s="223"/>
      <c r="AO942" s="223"/>
      <c r="AP942" s="223"/>
      <c r="AQ942" s="223"/>
      <c r="AR942" s="223"/>
      <c r="AS942" s="223"/>
      <c r="AT942" s="223"/>
      <c r="AU942" s="223"/>
      <c r="AV942" s="223"/>
    </row>
    <row r="943" spans="1:48" ht="12.75" customHeight="1" x14ac:dyDescent="0.25">
      <c r="A943" s="222"/>
      <c r="B943" s="222"/>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4"/>
      <c r="AG943" s="223"/>
      <c r="AH943" s="223"/>
      <c r="AI943" s="223"/>
      <c r="AJ943" s="223"/>
      <c r="AK943" s="223"/>
      <c r="AL943" s="223"/>
      <c r="AM943" s="223"/>
      <c r="AN943" s="223"/>
      <c r="AO943" s="223"/>
      <c r="AP943" s="223"/>
      <c r="AQ943" s="223"/>
      <c r="AR943" s="223"/>
      <c r="AS943" s="223"/>
      <c r="AT943" s="223"/>
      <c r="AU943" s="223"/>
      <c r="AV943" s="223"/>
    </row>
    <row r="944" spans="1:48" ht="12.75" customHeight="1" x14ac:dyDescent="0.25">
      <c r="A944" s="222"/>
      <c r="B944" s="222"/>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c r="AA944" s="223"/>
      <c r="AB944" s="223"/>
      <c r="AC944" s="223"/>
      <c r="AD944" s="223"/>
      <c r="AE944" s="223"/>
      <c r="AF944" s="224"/>
      <c r="AG944" s="223"/>
      <c r="AH944" s="223"/>
      <c r="AI944" s="223"/>
      <c r="AJ944" s="223"/>
      <c r="AK944" s="223"/>
      <c r="AL944" s="223"/>
      <c r="AM944" s="223"/>
      <c r="AN944" s="223"/>
      <c r="AO944" s="223"/>
      <c r="AP944" s="223"/>
      <c r="AQ944" s="223"/>
      <c r="AR944" s="223"/>
      <c r="AS944" s="223"/>
      <c r="AT944" s="223"/>
      <c r="AU944" s="223"/>
      <c r="AV944" s="223"/>
    </row>
    <row r="945" spans="1:48" ht="12.75" customHeight="1" x14ac:dyDescent="0.25">
      <c r="A945" s="222"/>
      <c r="B945" s="222"/>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c r="AA945" s="223"/>
      <c r="AB945" s="223"/>
      <c r="AC945" s="223"/>
      <c r="AD945" s="223"/>
      <c r="AE945" s="223"/>
      <c r="AF945" s="224"/>
      <c r="AG945" s="223"/>
      <c r="AH945" s="223"/>
      <c r="AI945" s="223"/>
      <c r="AJ945" s="223"/>
      <c r="AK945" s="223"/>
      <c r="AL945" s="223"/>
      <c r="AM945" s="223"/>
      <c r="AN945" s="223"/>
      <c r="AO945" s="223"/>
      <c r="AP945" s="223"/>
      <c r="AQ945" s="223"/>
      <c r="AR945" s="223"/>
      <c r="AS945" s="223"/>
      <c r="AT945" s="223"/>
      <c r="AU945" s="223"/>
      <c r="AV945" s="223"/>
    </row>
    <row r="946" spans="1:48" ht="12.75" customHeight="1" x14ac:dyDescent="0.25">
      <c r="A946" s="222"/>
      <c r="B946" s="222"/>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c r="AA946" s="223"/>
      <c r="AB946" s="223"/>
      <c r="AC946" s="223"/>
      <c r="AD946" s="223"/>
      <c r="AE946" s="223"/>
      <c r="AF946" s="224"/>
      <c r="AG946" s="223"/>
      <c r="AH946" s="223"/>
      <c r="AI946" s="223"/>
      <c r="AJ946" s="223"/>
      <c r="AK946" s="223"/>
      <c r="AL946" s="223"/>
      <c r="AM946" s="223"/>
      <c r="AN946" s="223"/>
      <c r="AO946" s="223"/>
      <c r="AP946" s="223"/>
      <c r="AQ946" s="223"/>
      <c r="AR946" s="223"/>
      <c r="AS946" s="223"/>
      <c r="AT946" s="223"/>
      <c r="AU946" s="223"/>
      <c r="AV946" s="223"/>
    </row>
    <row r="947" spans="1:48" ht="12.75" customHeight="1" x14ac:dyDescent="0.25">
      <c r="A947" s="222"/>
      <c r="B947" s="222"/>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c r="AA947" s="223"/>
      <c r="AB947" s="223"/>
      <c r="AC947" s="223"/>
      <c r="AD947" s="223"/>
      <c r="AE947" s="223"/>
      <c r="AF947" s="224"/>
      <c r="AG947" s="223"/>
      <c r="AH947" s="223"/>
      <c r="AI947" s="223"/>
      <c r="AJ947" s="223"/>
      <c r="AK947" s="223"/>
      <c r="AL947" s="223"/>
      <c r="AM947" s="223"/>
      <c r="AN947" s="223"/>
      <c r="AO947" s="223"/>
      <c r="AP947" s="223"/>
      <c r="AQ947" s="223"/>
      <c r="AR947" s="223"/>
      <c r="AS947" s="223"/>
      <c r="AT947" s="223"/>
      <c r="AU947" s="223"/>
      <c r="AV947" s="223"/>
    </row>
    <row r="948" spans="1:48" ht="12.75" customHeight="1" x14ac:dyDescent="0.25">
      <c r="A948" s="222"/>
      <c r="B948" s="222"/>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c r="AA948" s="223"/>
      <c r="AB948" s="223"/>
      <c r="AC948" s="223"/>
      <c r="AD948" s="223"/>
      <c r="AE948" s="223"/>
      <c r="AF948" s="224"/>
      <c r="AG948" s="223"/>
      <c r="AH948" s="223"/>
      <c r="AI948" s="223"/>
      <c r="AJ948" s="223"/>
      <c r="AK948" s="223"/>
      <c r="AL948" s="223"/>
      <c r="AM948" s="223"/>
      <c r="AN948" s="223"/>
      <c r="AO948" s="223"/>
      <c r="AP948" s="223"/>
      <c r="AQ948" s="223"/>
      <c r="AR948" s="223"/>
      <c r="AS948" s="223"/>
      <c r="AT948" s="223"/>
      <c r="AU948" s="223"/>
      <c r="AV948" s="223"/>
    </row>
    <row r="949" spans="1:48" ht="12.75" customHeight="1" x14ac:dyDescent="0.25">
      <c r="A949" s="222"/>
      <c r="B949" s="222"/>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c r="AA949" s="223"/>
      <c r="AB949" s="223"/>
      <c r="AC949" s="223"/>
      <c r="AD949" s="223"/>
      <c r="AE949" s="223"/>
      <c r="AF949" s="224"/>
      <c r="AG949" s="223"/>
      <c r="AH949" s="223"/>
      <c r="AI949" s="223"/>
      <c r="AJ949" s="223"/>
      <c r="AK949" s="223"/>
      <c r="AL949" s="223"/>
      <c r="AM949" s="223"/>
      <c r="AN949" s="223"/>
      <c r="AO949" s="223"/>
      <c r="AP949" s="223"/>
      <c r="AQ949" s="223"/>
      <c r="AR949" s="223"/>
      <c r="AS949" s="223"/>
      <c r="AT949" s="223"/>
      <c r="AU949" s="223"/>
      <c r="AV949" s="223"/>
    </row>
    <row r="950" spans="1:48" ht="12.75" customHeight="1" x14ac:dyDescent="0.25">
      <c r="A950" s="222"/>
      <c r="B950" s="222"/>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4"/>
      <c r="AG950" s="223"/>
      <c r="AH950" s="223"/>
      <c r="AI950" s="223"/>
      <c r="AJ950" s="223"/>
      <c r="AK950" s="223"/>
      <c r="AL950" s="223"/>
      <c r="AM950" s="223"/>
      <c r="AN950" s="223"/>
      <c r="AO950" s="223"/>
      <c r="AP950" s="223"/>
      <c r="AQ950" s="223"/>
      <c r="AR950" s="223"/>
      <c r="AS950" s="223"/>
      <c r="AT950" s="223"/>
      <c r="AU950" s="223"/>
      <c r="AV950" s="223"/>
    </row>
    <row r="951" spans="1:48" ht="12.75" customHeight="1" x14ac:dyDescent="0.25">
      <c r="A951" s="222"/>
      <c r="B951" s="222"/>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c r="AA951" s="223"/>
      <c r="AB951" s="223"/>
      <c r="AC951" s="223"/>
      <c r="AD951" s="223"/>
      <c r="AE951" s="223"/>
      <c r="AF951" s="224"/>
      <c r="AG951" s="223"/>
      <c r="AH951" s="223"/>
      <c r="AI951" s="223"/>
      <c r="AJ951" s="223"/>
      <c r="AK951" s="223"/>
      <c r="AL951" s="223"/>
      <c r="AM951" s="223"/>
      <c r="AN951" s="223"/>
      <c r="AO951" s="223"/>
      <c r="AP951" s="223"/>
      <c r="AQ951" s="223"/>
      <c r="AR951" s="223"/>
      <c r="AS951" s="223"/>
      <c r="AT951" s="223"/>
      <c r="AU951" s="223"/>
      <c r="AV951" s="223"/>
    </row>
    <row r="952" spans="1:48" ht="12.75" customHeight="1" x14ac:dyDescent="0.25">
      <c r="A952" s="222"/>
      <c r="B952" s="222"/>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c r="AA952" s="223"/>
      <c r="AB952" s="223"/>
      <c r="AC952" s="223"/>
      <c r="AD952" s="223"/>
      <c r="AE952" s="223"/>
      <c r="AF952" s="224"/>
      <c r="AG952" s="223"/>
      <c r="AH952" s="223"/>
      <c r="AI952" s="223"/>
      <c r="AJ952" s="223"/>
      <c r="AK952" s="223"/>
      <c r="AL952" s="223"/>
      <c r="AM952" s="223"/>
      <c r="AN952" s="223"/>
      <c r="AO952" s="223"/>
      <c r="AP952" s="223"/>
      <c r="AQ952" s="223"/>
      <c r="AR952" s="223"/>
      <c r="AS952" s="223"/>
      <c r="AT952" s="223"/>
      <c r="AU952" s="223"/>
      <c r="AV952" s="223"/>
    </row>
    <row r="953" spans="1:48" ht="12.75" customHeight="1" x14ac:dyDescent="0.25">
      <c r="A953" s="222"/>
      <c r="B953" s="222"/>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c r="AA953" s="223"/>
      <c r="AB953" s="223"/>
      <c r="AC953" s="223"/>
      <c r="AD953" s="223"/>
      <c r="AE953" s="223"/>
      <c r="AF953" s="224"/>
      <c r="AG953" s="223"/>
      <c r="AH953" s="223"/>
      <c r="AI953" s="223"/>
      <c r="AJ953" s="223"/>
      <c r="AK953" s="223"/>
      <c r="AL953" s="223"/>
      <c r="AM953" s="223"/>
      <c r="AN953" s="223"/>
      <c r="AO953" s="223"/>
      <c r="AP953" s="223"/>
      <c r="AQ953" s="223"/>
      <c r="AR953" s="223"/>
      <c r="AS953" s="223"/>
      <c r="AT953" s="223"/>
      <c r="AU953" s="223"/>
      <c r="AV953" s="223"/>
    </row>
    <row r="954" spans="1:48" ht="12.75" customHeight="1" x14ac:dyDescent="0.25">
      <c r="A954" s="222"/>
      <c r="B954" s="222"/>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c r="AA954" s="223"/>
      <c r="AB954" s="223"/>
      <c r="AC954" s="223"/>
      <c r="AD954" s="223"/>
      <c r="AE954" s="223"/>
      <c r="AF954" s="224"/>
      <c r="AG954" s="223"/>
      <c r="AH954" s="223"/>
      <c r="AI954" s="223"/>
      <c r="AJ954" s="223"/>
      <c r="AK954" s="223"/>
      <c r="AL954" s="223"/>
      <c r="AM954" s="223"/>
      <c r="AN954" s="223"/>
      <c r="AO954" s="223"/>
      <c r="AP954" s="223"/>
      <c r="AQ954" s="223"/>
      <c r="AR954" s="223"/>
      <c r="AS954" s="223"/>
      <c r="AT954" s="223"/>
      <c r="AU954" s="223"/>
      <c r="AV954" s="223"/>
    </row>
    <row r="955" spans="1:48" ht="12.75" customHeight="1" x14ac:dyDescent="0.25">
      <c r="A955" s="222"/>
      <c r="B955" s="222"/>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c r="AA955" s="223"/>
      <c r="AB955" s="223"/>
      <c r="AC955" s="223"/>
      <c r="AD955" s="223"/>
      <c r="AE955" s="223"/>
      <c r="AF955" s="224"/>
      <c r="AG955" s="223"/>
      <c r="AH955" s="223"/>
      <c r="AI955" s="223"/>
      <c r="AJ955" s="223"/>
      <c r="AK955" s="223"/>
      <c r="AL955" s="223"/>
      <c r="AM955" s="223"/>
      <c r="AN955" s="223"/>
      <c r="AO955" s="223"/>
      <c r="AP955" s="223"/>
      <c r="AQ955" s="223"/>
      <c r="AR955" s="223"/>
      <c r="AS955" s="223"/>
      <c r="AT955" s="223"/>
      <c r="AU955" s="223"/>
      <c r="AV955" s="223"/>
    </row>
    <row r="956" spans="1:48" ht="12.75" customHeight="1" x14ac:dyDescent="0.25">
      <c r="A956" s="222"/>
      <c r="B956" s="222"/>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c r="AA956" s="223"/>
      <c r="AB956" s="223"/>
      <c r="AC956" s="223"/>
      <c r="AD956" s="223"/>
      <c r="AE956" s="223"/>
      <c r="AF956" s="224"/>
      <c r="AG956" s="223"/>
      <c r="AH956" s="223"/>
      <c r="AI956" s="223"/>
      <c r="AJ956" s="223"/>
      <c r="AK956" s="223"/>
      <c r="AL956" s="223"/>
      <c r="AM956" s="223"/>
      <c r="AN956" s="223"/>
      <c r="AO956" s="223"/>
      <c r="AP956" s="223"/>
      <c r="AQ956" s="223"/>
      <c r="AR956" s="223"/>
      <c r="AS956" s="223"/>
      <c r="AT956" s="223"/>
      <c r="AU956" s="223"/>
      <c r="AV956" s="223"/>
    </row>
    <row r="957" spans="1:48" ht="12.75" customHeight="1" x14ac:dyDescent="0.25">
      <c r="A957" s="222"/>
      <c r="B957" s="222"/>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c r="AA957" s="223"/>
      <c r="AB957" s="223"/>
      <c r="AC957" s="223"/>
      <c r="AD957" s="223"/>
      <c r="AE957" s="223"/>
      <c r="AF957" s="224"/>
      <c r="AG957" s="223"/>
      <c r="AH957" s="223"/>
      <c r="AI957" s="223"/>
      <c r="AJ957" s="223"/>
      <c r="AK957" s="223"/>
      <c r="AL957" s="223"/>
      <c r="AM957" s="223"/>
      <c r="AN957" s="223"/>
      <c r="AO957" s="223"/>
      <c r="AP957" s="223"/>
      <c r="AQ957" s="223"/>
      <c r="AR957" s="223"/>
      <c r="AS957" s="223"/>
      <c r="AT957" s="223"/>
      <c r="AU957" s="223"/>
      <c r="AV957" s="223"/>
    </row>
    <row r="958" spans="1:48" ht="12.75" customHeight="1" x14ac:dyDescent="0.25">
      <c r="A958" s="222"/>
      <c r="B958" s="222"/>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c r="AA958" s="223"/>
      <c r="AB958" s="223"/>
      <c r="AC958" s="223"/>
      <c r="AD958" s="223"/>
      <c r="AE958" s="223"/>
      <c r="AF958" s="224"/>
      <c r="AG958" s="223"/>
      <c r="AH958" s="223"/>
      <c r="AI958" s="223"/>
      <c r="AJ958" s="223"/>
      <c r="AK958" s="223"/>
      <c r="AL958" s="223"/>
      <c r="AM958" s="223"/>
      <c r="AN958" s="223"/>
      <c r="AO958" s="223"/>
      <c r="AP958" s="223"/>
      <c r="AQ958" s="223"/>
      <c r="AR958" s="223"/>
      <c r="AS958" s="223"/>
      <c r="AT958" s="223"/>
      <c r="AU958" s="223"/>
      <c r="AV958" s="223"/>
    </row>
    <row r="959" spans="1:48" ht="12.75" customHeight="1" x14ac:dyDescent="0.25">
      <c r="A959" s="222"/>
      <c r="B959" s="222"/>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c r="AA959" s="223"/>
      <c r="AB959" s="223"/>
      <c r="AC959" s="223"/>
      <c r="AD959" s="223"/>
      <c r="AE959" s="223"/>
      <c r="AF959" s="224"/>
      <c r="AG959" s="223"/>
      <c r="AH959" s="223"/>
      <c r="AI959" s="223"/>
      <c r="AJ959" s="223"/>
      <c r="AK959" s="223"/>
      <c r="AL959" s="223"/>
      <c r="AM959" s="223"/>
      <c r="AN959" s="223"/>
      <c r="AO959" s="223"/>
      <c r="AP959" s="223"/>
      <c r="AQ959" s="223"/>
      <c r="AR959" s="223"/>
      <c r="AS959" s="223"/>
      <c r="AT959" s="223"/>
      <c r="AU959" s="223"/>
      <c r="AV959" s="223"/>
    </row>
    <row r="960" spans="1:48" ht="12.75" customHeight="1" x14ac:dyDescent="0.25">
      <c r="A960" s="222"/>
      <c r="B960" s="222"/>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c r="AA960" s="223"/>
      <c r="AB960" s="223"/>
      <c r="AC960" s="223"/>
      <c r="AD960" s="223"/>
      <c r="AE960" s="223"/>
      <c r="AF960" s="224"/>
      <c r="AG960" s="223"/>
      <c r="AH960" s="223"/>
      <c r="AI960" s="223"/>
      <c r="AJ960" s="223"/>
      <c r="AK960" s="223"/>
      <c r="AL960" s="223"/>
      <c r="AM960" s="223"/>
      <c r="AN960" s="223"/>
      <c r="AO960" s="223"/>
      <c r="AP960" s="223"/>
      <c r="AQ960" s="223"/>
      <c r="AR960" s="223"/>
      <c r="AS960" s="223"/>
      <c r="AT960" s="223"/>
      <c r="AU960" s="223"/>
      <c r="AV960" s="223"/>
    </row>
    <row r="961" spans="1:48" ht="12.75" customHeight="1" x14ac:dyDescent="0.25">
      <c r="A961" s="222"/>
      <c r="B961" s="222"/>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c r="AA961" s="223"/>
      <c r="AB961" s="223"/>
      <c r="AC961" s="223"/>
      <c r="AD961" s="223"/>
      <c r="AE961" s="223"/>
      <c r="AF961" s="224"/>
      <c r="AG961" s="223"/>
      <c r="AH961" s="223"/>
      <c r="AI961" s="223"/>
      <c r="AJ961" s="223"/>
      <c r="AK961" s="223"/>
      <c r="AL961" s="223"/>
      <c r="AM961" s="223"/>
      <c r="AN961" s="223"/>
      <c r="AO961" s="223"/>
      <c r="AP961" s="223"/>
      <c r="AQ961" s="223"/>
      <c r="AR961" s="223"/>
      <c r="AS961" s="223"/>
      <c r="AT961" s="223"/>
      <c r="AU961" s="223"/>
      <c r="AV961" s="223"/>
    </row>
    <row r="962" spans="1:48" ht="12.75" customHeight="1" x14ac:dyDescent="0.25">
      <c r="A962" s="222"/>
      <c r="B962" s="222"/>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c r="AA962" s="223"/>
      <c r="AB962" s="223"/>
      <c r="AC962" s="223"/>
      <c r="AD962" s="223"/>
      <c r="AE962" s="223"/>
      <c r="AF962" s="224"/>
      <c r="AG962" s="223"/>
      <c r="AH962" s="223"/>
      <c r="AI962" s="223"/>
      <c r="AJ962" s="223"/>
      <c r="AK962" s="223"/>
      <c r="AL962" s="223"/>
      <c r="AM962" s="223"/>
      <c r="AN962" s="223"/>
      <c r="AO962" s="223"/>
      <c r="AP962" s="223"/>
      <c r="AQ962" s="223"/>
      <c r="AR962" s="223"/>
      <c r="AS962" s="223"/>
      <c r="AT962" s="223"/>
      <c r="AU962" s="223"/>
      <c r="AV962" s="223"/>
    </row>
    <row r="963" spans="1:48" ht="12.75" customHeight="1" x14ac:dyDescent="0.25">
      <c r="A963" s="222"/>
      <c r="B963" s="222"/>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c r="AA963" s="223"/>
      <c r="AB963" s="223"/>
      <c r="AC963" s="223"/>
      <c r="AD963" s="223"/>
      <c r="AE963" s="223"/>
      <c r="AF963" s="224"/>
      <c r="AG963" s="223"/>
      <c r="AH963" s="223"/>
      <c r="AI963" s="223"/>
      <c r="AJ963" s="223"/>
      <c r="AK963" s="223"/>
      <c r="AL963" s="223"/>
      <c r="AM963" s="223"/>
      <c r="AN963" s="223"/>
      <c r="AO963" s="223"/>
      <c r="AP963" s="223"/>
      <c r="AQ963" s="223"/>
      <c r="AR963" s="223"/>
      <c r="AS963" s="223"/>
      <c r="AT963" s="223"/>
      <c r="AU963" s="223"/>
      <c r="AV963" s="223"/>
    </row>
    <row r="964" spans="1:48" ht="12.75" customHeight="1" x14ac:dyDescent="0.25">
      <c r="A964" s="222"/>
      <c r="B964" s="222"/>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c r="AA964" s="223"/>
      <c r="AB964" s="223"/>
      <c r="AC964" s="223"/>
      <c r="AD964" s="223"/>
      <c r="AE964" s="223"/>
      <c r="AF964" s="224"/>
      <c r="AG964" s="223"/>
      <c r="AH964" s="223"/>
      <c r="AI964" s="223"/>
      <c r="AJ964" s="223"/>
      <c r="AK964" s="223"/>
      <c r="AL964" s="223"/>
      <c r="AM964" s="223"/>
      <c r="AN964" s="223"/>
      <c r="AO964" s="223"/>
      <c r="AP964" s="223"/>
      <c r="AQ964" s="223"/>
      <c r="AR964" s="223"/>
      <c r="AS964" s="223"/>
      <c r="AT964" s="223"/>
      <c r="AU964" s="223"/>
      <c r="AV964" s="223"/>
    </row>
    <row r="965" spans="1:48" ht="12.75" customHeight="1" x14ac:dyDescent="0.25">
      <c r="A965" s="222"/>
      <c r="B965" s="222"/>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c r="AA965" s="223"/>
      <c r="AB965" s="223"/>
      <c r="AC965" s="223"/>
      <c r="AD965" s="223"/>
      <c r="AE965" s="223"/>
      <c r="AF965" s="224"/>
      <c r="AG965" s="223"/>
      <c r="AH965" s="223"/>
      <c r="AI965" s="223"/>
      <c r="AJ965" s="223"/>
      <c r="AK965" s="223"/>
      <c r="AL965" s="223"/>
      <c r="AM965" s="223"/>
      <c r="AN965" s="223"/>
      <c r="AO965" s="223"/>
      <c r="AP965" s="223"/>
      <c r="AQ965" s="223"/>
      <c r="AR965" s="223"/>
      <c r="AS965" s="223"/>
      <c r="AT965" s="223"/>
      <c r="AU965" s="223"/>
      <c r="AV965" s="223"/>
    </row>
    <row r="966" spans="1:48" ht="12.75" customHeight="1" x14ac:dyDescent="0.25">
      <c r="A966" s="222"/>
      <c r="B966" s="222"/>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c r="AA966" s="223"/>
      <c r="AB966" s="223"/>
      <c r="AC966" s="223"/>
      <c r="AD966" s="223"/>
      <c r="AE966" s="223"/>
      <c r="AF966" s="224"/>
      <c r="AG966" s="223"/>
      <c r="AH966" s="223"/>
      <c r="AI966" s="223"/>
      <c r="AJ966" s="223"/>
      <c r="AK966" s="223"/>
      <c r="AL966" s="223"/>
      <c r="AM966" s="223"/>
      <c r="AN966" s="223"/>
      <c r="AO966" s="223"/>
      <c r="AP966" s="223"/>
      <c r="AQ966" s="223"/>
      <c r="AR966" s="223"/>
      <c r="AS966" s="223"/>
      <c r="AT966" s="223"/>
      <c r="AU966" s="223"/>
      <c r="AV966" s="223"/>
    </row>
    <row r="967" spans="1:48" ht="12.75" customHeight="1" x14ac:dyDescent="0.25">
      <c r="A967" s="222"/>
      <c r="B967" s="222"/>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c r="AA967" s="223"/>
      <c r="AB967" s="223"/>
      <c r="AC967" s="223"/>
      <c r="AD967" s="223"/>
      <c r="AE967" s="223"/>
      <c r="AF967" s="224"/>
      <c r="AG967" s="223"/>
      <c r="AH967" s="223"/>
      <c r="AI967" s="223"/>
      <c r="AJ967" s="223"/>
      <c r="AK967" s="223"/>
      <c r="AL967" s="223"/>
      <c r="AM967" s="223"/>
      <c r="AN967" s="223"/>
      <c r="AO967" s="223"/>
      <c r="AP967" s="223"/>
      <c r="AQ967" s="223"/>
      <c r="AR967" s="223"/>
      <c r="AS967" s="223"/>
      <c r="AT967" s="223"/>
      <c r="AU967" s="223"/>
      <c r="AV967" s="223"/>
    </row>
    <row r="968" spans="1:48" ht="12.75" customHeight="1" x14ac:dyDescent="0.25">
      <c r="A968" s="222"/>
      <c r="B968" s="222"/>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c r="AA968" s="223"/>
      <c r="AB968" s="223"/>
      <c r="AC968" s="223"/>
      <c r="AD968" s="223"/>
      <c r="AE968" s="223"/>
      <c r="AF968" s="224"/>
      <c r="AG968" s="223"/>
      <c r="AH968" s="223"/>
      <c r="AI968" s="223"/>
      <c r="AJ968" s="223"/>
      <c r="AK968" s="223"/>
      <c r="AL968" s="223"/>
      <c r="AM968" s="223"/>
      <c r="AN968" s="223"/>
      <c r="AO968" s="223"/>
      <c r="AP968" s="223"/>
      <c r="AQ968" s="223"/>
      <c r="AR968" s="223"/>
      <c r="AS968" s="223"/>
      <c r="AT968" s="223"/>
      <c r="AU968" s="223"/>
      <c r="AV968" s="223"/>
    </row>
    <row r="969" spans="1:48" ht="12.75" customHeight="1" x14ac:dyDescent="0.25">
      <c r="A969" s="222"/>
      <c r="B969" s="222"/>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c r="AA969" s="223"/>
      <c r="AB969" s="223"/>
      <c r="AC969" s="223"/>
      <c r="AD969" s="223"/>
      <c r="AE969" s="223"/>
      <c r="AF969" s="224"/>
      <c r="AG969" s="223"/>
      <c r="AH969" s="223"/>
      <c r="AI969" s="223"/>
      <c r="AJ969" s="223"/>
      <c r="AK969" s="223"/>
      <c r="AL969" s="223"/>
      <c r="AM969" s="223"/>
      <c r="AN969" s="223"/>
      <c r="AO969" s="223"/>
      <c r="AP969" s="223"/>
      <c r="AQ969" s="223"/>
      <c r="AR969" s="223"/>
      <c r="AS969" s="223"/>
      <c r="AT969" s="223"/>
      <c r="AU969" s="223"/>
      <c r="AV969" s="223"/>
    </row>
    <row r="970" spans="1:48" ht="12.75" customHeight="1" x14ac:dyDescent="0.25">
      <c r="A970" s="222"/>
      <c r="B970" s="222"/>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c r="AA970" s="223"/>
      <c r="AB970" s="223"/>
      <c r="AC970" s="223"/>
      <c r="AD970" s="223"/>
      <c r="AE970" s="223"/>
      <c r="AF970" s="224"/>
      <c r="AG970" s="223"/>
      <c r="AH970" s="223"/>
      <c r="AI970" s="223"/>
      <c r="AJ970" s="223"/>
      <c r="AK970" s="223"/>
      <c r="AL970" s="223"/>
      <c r="AM970" s="223"/>
      <c r="AN970" s="223"/>
      <c r="AO970" s="223"/>
      <c r="AP970" s="223"/>
      <c r="AQ970" s="223"/>
      <c r="AR970" s="223"/>
      <c r="AS970" s="223"/>
      <c r="AT970" s="223"/>
      <c r="AU970" s="223"/>
      <c r="AV970" s="223"/>
    </row>
    <row r="971" spans="1:48" ht="12.75" customHeight="1" x14ac:dyDescent="0.25">
      <c r="A971" s="222"/>
      <c r="B971" s="222"/>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c r="AA971" s="223"/>
      <c r="AB971" s="223"/>
      <c r="AC971" s="223"/>
      <c r="AD971" s="223"/>
      <c r="AE971" s="223"/>
      <c r="AF971" s="224"/>
      <c r="AG971" s="223"/>
      <c r="AH971" s="223"/>
      <c r="AI971" s="223"/>
      <c r="AJ971" s="223"/>
      <c r="AK971" s="223"/>
      <c r="AL971" s="223"/>
      <c r="AM971" s="223"/>
      <c r="AN971" s="223"/>
      <c r="AO971" s="223"/>
      <c r="AP971" s="223"/>
      <c r="AQ971" s="223"/>
      <c r="AR971" s="223"/>
      <c r="AS971" s="223"/>
      <c r="AT971" s="223"/>
      <c r="AU971" s="223"/>
      <c r="AV971" s="223"/>
    </row>
    <row r="972" spans="1:48" ht="12.75" customHeight="1" x14ac:dyDescent="0.25">
      <c r="A972" s="222"/>
      <c r="B972" s="222"/>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c r="AA972" s="223"/>
      <c r="AB972" s="223"/>
      <c r="AC972" s="223"/>
      <c r="AD972" s="223"/>
      <c r="AE972" s="223"/>
      <c r="AF972" s="224"/>
      <c r="AG972" s="223"/>
      <c r="AH972" s="223"/>
      <c r="AI972" s="223"/>
      <c r="AJ972" s="223"/>
      <c r="AK972" s="223"/>
      <c r="AL972" s="223"/>
      <c r="AM972" s="223"/>
      <c r="AN972" s="223"/>
      <c r="AO972" s="223"/>
      <c r="AP972" s="223"/>
      <c r="AQ972" s="223"/>
      <c r="AR972" s="223"/>
      <c r="AS972" s="223"/>
      <c r="AT972" s="223"/>
      <c r="AU972" s="223"/>
      <c r="AV972" s="223"/>
    </row>
    <row r="973" spans="1:48" ht="12.75" customHeight="1" x14ac:dyDescent="0.25">
      <c r="A973" s="222"/>
      <c r="B973" s="222"/>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c r="AA973" s="223"/>
      <c r="AB973" s="223"/>
      <c r="AC973" s="223"/>
      <c r="AD973" s="223"/>
      <c r="AE973" s="223"/>
      <c r="AF973" s="224"/>
      <c r="AG973" s="223"/>
      <c r="AH973" s="223"/>
      <c r="AI973" s="223"/>
      <c r="AJ973" s="223"/>
      <c r="AK973" s="223"/>
      <c r="AL973" s="223"/>
      <c r="AM973" s="223"/>
      <c r="AN973" s="223"/>
      <c r="AO973" s="223"/>
      <c r="AP973" s="223"/>
      <c r="AQ973" s="223"/>
      <c r="AR973" s="223"/>
      <c r="AS973" s="223"/>
      <c r="AT973" s="223"/>
      <c r="AU973" s="223"/>
      <c r="AV973" s="223"/>
    </row>
    <row r="974" spans="1:48" ht="12.75" customHeight="1" x14ac:dyDescent="0.25">
      <c r="A974" s="222"/>
      <c r="B974" s="222"/>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c r="AA974" s="223"/>
      <c r="AB974" s="223"/>
      <c r="AC974" s="223"/>
      <c r="AD974" s="223"/>
      <c r="AE974" s="223"/>
      <c r="AF974" s="224"/>
      <c r="AG974" s="223"/>
      <c r="AH974" s="223"/>
      <c r="AI974" s="223"/>
      <c r="AJ974" s="223"/>
      <c r="AK974" s="223"/>
      <c r="AL974" s="223"/>
      <c r="AM974" s="223"/>
      <c r="AN974" s="223"/>
      <c r="AO974" s="223"/>
      <c r="AP974" s="223"/>
      <c r="AQ974" s="223"/>
      <c r="AR974" s="223"/>
      <c r="AS974" s="223"/>
      <c r="AT974" s="223"/>
      <c r="AU974" s="223"/>
      <c r="AV974" s="223"/>
    </row>
    <row r="975" spans="1:48" ht="12.75" customHeight="1" x14ac:dyDescent="0.25">
      <c r="A975" s="222"/>
      <c r="B975" s="222"/>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c r="AA975" s="223"/>
      <c r="AB975" s="223"/>
      <c r="AC975" s="223"/>
      <c r="AD975" s="223"/>
      <c r="AE975" s="223"/>
      <c r="AF975" s="224"/>
      <c r="AG975" s="223"/>
      <c r="AH975" s="223"/>
      <c r="AI975" s="223"/>
      <c r="AJ975" s="223"/>
      <c r="AK975" s="223"/>
      <c r="AL975" s="223"/>
      <c r="AM975" s="223"/>
      <c r="AN975" s="223"/>
      <c r="AO975" s="223"/>
      <c r="AP975" s="223"/>
      <c r="AQ975" s="223"/>
      <c r="AR975" s="223"/>
      <c r="AS975" s="223"/>
      <c r="AT975" s="223"/>
      <c r="AU975" s="223"/>
      <c r="AV975" s="223"/>
    </row>
    <row r="976" spans="1:48" ht="12.75" customHeight="1" x14ac:dyDescent="0.25">
      <c r="A976" s="222"/>
      <c r="B976" s="222"/>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c r="AD976" s="223"/>
      <c r="AE976" s="223"/>
      <c r="AF976" s="224"/>
      <c r="AG976" s="223"/>
      <c r="AH976" s="223"/>
      <c r="AI976" s="223"/>
      <c r="AJ976" s="223"/>
      <c r="AK976" s="223"/>
      <c r="AL976" s="223"/>
      <c r="AM976" s="223"/>
      <c r="AN976" s="223"/>
      <c r="AO976" s="223"/>
      <c r="AP976" s="223"/>
      <c r="AQ976" s="223"/>
      <c r="AR976" s="223"/>
      <c r="AS976" s="223"/>
      <c r="AT976" s="223"/>
      <c r="AU976" s="223"/>
      <c r="AV976" s="223"/>
    </row>
    <row r="977" spans="1:48" ht="12.75" customHeight="1" x14ac:dyDescent="0.25">
      <c r="A977" s="222"/>
      <c r="B977" s="222"/>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4"/>
      <c r="AG977" s="223"/>
      <c r="AH977" s="223"/>
      <c r="AI977" s="223"/>
      <c r="AJ977" s="223"/>
      <c r="AK977" s="223"/>
      <c r="AL977" s="223"/>
      <c r="AM977" s="223"/>
      <c r="AN977" s="223"/>
      <c r="AO977" s="223"/>
      <c r="AP977" s="223"/>
      <c r="AQ977" s="223"/>
      <c r="AR977" s="223"/>
      <c r="AS977" s="223"/>
      <c r="AT977" s="223"/>
      <c r="AU977" s="223"/>
      <c r="AV977" s="223"/>
    </row>
    <row r="978" spans="1:48" ht="12.75" customHeight="1" x14ac:dyDescent="0.25">
      <c r="A978" s="222"/>
      <c r="B978" s="222"/>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c r="AD978" s="223"/>
      <c r="AE978" s="223"/>
      <c r="AF978" s="224"/>
      <c r="AG978" s="223"/>
      <c r="AH978" s="223"/>
      <c r="AI978" s="223"/>
      <c r="AJ978" s="223"/>
      <c r="AK978" s="223"/>
      <c r="AL978" s="223"/>
      <c r="AM978" s="223"/>
      <c r="AN978" s="223"/>
      <c r="AO978" s="223"/>
      <c r="AP978" s="223"/>
      <c r="AQ978" s="223"/>
      <c r="AR978" s="223"/>
      <c r="AS978" s="223"/>
      <c r="AT978" s="223"/>
      <c r="AU978" s="223"/>
      <c r="AV978" s="223"/>
    </row>
    <row r="979" spans="1:48" ht="12.75" customHeight="1" x14ac:dyDescent="0.25">
      <c r="A979" s="222"/>
      <c r="B979" s="222"/>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c r="AA979" s="223"/>
      <c r="AB979" s="223"/>
      <c r="AC979" s="223"/>
      <c r="AD979" s="223"/>
      <c r="AE979" s="223"/>
      <c r="AF979" s="224"/>
      <c r="AG979" s="223"/>
      <c r="AH979" s="223"/>
      <c r="AI979" s="223"/>
      <c r="AJ979" s="223"/>
      <c r="AK979" s="223"/>
      <c r="AL979" s="223"/>
      <c r="AM979" s="223"/>
      <c r="AN979" s="223"/>
      <c r="AO979" s="223"/>
      <c r="AP979" s="223"/>
      <c r="AQ979" s="223"/>
      <c r="AR979" s="223"/>
      <c r="AS979" s="223"/>
      <c r="AT979" s="223"/>
      <c r="AU979" s="223"/>
      <c r="AV979" s="223"/>
    </row>
    <row r="980" spans="1:48" ht="12.75" customHeight="1" x14ac:dyDescent="0.25">
      <c r="A980" s="222"/>
      <c r="B980" s="222"/>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c r="AA980" s="223"/>
      <c r="AB980" s="223"/>
      <c r="AC980" s="223"/>
      <c r="AD980" s="223"/>
      <c r="AE980" s="223"/>
      <c r="AF980" s="224"/>
      <c r="AG980" s="223"/>
      <c r="AH980" s="223"/>
      <c r="AI980" s="223"/>
      <c r="AJ980" s="223"/>
      <c r="AK980" s="223"/>
      <c r="AL980" s="223"/>
      <c r="AM980" s="223"/>
      <c r="AN980" s="223"/>
      <c r="AO980" s="223"/>
      <c r="AP980" s="223"/>
      <c r="AQ980" s="223"/>
      <c r="AR980" s="223"/>
      <c r="AS980" s="223"/>
      <c r="AT980" s="223"/>
      <c r="AU980" s="223"/>
      <c r="AV980" s="223"/>
    </row>
    <row r="981" spans="1:48" ht="12.75" customHeight="1" x14ac:dyDescent="0.25">
      <c r="A981" s="222"/>
      <c r="B981" s="222"/>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c r="AD981" s="223"/>
      <c r="AE981" s="223"/>
      <c r="AF981" s="224"/>
      <c r="AG981" s="223"/>
      <c r="AH981" s="223"/>
      <c r="AI981" s="223"/>
      <c r="AJ981" s="223"/>
      <c r="AK981" s="223"/>
      <c r="AL981" s="223"/>
      <c r="AM981" s="223"/>
      <c r="AN981" s="223"/>
      <c r="AO981" s="223"/>
      <c r="AP981" s="223"/>
      <c r="AQ981" s="223"/>
      <c r="AR981" s="223"/>
      <c r="AS981" s="223"/>
      <c r="AT981" s="223"/>
      <c r="AU981" s="223"/>
      <c r="AV981" s="223"/>
    </row>
    <row r="982" spans="1:48" ht="12.75" customHeight="1" x14ac:dyDescent="0.25">
      <c r="A982" s="222"/>
      <c r="B982" s="222"/>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c r="AA982" s="223"/>
      <c r="AB982" s="223"/>
      <c r="AC982" s="223"/>
      <c r="AD982" s="223"/>
      <c r="AE982" s="223"/>
      <c r="AF982" s="224"/>
      <c r="AG982" s="223"/>
      <c r="AH982" s="223"/>
      <c r="AI982" s="223"/>
      <c r="AJ982" s="223"/>
      <c r="AK982" s="223"/>
      <c r="AL982" s="223"/>
      <c r="AM982" s="223"/>
      <c r="AN982" s="223"/>
      <c r="AO982" s="223"/>
      <c r="AP982" s="223"/>
      <c r="AQ982" s="223"/>
      <c r="AR982" s="223"/>
      <c r="AS982" s="223"/>
      <c r="AT982" s="223"/>
      <c r="AU982" s="223"/>
      <c r="AV982" s="223"/>
    </row>
    <row r="983" spans="1:48" ht="12.75" customHeight="1" x14ac:dyDescent="0.25">
      <c r="A983" s="222"/>
      <c r="B983" s="222"/>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c r="AD983" s="223"/>
      <c r="AE983" s="223"/>
      <c r="AF983" s="224"/>
      <c r="AG983" s="223"/>
      <c r="AH983" s="223"/>
      <c r="AI983" s="223"/>
      <c r="AJ983" s="223"/>
      <c r="AK983" s="223"/>
      <c r="AL983" s="223"/>
      <c r="AM983" s="223"/>
      <c r="AN983" s="223"/>
      <c r="AO983" s="223"/>
      <c r="AP983" s="223"/>
      <c r="AQ983" s="223"/>
      <c r="AR983" s="223"/>
      <c r="AS983" s="223"/>
      <c r="AT983" s="223"/>
      <c r="AU983" s="223"/>
      <c r="AV983" s="223"/>
    </row>
    <row r="984" spans="1:48" ht="12.75" customHeight="1" x14ac:dyDescent="0.25">
      <c r="A984" s="222"/>
      <c r="B984" s="222"/>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4"/>
      <c r="AG984" s="223"/>
      <c r="AH984" s="223"/>
      <c r="AI984" s="223"/>
      <c r="AJ984" s="223"/>
      <c r="AK984" s="223"/>
      <c r="AL984" s="223"/>
      <c r="AM984" s="223"/>
      <c r="AN984" s="223"/>
      <c r="AO984" s="223"/>
      <c r="AP984" s="223"/>
      <c r="AQ984" s="223"/>
      <c r="AR984" s="223"/>
      <c r="AS984" s="223"/>
      <c r="AT984" s="223"/>
      <c r="AU984" s="223"/>
      <c r="AV984" s="223"/>
    </row>
    <row r="985" spans="1:48" ht="12.75" customHeight="1" x14ac:dyDescent="0.25">
      <c r="A985" s="222"/>
      <c r="B985" s="222"/>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c r="AA985" s="223"/>
      <c r="AB985" s="223"/>
      <c r="AC985" s="223"/>
      <c r="AD985" s="223"/>
      <c r="AE985" s="223"/>
      <c r="AF985" s="224"/>
      <c r="AG985" s="223"/>
      <c r="AH985" s="223"/>
      <c r="AI985" s="223"/>
      <c r="AJ985" s="223"/>
      <c r="AK985" s="223"/>
      <c r="AL985" s="223"/>
      <c r="AM985" s="223"/>
      <c r="AN985" s="223"/>
      <c r="AO985" s="223"/>
      <c r="AP985" s="223"/>
      <c r="AQ985" s="223"/>
      <c r="AR985" s="223"/>
      <c r="AS985" s="223"/>
      <c r="AT985" s="223"/>
      <c r="AU985" s="223"/>
      <c r="AV985" s="223"/>
    </row>
    <row r="986" spans="1:48" ht="12.75" customHeight="1" x14ac:dyDescent="0.25">
      <c r="A986" s="222"/>
      <c r="B986" s="222"/>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c r="AA986" s="223"/>
      <c r="AB986" s="223"/>
      <c r="AC986" s="223"/>
      <c r="AD986" s="223"/>
      <c r="AE986" s="223"/>
      <c r="AF986" s="224"/>
      <c r="AG986" s="223"/>
      <c r="AH986" s="223"/>
      <c r="AI986" s="223"/>
      <c r="AJ986" s="223"/>
      <c r="AK986" s="223"/>
      <c r="AL986" s="223"/>
      <c r="AM986" s="223"/>
      <c r="AN986" s="223"/>
      <c r="AO986" s="223"/>
      <c r="AP986" s="223"/>
      <c r="AQ986" s="223"/>
      <c r="AR986" s="223"/>
      <c r="AS986" s="223"/>
      <c r="AT986" s="223"/>
      <c r="AU986" s="223"/>
      <c r="AV986" s="223"/>
    </row>
    <row r="987" spans="1:48" ht="12.75" customHeight="1" x14ac:dyDescent="0.25">
      <c r="A987" s="222"/>
      <c r="B987" s="222"/>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c r="AA987" s="223"/>
      <c r="AB987" s="223"/>
      <c r="AC987" s="223"/>
      <c r="AD987" s="223"/>
      <c r="AE987" s="223"/>
      <c r="AF987" s="224"/>
      <c r="AG987" s="223"/>
      <c r="AH987" s="223"/>
      <c r="AI987" s="223"/>
      <c r="AJ987" s="223"/>
      <c r="AK987" s="223"/>
      <c r="AL987" s="223"/>
      <c r="AM987" s="223"/>
      <c r="AN987" s="223"/>
      <c r="AO987" s="223"/>
      <c r="AP987" s="223"/>
      <c r="AQ987" s="223"/>
      <c r="AR987" s="223"/>
      <c r="AS987" s="223"/>
      <c r="AT987" s="223"/>
      <c r="AU987" s="223"/>
      <c r="AV987" s="223"/>
    </row>
    <row r="988" spans="1:48" ht="12.75" customHeight="1" x14ac:dyDescent="0.25">
      <c r="A988" s="222"/>
      <c r="B988" s="222"/>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c r="AA988" s="223"/>
      <c r="AB988" s="223"/>
      <c r="AC988" s="223"/>
      <c r="AD988" s="223"/>
      <c r="AE988" s="223"/>
      <c r="AF988" s="224"/>
      <c r="AG988" s="223"/>
      <c r="AH988" s="223"/>
      <c r="AI988" s="223"/>
      <c r="AJ988" s="223"/>
      <c r="AK988" s="223"/>
      <c r="AL988" s="223"/>
      <c r="AM988" s="223"/>
      <c r="AN988" s="223"/>
      <c r="AO988" s="223"/>
      <c r="AP988" s="223"/>
      <c r="AQ988" s="223"/>
      <c r="AR988" s="223"/>
      <c r="AS988" s="223"/>
      <c r="AT988" s="223"/>
      <c r="AU988" s="223"/>
      <c r="AV988" s="223"/>
    </row>
    <row r="989" spans="1:48" ht="12.75" customHeight="1" x14ac:dyDescent="0.25">
      <c r="A989" s="222"/>
      <c r="B989" s="222"/>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c r="AA989" s="223"/>
      <c r="AB989" s="223"/>
      <c r="AC989" s="223"/>
      <c r="AD989" s="223"/>
      <c r="AE989" s="223"/>
      <c r="AF989" s="224"/>
      <c r="AG989" s="223"/>
      <c r="AH989" s="223"/>
      <c r="AI989" s="223"/>
      <c r="AJ989" s="223"/>
      <c r="AK989" s="223"/>
      <c r="AL989" s="223"/>
      <c r="AM989" s="223"/>
      <c r="AN989" s="223"/>
      <c r="AO989" s="223"/>
      <c r="AP989" s="223"/>
      <c r="AQ989" s="223"/>
      <c r="AR989" s="223"/>
      <c r="AS989" s="223"/>
      <c r="AT989" s="223"/>
      <c r="AU989" s="223"/>
      <c r="AV989" s="223"/>
    </row>
    <row r="990" spans="1:48" ht="12.75" customHeight="1" x14ac:dyDescent="0.25">
      <c r="A990" s="222"/>
      <c r="B990" s="222"/>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4"/>
      <c r="AG990" s="223"/>
      <c r="AH990" s="223"/>
      <c r="AI990" s="223"/>
      <c r="AJ990" s="223"/>
      <c r="AK990" s="223"/>
      <c r="AL990" s="223"/>
      <c r="AM990" s="223"/>
      <c r="AN990" s="223"/>
      <c r="AO990" s="223"/>
      <c r="AP990" s="223"/>
      <c r="AQ990" s="223"/>
      <c r="AR990" s="223"/>
      <c r="AS990" s="223"/>
      <c r="AT990" s="223"/>
      <c r="AU990" s="223"/>
      <c r="AV990" s="223"/>
    </row>
    <row r="991" spans="1:48" ht="12.75" customHeight="1" x14ac:dyDescent="0.25">
      <c r="A991" s="222"/>
      <c r="B991" s="222"/>
      <c r="C991" s="223"/>
      <c r="D991" s="223"/>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c r="AA991" s="223"/>
      <c r="AB991" s="223"/>
      <c r="AC991" s="223"/>
      <c r="AD991" s="223"/>
      <c r="AE991" s="223"/>
      <c r="AF991" s="224"/>
      <c r="AG991" s="223"/>
      <c r="AH991" s="223"/>
      <c r="AI991" s="223"/>
      <c r="AJ991" s="223"/>
      <c r="AK991" s="223"/>
      <c r="AL991" s="223"/>
      <c r="AM991" s="223"/>
      <c r="AN991" s="223"/>
      <c r="AO991" s="223"/>
      <c r="AP991" s="223"/>
      <c r="AQ991" s="223"/>
      <c r="AR991" s="223"/>
      <c r="AS991" s="223"/>
      <c r="AT991" s="223"/>
      <c r="AU991" s="223"/>
      <c r="AV991" s="223"/>
    </row>
    <row r="992" spans="1:48" ht="12.75" customHeight="1" x14ac:dyDescent="0.25">
      <c r="A992" s="222"/>
      <c r="B992" s="222"/>
      <c r="C992" s="223"/>
      <c r="D992" s="223"/>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c r="AA992" s="223"/>
      <c r="AB992" s="223"/>
      <c r="AC992" s="223"/>
      <c r="AD992" s="223"/>
      <c r="AE992" s="223"/>
      <c r="AF992" s="224"/>
      <c r="AG992" s="223"/>
      <c r="AH992" s="223"/>
      <c r="AI992" s="223"/>
      <c r="AJ992" s="223"/>
      <c r="AK992" s="223"/>
      <c r="AL992" s="223"/>
      <c r="AM992" s="223"/>
      <c r="AN992" s="223"/>
      <c r="AO992" s="223"/>
      <c r="AP992" s="223"/>
      <c r="AQ992" s="223"/>
      <c r="AR992" s="223"/>
      <c r="AS992" s="223"/>
      <c r="AT992" s="223"/>
      <c r="AU992" s="223"/>
      <c r="AV992" s="223"/>
    </row>
    <row r="993" spans="1:48" ht="12.75" customHeight="1" x14ac:dyDescent="0.25">
      <c r="A993" s="222"/>
      <c r="B993" s="222"/>
      <c r="C993" s="223"/>
      <c r="D993" s="223"/>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c r="AA993" s="223"/>
      <c r="AB993" s="223"/>
      <c r="AC993" s="223"/>
      <c r="AD993" s="223"/>
      <c r="AE993" s="223"/>
      <c r="AF993" s="224"/>
      <c r="AG993" s="223"/>
      <c r="AH993" s="223"/>
      <c r="AI993" s="223"/>
      <c r="AJ993" s="223"/>
      <c r="AK993" s="223"/>
      <c r="AL993" s="223"/>
      <c r="AM993" s="223"/>
      <c r="AN993" s="223"/>
      <c r="AO993" s="223"/>
      <c r="AP993" s="223"/>
      <c r="AQ993" s="223"/>
      <c r="AR993" s="223"/>
      <c r="AS993" s="223"/>
      <c r="AT993" s="223"/>
      <c r="AU993" s="223"/>
      <c r="AV993" s="223"/>
    </row>
    <row r="994" spans="1:48" ht="12.75" customHeight="1" x14ac:dyDescent="0.25">
      <c r="A994" s="222"/>
      <c r="B994" s="222"/>
      <c r="C994" s="223"/>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c r="AA994" s="223"/>
      <c r="AB994" s="223"/>
      <c r="AC994" s="223"/>
      <c r="AD994" s="223"/>
      <c r="AE994" s="223"/>
      <c r="AF994" s="224"/>
      <c r="AG994" s="223"/>
      <c r="AH994" s="223"/>
      <c r="AI994" s="223"/>
      <c r="AJ994" s="223"/>
      <c r="AK994" s="223"/>
      <c r="AL994" s="223"/>
      <c r="AM994" s="223"/>
      <c r="AN994" s="223"/>
      <c r="AO994" s="223"/>
      <c r="AP994" s="223"/>
      <c r="AQ994" s="223"/>
      <c r="AR994" s="223"/>
      <c r="AS994" s="223"/>
      <c r="AT994" s="223"/>
      <c r="AU994" s="223"/>
      <c r="AV994" s="223"/>
    </row>
    <row r="995" spans="1:48" ht="12.75" customHeight="1" x14ac:dyDescent="0.25">
      <c r="A995" s="222"/>
      <c r="B995" s="222"/>
      <c r="C995" s="223"/>
      <c r="D995" s="223"/>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c r="AA995" s="223"/>
      <c r="AB995" s="223"/>
      <c r="AC995" s="223"/>
      <c r="AD995" s="223"/>
      <c r="AE995" s="223"/>
      <c r="AF995" s="224"/>
      <c r="AG995" s="223"/>
      <c r="AH995" s="223"/>
      <c r="AI995" s="223"/>
      <c r="AJ995" s="223"/>
      <c r="AK995" s="223"/>
      <c r="AL995" s="223"/>
      <c r="AM995" s="223"/>
      <c r="AN995" s="223"/>
      <c r="AO995" s="223"/>
      <c r="AP995" s="223"/>
      <c r="AQ995" s="223"/>
      <c r="AR995" s="223"/>
      <c r="AS995" s="223"/>
      <c r="AT995" s="223"/>
      <c r="AU995" s="223"/>
      <c r="AV995" s="223"/>
    </row>
    <row r="996" spans="1:48" ht="12.75" customHeight="1" x14ac:dyDescent="0.25">
      <c r="A996" s="222"/>
      <c r="B996" s="222"/>
      <c r="C996" s="223"/>
      <c r="D996" s="223"/>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c r="AA996" s="223"/>
      <c r="AB996" s="223"/>
      <c r="AC996" s="223"/>
      <c r="AD996" s="223"/>
      <c r="AE996" s="223"/>
      <c r="AF996" s="224"/>
      <c r="AG996" s="223"/>
      <c r="AH996" s="223"/>
      <c r="AI996" s="223"/>
      <c r="AJ996" s="223"/>
      <c r="AK996" s="223"/>
      <c r="AL996" s="223"/>
      <c r="AM996" s="223"/>
      <c r="AN996" s="223"/>
      <c r="AO996" s="223"/>
      <c r="AP996" s="223"/>
      <c r="AQ996" s="223"/>
      <c r="AR996" s="223"/>
      <c r="AS996" s="223"/>
      <c r="AT996" s="223"/>
      <c r="AU996" s="223"/>
      <c r="AV996" s="223"/>
    </row>
    <row r="997" spans="1:48" ht="12.75" customHeight="1" x14ac:dyDescent="0.25">
      <c r="A997" s="222"/>
      <c r="B997" s="222"/>
      <c r="C997" s="223"/>
      <c r="D997" s="223"/>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c r="AA997" s="223"/>
      <c r="AB997" s="223"/>
      <c r="AC997" s="223"/>
      <c r="AD997" s="223"/>
      <c r="AE997" s="223"/>
      <c r="AF997" s="224"/>
      <c r="AG997" s="223"/>
      <c r="AH997" s="223"/>
      <c r="AI997" s="223"/>
      <c r="AJ997" s="223"/>
      <c r="AK997" s="223"/>
      <c r="AL997" s="223"/>
      <c r="AM997" s="223"/>
      <c r="AN997" s="223"/>
      <c r="AO997" s="223"/>
      <c r="AP997" s="223"/>
      <c r="AQ997" s="223"/>
      <c r="AR997" s="223"/>
      <c r="AS997" s="223"/>
      <c r="AT997" s="223"/>
      <c r="AU997" s="223"/>
      <c r="AV997" s="223"/>
    </row>
    <row r="998" spans="1:48" ht="12.75" customHeight="1" x14ac:dyDescent="0.25">
      <c r="A998" s="222"/>
      <c r="B998" s="222"/>
      <c r="C998" s="223"/>
      <c r="D998" s="223"/>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c r="AA998" s="223"/>
      <c r="AB998" s="223"/>
      <c r="AC998" s="223"/>
      <c r="AD998" s="223"/>
      <c r="AE998" s="223"/>
      <c r="AF998" s="224"/>
      <c r="AG998" s="223"/>
      <c r="AH998" s="223"/>
      <c r="AI998" s="223"/>
      <c r="AJ998" s="223"/>
      <c r="AK998" s="223"/>
      <c r="AL998" s="223"/>
      <c r="AM998" s="223"/>
      <c r="AN998" s="223"/>
      <c r="AO998" s="223"/>
      <c r="AP998" s="223"/>
      <c r="AQ998" s="223"/>
      <c r="AR998" s="223"/>
      <c r="AS998" s="223"/>
      <c r="AT998" s="223"/>
      <c r="AU998" s="223"/>
      <c r="AV998" s="223"/>
    </row>
    <row r="999" spans="1:48" ht="12.75" customHeight="1" x14ac:dyDescent="0.25">
      <c r="A999" s="222"/>
      <c r="B999" s="222"/>
      <c r="C999" s="223"/>
      <c r="D999" s="223"/>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c r="AA999" s="223"/>
      <c r="AB999" s="223"/>
      <c r="AC999" s="223"/>
      <c r="AD999" s="223"/>
      <c r="AE999" s="223"/>
      <c r="AF999" s="224"/>
      <c r="AG999" s="223"/>
      <c r="AH999" s="223"/>
      <c r="AI999" s="223"/>
      <c r="AJ999" s="223"/>
      <c r="AK999" s="223"/>
      <c r="AL999" s="223"/>
      <c r="AM999" s="223"/>
      <c r="AN999" s="223"/>
      <c r="AO999" s="223"/>
      <c r="AP999" s="223"/>
      <c r="AQ999" s="223"/>
      <c r="AR999" s="223"/>
      <c r="AS999" s="223"/>
      <c r="AT999" s="223"/>
      <c r="AU999" s="223"/>
      <c r="AV999" s="223"/>
    </row>
    <row r="1000" spans="1:48" ht="12.75" customHeight="1" x14ac:dyDescent="0.25">
      <c r="A1000" s="222"/>
      <c r="B1000" s="222"/>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c r="AA1000" s="223"/>
      <c r="AB1000" s="223"/>
      <c r="AC1000" s="223"/>
      <c r="AD1000" s="223"/>
      <c r="AE1000" s="223"/>
      <c r="AF1000" s="224"/>
      <c r="AG1000" s="223"/>
      <c r="AH1000" s="223"/>
      <c r="AI1000" s="223"/>
      <c r="AJ1000" s="223"/>
      <c r="AK1000" s="223"/>
      <c r="AL1000" s="223"/>
      <c r="AM1000" s="223"/>
      <c r="AN1000" s="223"/>
      <c r="AO1000" s="223"/>
      <c r="AP1000" s="223"/>
      <c r="AQ1000" s="223"/>
      <c r="AR1000" s="223"/>
      <c r="AS1000" s="223"/>
      <c r="AT1000" s="223"/>
      <c r="AU1000" s="223"/>
      <c r="AV1000" s="223"/>
    </row>
  </sheetData>
  <mergeCells count="49">
    <mergeCell ref="AF49:AG49"/>
    <mergeCell ref="AD49:AE49"/>
    <mergeCell ref="AH49:AI49"/>
    <mergeCell ref="AJ49:AK49"/>
    <mergeCell ref="AT49:AU49"/>
    <mergeCell ref="AP49:AQ49"/>
    <mergeCell ref="AR49:AS49"/>
    <mergeCell ref="AL49:AM49"/>
    <mergeCell ref="AN49:AO49"/>
    <mergeCell ref="C209:AK210"/>
    <mergeCell ref="C223:AK223"/>
    <mergeCell ref="C205:AK206"/>
    <mergeCell ref="T6:U6"/>
    <mergeCell ref="V6:W6"/>
    <mergeCell ref="Z49:AA49"/>
    <mergeCell ref="AB49:AC49"/>
    <mergeCell ref="X49:Y49"/>
    <mergeCell ref="V49:W49"/>
    <mergeCell ref="AB6:AC6"/>
    <mergeCell ref="T49:U49"/>
    <mergeCell ref="AF6:AG6"/>
    <mergeCell ref="AH6:AI6"/>
    <mergeCell ref="N6:O6"/>
    <mergeCell ref="P6:Q6"/>
    <mergeCell ref="AD6:AE6"/>
    <mergeCell ref="AL6:AM6"/>
    <mergeCell ref="AN6:AO6"/>
    <mergeCell ref="AP6:AQ6"/>
    <mergeCell ref="AT6:AU6"/>
    <mergeCell ref="AR6:AS6"/>
    <mergeCell ref="R6:S6"/>
    <mergeCell ref="C3:AK4"/>
    <mergeCell ref="Z6:AA6"/>
    <mergeCell ref="X6:Y6"/>
    <mergeCell ref="AJ6:AK6"/>
    <mergeCell ref="F6:G6"/>
    <mergeCell ref="L6:M6"/>
    <mergeCell ref="D6:E6"/>
    <mergeCell ref="H6:I6"/>
    <mergeCell ref="J6:K6"/>
    <mergeCell ref="N49:O49"/>
    <mergeCell ref="P49:Q49"/>
    <mergeCell ref="H49:I49"/>
    <mergeCell ref="J49:K49"/>
    <mergeCell ref="C48:AA48"/>
    <mergeCell ref="R49:S49"/>
    <mergeCell ref="F49:G49"/>
    <mergeCell ref="D49:E49"/>
    <mergeCell ref="L49:M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2"/>
  <sheetViews>
    <sheetView view="pageBreakPreview" topLeftCell="C1" workbookViewId="0">
      <selection activeCell="AX17" sqref="AX17"/>
    </sheetView>
  </sheetViews>
  <sheetFormatPr defaultColWidth="15.140625" defaultRowHeight="15" customHeight="1" x14ac:dyDescent="0.25"/>
  <cols>
    <col min="1" max="2" width="0" hidden="1" customWidth="1"/>
    <col min="3" max="3" width="24.42578125" customWidth="1"/>
    <col min="4" max="4" width="9.7109375" hidden="1" customWidth="1"/>
    <col min="5" max="5" width="6.7109375" hidden="1" customWidth="1"/>
    <col min="6" max="6" width="8" hidden="1" customWidth="1"/>
    <col min="7" max="7" width="10" hidden="1" customWidth="1"/>
    <col min="8" max="8" width="8.85546875" hidden="1" customWidth="1"/>
    <col min="9" max="9" width="8.42578125" hidden="1" customWidth="1"/>
    <col min="10" max="10" width="11" hidden="1" customWidth="1"/>
    <col min="11" max="11" width="12.85546875" hidden="1" customWidth="1"/>
    <col min="12" max="12" width="9.85546875" hidden="1" customWidth="1"/>
    <col min="13" max="13" width="14.28515625" hidden="1" customWidth="1"/>
    <col min="14" max="14" width="11" hidden="1" customWidth="1"/>
    <col min="15" max="16" width="7.7109375" hidden="1" customWidth="1"/>
    <col min="17" max="17" width="8.42578125" hidden="1" customWidth="1"/>
    <col min="18" max="18" width="7.85546875" hidden="1" customWidth="1"/>
    <col min="19" max="19" width="8.140625" hidden="1" customWidth="1"/>
    <col min="20" max="20" width="7.7109375" hidden="1" customWidth="1"/>
    <col min="21" max="21" width="7.42578125" hidden="1" customWidth="1"/>
    <col min="22" max="22" width="7.28515625" hidden="1" customWidth="1"/>
    <col min="23" max="23" width="7.42578125" hidden="1" customWidth="1"/>
    <col min="24" max="24" width="7.85546875" hidden="1" customWidth="1"/>
    <col min="25" max="25" width="7.7109375" hidden="1" customWidth="1"/>
    <col min="26" max="26" width="5.42578125" hidden="1" customWidth="1"/>
    <col min="27" max="27" width="7.42578125" hidden="1" customWidth="1"/>
    <col min="28" max="28" width="5.42578125" hidden="1" customWidth="1"/>
    <col min="29" max="29" width="7.28515625" hidden="1" customWidth="1"/>
    <col min="30" max="30" width="5.140625" hidden="1" customWidth="1"/>
    <col min="31" max="31" width="7.42578125" hidden="1" customWidth="1"/>
    <col min="32" max="32" width="5.42578125" hidden="1" customWidth="1"/>
    <col min="33" max="33" width="7.42578125" hidden="1" customWidth="1"/>
    <col min="34" max="34" width="7.85546875" hidden="1" customWidth="1"/>
    <col min="35" max="35" width="7.42578125" hidden="1" customWidth="1"/>
    <col min="36" max="36" width="8" customWidth="1"/>
    <col min="37" max="41" width="8.28515625" customWidth="1"/>
    <col min="42" max="42" width="7.140625" customWidth="1"/>
    <col min="43" max="45" width="7.42578125" customWidth="1"/>
    <col min="46" max="46" width="7.42578125" style="566" customWidth="1"/>
    <col min="47" max="47" width="7.42578125" style="535" customWidth="1"/>
    <col min="48" max="50" width="8" customWidth="1"/>
  </cols>
  <sheetData>
    <row r="1" spans="1:50" ht="12.75" customHeight="1" x14ac:dyDescent="0.25">
      <c r="A1" s="222"/>
      <c r="B1" s="222"/>
      <c r="C1" s="223" t="s">
        <v>0</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4"/>
      <c r="AG1" s="223"/>
      <c r="AH1" s="223"/>
      <c r="AI1" s="223"/>
      <c r="AJ1" s="223"/>
      <c r="AK1" s="223"/>
      <c r="AL1" s="223"/>
      <c r="AM1" s="223"/>
      <c r="AN1" s="223"/>
      <c r="AO1" s="223"/>
      <c r="AP1" s="223"/>
      <c r="AQ1" s="223"/>
      <c r="AR1" s="223"/>
      <c r="AS1" s="223"/>
      <c r="AT1" s="543"/>
      <c r="AU1" s="223"/>
      <c r="AV1" s="223"/>
      <c r="AW1" s="223"/>
      <c r="AX1" s="223"/>
    </row>
    <row r="2" spans="1:50" ht="12.75" customHeight="1" x14ac:dyDescent="0.25">
      <c r="A2" s="222"/>
      <c r="B2" s="222"/>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4"/>
      <c r="AG2" s="223"/>
      <c r="AH2" s="223"/>
      <c r="AI2" s="223"/>
      <c r="AJ2" s="223"/>
      <c r="AK2" s="223"/>
      <c r="AL2" s="223"/>
      <c r="AM2" s="223"/>
      <c r="AN2" s="223"/>
      <c r="AO2" s="223"/>
      <c r="AP2" s="223"/>
      <c r="AQ2" s="223"/>
      <c r="AR2" s="223"/>
      <c r="AS2" s="223"/>
      <c r="AT2" s="543"/>
      <c r="AU2" s="223"/>
      <c r="AV2" s="223"/>
      <c r="AW2" s="223"/>
      <c r="AX2" s="223"/>
    </row>
    <row r="3" spans="1:50" ht="12.75" customHeight="1" x14ac:dyDescent="0.25">
      <c r="A3" s="222"/>
      <c r="B3" s="222"/>
      <c r="C3" s="786" t="s">
        <v>277</v>
      </c>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223"/>
    </row>
    <row r="4" spans="1:50" ht="12.75" customHeight="1" x14ac:dyDescent="0.25">
      <c r="A4" s="222"/>
      <c r="B4" s="22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223"/>
    </row>
    <row r="5" spans="1:50" ht="13.5" customHeight="1" thickBot="1" x14ac:dyDescent="0.3">
      <c r="A5" s="222"/>
      <c r="B5" s="22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223"/>
    </row>
    <row r="6" spans="1:50" ht="12.75" customHeight="1" x14ac:dyDescent="0.25">
      <c r="A6" s="230" t="s">
        <v>278</v>
      </c>
      <c r="B6" s="227" t="s">
        <v>279</v>
      </c>
      <c r="C6" s="231"/>
      <c r="D6" s="785">
        <v>1995</v>
      </c>
      <c r="E6" s="767"/>
      <c r="F6" s="783">
        <v>1996</v>
      </c>
      <c r="G6" s="767"/>
      <c r="H6" s="783" t="s">
        <v>280</v>
      </c>
      <c r="I6" s="767"/>
      <c r="J6" s="783">
        <v>1998</v>
      </c>
      <c r="K6" s="767"/>
      <c r="L6" s="783">
        <v>1999</v>
      </c>
      <c r="M6" s="767"/>
      <c r="N6" s="783">
        <v>2000</v>
      </c>
      <c r="O6" s="767"/>
      <c r="P6" s="783">
        <v>2001</v>
      </c>
      <c r="Q6" s="767"/>
      <c r="R6" s="783">
        <v>2002</v>
      </c>
      <c r="S6" s="767"/>
      <c r="T6" s="785">
        <v>2003</v>
      </c>
      <c r="U6" s="770"/>
      <c r="V6" s="783">
        <v>2004</v>
      </c>
      <c r="W6" s="767"/>
      <c r="X6" s="785">
        <v>2005</v>
      </c>
      <c r="Y6" s="770"/>
      <c r="Z6" s="783">
        <v>2006</v>
      </c>
      <c r="AA6" s="779"/>
      <c r="AB6" s="783">
        <v>2007</v>
      </c>
      <c r="AC6" s="779"/>
      <c r="AD6" s="787">
        <v>2008</v>
      </c>
      <c r="AE6" s="779"/>
      <c r="AF6" s="785">
        <v>2009</v>
      </c>
      <c r="AG6" s="779"/>
      <c r="AH6" s="787">
        <v>2010</v>
      </c>
      <c r="AI6" s="779"/>
      <c r="AJ6" s="787">
        <v>2011</v>
      </c>
      <c r="AK6" s="779"/>
      <c r="AL6" s="787">
        <v>2012</v>
      </c>
      <c r="AM6" s="779"/>
      <c r="AN6" s="787">
        <v>2013</v>
      </c>
      <c r="AO6" s="779"/>
      <c r="AP6" s="787">
        <v>2014</v>
      </c>
      <c r="AQ6" s="779"/>
      <c r="AR6" s="787">
        <v>2015</v>
      </c>
      <c r="AS6" s="779"/>
      <c r="AT6" s="787">
        <v>2016</v>
      </c>
      <c r="AU6" s="779"/>
      <c r="AV6" s="788" t="s">
        <v>959</v>
      </c>
      <c r="AW6" s="764"/>
      <c r="AX6" s="229"/>
    </row>
    <row r="7" spans="1:50" ht="13.5" customHeight="1" thickBot="1" x14ac:dyDescent="0.3">
      <c r="A7" s="232" t="s">
        <v>282</v>
      </c>
      <c r="B7" s="233" t="s">
        <v>283</v>
      </c>
      <c r="C7" s="234" t="s">
        <v>21</v>
      </c>
      <c r="D7" s="235" t="s">
        <v>22</v>
      </c>
      <c r="E7" s="236" t="s">
        <v>23</v>
      </c>
      <c r="F7" s="235" t="s">
        <v>22</v>
      </c>
      <c r="G7" s="236" t="s">
        <v>23</v>
      </c>
      <c r="H7" s="235" t="s">
        <v>22</v>
      </c>
      <c r="I7" s="236" t="s">
        <v>23</v>
      </c>
      <c r="J7" s="235" t="s">
        <v>22</v>
      </c>
      <c r="K7" s="236" t="s">
        <v>23</v>
      </c>
      <c r="L7" s="235" t="s">
        <v>22</v>
      </c>
      <c r="M7" s="236" t="s">
        <v>23</v>
      </c>
      <c r="N7" s="235" t="s">
        <v>22</v>
      </c>
      <c r="O7" s="236" t="s">
        <v>23</v>
      </c>
      <c r="P7" s="235" t="s">
        <v>22</v>
      </c>
      <c r="Q7" s="236" t="s">
        <v>23</v>
      </c>
      <c r="R7" s="235" t="s">
        <v>22</v>
      </c>
      <c r="S7" s="236" t="s">
        <v>23</v>
      </c>
      <c r="T7" s="235" t="s">
        <v>22</v>
      </c>
      <c r="U7" s="235" t="s">
        <v>23</v>
      </c>
      <c r="V7" s="237" t="s">
        <v>22</v>
      </c>
      <c r="W7" s="236" t="s">
        <v>23</v>
      </c>
      <c r="X7" s="235" t="s">
        <v>22</v>
      </c>
      <c r="Y7" s="235" t="s">
        <v>23</v>
      </c>
      <c r="Z7" s="237" t="s">
        <v>22</v>
      </c>
      <c r="AA7" s="238" t="s">
        <v>23</v>
      </c>
      <c r="AB7" s="237" t="s">
        <v>22</v>
      </c>
      <c r="AC7" s="238" t="s">
        <v>23</v>
      </c>
      <c r="AD7" s="235" t="s">
        <v>22</v>
      </c>
      <c r="AE7" s="238" t="s">
        <v>23</v>
      </c>
      <c r="AF7" s="239" t="s">
        <v>22</v>
      </c>
      <c r="AG7" s="238" t="s">
        <v>23</v>
      </c>
      <c r="AH7" s="239" t="s">
        <v>22</v>
      </c>
      <c r="AI7" s="238" t="s">
        <v>23</v>
      </c>
      <c r="AJ7" s="239" t="s">
        <v>22</v>
      </c>
      <c r="AK7" s="238" t="s">
        <v>23</v>
      </c>
      <c r="AL7" s="239" t="s">
        <v>22</v>
      </c>
      <c r="AM7" s="238" t="s">
        <v>23</v>
      </c>
      <c r="AN7" s="239" t="s">
        <v>22</v>
      </c>
      <c r="AO7" s="238" t="s">
        <v>23</v>
      </c>
      <c r="AP7" s="239" t="s">
        <v>22</v>
      </c>
      <c r="AQ7" s="238" t="s">
        <v>23</v>
      </c>
      <c r="AR7" s="239" t="s">
        <v>22</v>
      </c>
      <c r="AS7" s="238" t="s">
        <v>23</v>
      </c>
      <c r="AT7" s="239" t="s">
        <v>22</v>
      </c>
      <c r="AU7" s="238" t="s">
        <v>23</v>
      </c>
      <c r="AV7" s="240" t="s">
        <v>22</v>
      </c>
      <c r="AW7" s="241" t="s">
        <v>23</v>
      </c>
      <c r="AX7" s="242"/>
    </row>
    <row r="8" spans="1:50" ht="13.5" customHeight="1" thickTop="1" x14ac:dyDescent="0.25">
      <c r="A8" s="222"/>
      <c r="B8" s="222"/>
      <c r="C8" s="243" t="s">
        <v>284</v>
      </c>
      <c r="D8" s="244"/>
      <c r="E8" s="245"/>
      <c r="F8" s="244"/>
      <c r="G8" s="245"/>
      <c r="H8" s="244"/>
      <c r="I8" s="245"/>
      <c r="J8" s="244"/>
      <c r="K8" s="245"/>
      <c r="L8" s="244"/>
      <c r="M8" s="245"/>
      <c r="N8" s="244"/>
      <c r="O8" s="245"/>
      <c r="P8" s="244"/>
      <c r="Q8" s="245"/>
      <c r="R8" s="244"/>
      <c r="S8" s="245"/>
      <c r="T8" s="244"/>
      <c r="U8" s="229"/>
      <c r="V8" s="246"/>
      <c r="W8" s="245"/>
      <c r="X8" s="244"/>
      <c r="Y8" s="229"/>
      <c r="Z8" s="246"/>
      <c r="AA8" s="247"/>
      <c r="AB8" s="246"/>
      <c r="AC8" s="247"/>
      <c r="AD8" s="229"/>
      <c r="AE8" s="229"/>
      <c r="AF8" s="248"/>
      <c r="AG8" s="249"/>
      <c r="AH8" s="229"/>
      <c r="AI8" s="247"/>
      <c r="AJ8" s="229"/>
      <c r="AK8" s="247"/>
      <c r="AL8" s="229"/>
      <c r="AM8" s="247"/>
      <c r="AN8" s="229"/>
      <c r="AO8" s="249"/>
      <c r="AP8" s="229"/>
      <c r="AQ8" s="249"/>
      <c r="AR8" s="493"/>
      <c r="AS8" s="249"/>
      <c r="AT8" s="545"/>
      <c r="AU8" s="539"/>
      <c r="AV8" s="601"/>
      <c r="AW8" s="251"/>
      <c r="AX8" s="223"/>
    </row>
    <row r="9" spans="1:50" ht="12.75" customHeight="1" x14ac:dyDescent="0.25">
      <c r="A9" s="222" t="s">
        <v>285</v>
      </c>
      <c r="B9" s="222">
        <v>26</v>
      </c>
      <c r="C9" s="252" t="s">
        <v>286</v>
      </c>
      <c r="D9" s="253">
        <f>D59+D67+D77</f>
        <v>55</v>
      </c>
      <c r="E9" s="254">
        <f t="shared" ref="E9:E16" si="0">D9/D$48</f>
        <v>0.22633744855967078</v>
      </c>
      <c r="F9" s="253">
        <f>F59+F67+F77</f>
        <v>54</v>
      </c>
      <c r="G9" s="254">
        <f>F9/F$48</f>
        <v>0.25352112676056338</v>
      </c>
      <c r="H9" s="253">
        <f>H59+H67+H77</f>
        <v>58</v>
      </c>
      <c r="I9" s="254">
        <f t="shared" ref="I9:I16" si="1">H9/H$48</f>
        <v>0.21481481481481482</v>
      </c>
      <c r="J9" s="253">
        <f>J59+J67+J77</f>
        <v>54</v>
      </c>
      <c r="K9" s="254">
        <f t="shared" ref="K9:K16" si="2">J9/J$48</f>
        <v>0.2134387351778656</v>
      </c>
      <c r="L9" s="253">
        <f>L59+L67+L77</f>
        <v>50</v>
      </c>
      <c r="M9" s="254">
        <f t="shared" ref="M9:M16" si="3">L9/L$48</f>
        <v>0.19607843137254902</v>
      </c>
      <c r="N9" s="253">
        <f>N59+N67+N77</f>
        <v>57</v>
      </c>
      <c r="O9" s="254">
        <f t="shared" ref="O9:O16" si="4">N9/N$48</f>
        <v>0.21189591078066913</v>
      </c>
      <c r="P9" s="253">
        <f>P59+P67+P77</f>
        <v>45</v>
      </c>
      <c r="Q9" s="254">
        <f t="shared" ref="Q9:Q16" si="5">P9/P$48</f>
        <v>0.15100671140939598</v>
      </c>
      <c r="R9" s="253">
        <f>R59+R67+R77</f>
        <v>45</v>
      </c>
      <c r="S9" s="254">
        <f t="shared" ref="S9:S16" si="6">R9/R$48</f>
        <v>0.16014234875444841</v>
      </c>
      <c r="T9" s="253">
        <f>T59+T67+T77</f>
        <v>42</v>
      </c>
      <c r="U9" s="255">
        <f t="shared" ref="U9:U16" si="7">T9/T$48</f>
        <v>0.14893617021276595</v>
      </c>
      <c r="V9" s="256">
        <f>V59+V67+V77</f>
        <v>46</v>
      </c>
      <c r="W9" s="254">
        <f t="shared" ref="W9:W16" si="8">V9/V$48</f>
        <v>0.13855421686746988</v>
      </c>
      <c r="X9" s="253">
        <f>X59+X67+X77</f>
        <v>43</v>
      </c>
      <c r="Y9" s="255">
        <f t="shared" ref="Y9:Y16" si="9">X9/X$48</f>
        <v>0.14527027027027026</v>
      </c>
      <c r="Z9" s="257">
        <v>54</v>
      </c>
      <c r="AA9" s="258">
        <f>Z9/Z$48</f>
        <v>0.17763157894736842</v>
      </c>
      <c r="AB9" s="257">
        <v>52</v>
      </c>
      <c r="AC9" s="258">
        <f>AB9/AB$48</f>
        <v>0.14857142857142858</v>
      </c>
      <c r="AD9" s="259">
        <v>50</v>
      </c>
      <c r="AE9" s="255">
        <f>AD9/AD$48</f>
        <v>0.1557632398753894</v>
      </c>
      <c r="AF9" s="260">
        <v>54</v>
      </c>
      <c r="AG9" s="258">
        <f>AF9/AF$48</f>
        <v>0.15976331360946747</v>
      </c>
      <c r="AH9" s="259">
        <v>48</v>
      </c>
      <c r="AI9" s="258">
        <f t="shared" ref="AI9:AI15" si="10">AH9/AH$48</f>
        <v>0.15686274509803921</v>
      </c>
      <c r="AJ9" s="259">
        <v>40</v>
      </c>
      <c r="AK9" s="258">
        <f t="shared" ref="AK9:AK15" si="11">AJ9/AJ$48</f>
        <v>0.14234875444839859</v>
      </c>
      <c r="AL9" s="261">
        <v>57</v>
      </c>
      <c r="AM9" s="258">
        <f>(AL9/AL48)</f>
        <v>0.14690721649484537</v>
      </c>
      <c r="AN9" s="259">
        <v>44</v>
      </c>
      <c r="AO9" s="258">
        <f>AN9/AN48</f>
        <v>0.13664596273291926</v>
      </c>
      <c r="AP9" s="259">
        <v>56</v>
      </c>
      <c r="AQ9" s="258">
        <f>AP9/AP48</f>
        <v>0.14507772020725387</v>
      </c>
      <c r="AR9" s="259">
        <v>57</v>
      </c>
      <c r="AS9" s="258">
        <f>AR9/AR48</f>
        <v>0.15659340659340659</v>
      </c>
      <c r="AT9" s="546">
        <v>49</v>
      </c>
      <c r="AU9" s="255">
        <f>AT9/AT48</f>
        <v>0.13387978142076504</v>
      </c>
      <c r="AV9" s="602">
        <f t="shared" ref="AV9:AV16" si="12">AVERAGE(AJ9, AL9, AN9, AP9, AR9)</f>
        <v>50.8</v>
      </c>
      <c r="AW9" s="263">
        <f>AV9/AV$48</f>
        <v>0.14589316484778864</v>
      </c>
      <c r="AX9" s="223"/>
    </row>
    <row r="10" spans="1:50" ht="12.75" customHeight="1" x14ac:dyDescent="0.25">
      <c r="A10" s="222">
        <v>40</v>
      </c>
      <c r="B10" s="222">
        <v>40</v>
      </c>
      <c r="C10" s="264" t="s">
        <v>30</v>
      </c>
      <c r="D10" s="265">
        <f>D82</f>
        <v>15</v>
      </c>
      <c r="E10" s="266">
        <f t="shared" si="0"/>
        <v>6.1728395061728392E-2</v>
      </c>
      <c r="F10" s="265">
        <f>F82</f>
        <v>4</v>
      </c>
      <c r="G10" s="266">
        <f>F10/F$48</f>
        <v>1.8779342723004695E-2</v>
      </c>
      <c r="H10" s="265">
        <f>H82</f>
        <v>15</v>
      </c>
      <c r="I10" s="266">
        <f t="shared" si="1"/>
        <v>5.5555555555555552E-2</v>
      </c>
      <c r="J10" s="265">
        <f>J82</f>
        <v>16</v>
      </c>
      <c r="K10" s="266">
        <f t="shared" si="2"/>
        <v>6.3241106719367585E-2</v>
      </c>
      <c r="L10" s="265">
        <f>L82</f>
        <v>10</v>
      </c>
      <c r="M10" s="266">
        <f t="shared" si="3"/>
        <v>3.9215686274509803E-2</v>
      </c>
      <c r="N10" s="265">
        <f>N82</f>
        <v>8</v>
      </c>
      <c r="O10" s="266">
        <f t="shared" si="4"/>
        <v>2.9739776951672861E-2</v>
      </c>
      <c r="P10" s="265">
        <f>P82</f>
        <v>20</v>
      </c>
      <c r="Q10" s="266">
        <f t="shared" si="5"/>
        <v>6.7114093959731544E-2</v>
      </c>
      <c r="R10" s="265">
        <f>R82</f>
        <v>9</v>
      </c>
      <c r="S10" s="266">
        <f t="shared" si="6"/>
        <v>3.2028469750889681E-2</v>
      </c>
      <c r="T10" s="265">
        <f>T82</f>
        <v>13</v>
      </c>
      <c r="U10" s="267">
        <f t="shared" si="7"/>
        <v>4.6099290780141841E-2</v>
      </c>
      <c r="V10" s="268">
        <f>V82</f>
        <v>11</v>
      </c>
      <c r="W10" s="266">
        <f t="shared" si="8"/>
        <v>3.313253012048193E-2</v>
      </c>
      <c r="X10" s="265">
        <f>X82</f>
        <v>11</v>
      </c>
      <c r="Y10" s="267">
        <f t="shared" si="9"/>
        <v>3.7162162162162164E-2</v>
      </c>
      <c r="Z10" s="269">
        <v>13</v>
      </c>
      <c r="AA10" s="258">
        <f>Z10/Z$48</f>
        <v>4.2763157894736843E-2</v>
      </c>
      <c r="AB10" s="269">
        <v>22</v>
      </c>
      <c r="AC10" s="258">
        <f>AB10/AB$48</f>
        <v>6.2857142857142861E-2</v>
      </c>
      <c r="AD10" s="259">
        <v>17</v>
      </c>
      <c r="AE10" s="255">
        <f>AD10/AD$48</f>
        <v>5.2959501557632398E-2</v>
      </c>
      <c r="AF10" s="260">
        <v>15</v>
      </c>
      <c r="AG10" s="258">
        <f>AF10/AF$48</f>
        <v>4.4378698224852069E-2</v>
      </c>
      <c r="AH10" s="259">
        <v>14</v>
      </c>
      <c r="AI10" s="258">
        <f t="shared" si="10"/>
        <v>4.5751633986928102E-2</v>
      </c>
      <c r="AJ10" s="259">
        <v>14</v>
      </c>
      <c r="AK10" s="258">
        <f t="shared" si="11"/>
        <v>4.9822064056939501E-2</v>
      </c>
      <c r="AL10" s="261">
        <v>21</v>
      </c>
      <c r="AM10" s="258">
        <f>(AL10/AL48)</f>
        <v>5.4123711340206188E-2</v>
      </c>
      <c r="AN10" s="259">
        <v>10</v>
      </c>
      <c r="AO10" s="258">
        <f>AN10/AN48</f>
        <v>3.1055900621118012E-2</v>
      </c>
      <c r="AP10" s="259">
        <v>14</v>
      </c>
      <c r="AQ10" s="258">
        <f>AP10/AP48</f>
        <v>3.6269430051813469E-2</v>
      </c>
      <c r="AR10" s="259">
        <v>30</v>
      </c>
      <c r="AS10" s="258">
        <f>AR10/AR48</f>
        <v>8.2417582417582416E-2</v>
      </c>
      <c r="AT10" s="546">
        <v>25</v>
      </c>
      <c r="AU10" s="258">
        <f>AT10/AT48</f>
        <v>6.8306010928961755E-2</v>
      </c>
      <c r="AV10" s="262">
        <f t="shared" si="12"/>
        <v>17.8</v>
      </c>
      <c r="AW10" s="270">
        <f>AV10/AV$48</f>
        <v>5.1120045950603106E-2</v>
      </c>
      <c r="AX10" s="223"/>
    </row>
    <row r="11" spans="1:50" ht="12.75" customHeight="1" x14ac:dyDescent="0.25">
      <c r="A11" s="222">
        <v>3</v>
      </c>
      <c r="B11" s="222">
        <v>3</v>
      </c>
      <c r="C11" s="264" t="s">
        <v>34</v>
      </c>
      <c r="D11" s="271">
        <v>1</v>
      </c>
      <c r="E11" s="266">
        <f t="shared" si="0"/>
        <v>4.11522633744856E-3</v>
      </c>
      <c r="F11" s="271">
        <v>2</v>
      </c>
      <c r="G11" s="266">
        <v>9.3023255813953487E-3</v>
      </c>
      <c r="H11" s="271">
        <v>5</v>
      </c>
      <c r="I11" s="266">
        <f t="shared" si="1"/>
        <v>1.8518518518518517E-2</v>
      </c>
      <c r="J11" s="271">
        <v>8</v>
      </c>
      <c r="K11" s="266">
        <f t="shared" si="2"/>
        <v>3.1620553359683792E-2</v>
      </c>
      <c r="L11" s="271">
        <v>15</v>
      </c>
      <c r="M11" s="266">
        <f t="shared" si="3"/>
        <v>5.8823529411764705E-2</v>
      </c>
      <c r="N11" s="271">
        <v>13</v>
      </c>
      <c r="O11" s="266">
        <f t="shared" si="4"/>
        <v>4.8327137546468404E-2</v>
      </c>
      <c r="P11" s="271">
        <v>15</v>
      </c>
      <c r="Q11" s="266">
        <f t="shared" si="5"/>
        <v>5.0335570469798654E-2</v>
      </c>
      <c r="R11" s="271">
        <v>12</v>
      </c>
      <c r="S11" s="266">
        <f t="shared" si="6"/>
        <v>4.2704626334519574E-2</v>
      </c>
      <c r="T11" s="271">
        <v>6</v>
      </c>
      <c r="U11" s="267">
        <f t="shared" si="7"/>
        <v>2.1276595744680851E-2</v>
      </c>
      <c r="V11" s="269">
        <v>11</v>
      </c>
      <c r="W11" s="266">
        <f t="shared" si="8"/>
        <v>3.313253012048193E-2</v>
      </c>
      <c r="X11" s="271">
        <v>6</v>
      </c>
      <c r="Y11" s="267">
        <f t="shared" si="9"/>
        <v>2.0270270270270271E-2</v>
      </c>
      <c r="Z11" s="269">
        <v>13</v>
      </c>
      <c r="AA11" s="258">
        <v>4.6052631578947366E-2</v>
      </c>
      <c r="AB11" s="269">
        <v>14</v>
      </c>
      <c r="AC11" s="258">
        <v>4.2857142857142858E-2</v>
      </c>
      <c r="AD11" s="259">
        <v>18</v>
      </c>
      <c r="AE11" s="255">
        <v>6.2305295950155763E-2</v>
      </c>
      <c r="AF11" s="260">
        <v>16</v>
      </c>
      <c r="AG11" s="258">
        <v>7.1005917159763315E-2</v>
      </c>
      <c r="AH11" s="259">
        <v>20</v>
      </c>
      <c r="AI11" s="258">
        <f t="shared" si="10"/>
        <v>6.535947712418301E-2</v>
      </c>
      <c r="AJ11" s="259">
        <v>18</v>
      </c>
      <c r="AK11" s="258">
        <f t="shared" si="11"/>
        <v>6.4056939501779361E-2</v>
      </c>
      <c r="AL11" s="261">
        <v>28</v>
      </c>
      <c r="AM11" s="258">
        <f>(AL11/AL48)</f>
        <v>7.2164948453608241E-2</v>
      </c>
      <c r="AN11" s="259">
        <v>17</v>
      </c>
      <c r="AO11" s="258">
        <f>AN11/AN48</f>
        <v>5.2795031055900624E-2</v>
      </c>
      <c r="AP11" s="259">
        <v>37</v>
      </c>
      <c r="AQ11" s="258">
        <f>AP11/AP48</f>
        <v>9.585492227979274E-2</v>
      </c>
      <c r="AR11" s="259">
        <v>35</v>
      </c>
      <c r="AS11" s="258">
        <f>AR11/AR48</f>
        <v>9.6153846153846159E-2</v>
      </c>
      <c r="AT11" s="546">
        <v>39</v>
      </c>
      <c r="AU11" s="258">
        <f>AT11/AT48</f>
        <v>0.10655737704918032</v>
      </c>
      <c r="AV11" s="262">
        <f t="shared" si="12"/>
        <v>27</v>
      </c>
      <c r="AW11" s="270">
        <v>5.4089279895731521E-2</v>
      </c>
      <c r="AX11" s="223"/>
    </row>
    <row r="12" spans="1:50" ht="12.75" customHeight="1" x14ac:dyDescent="0.25">
      <c r="A12" s="222">
        <v>40</v>
      </c>
      <c r="B12" s="222">
        <v>40</v>
      </c>
      <c r="C12" s="264" t="s">
        <v>36</v>
      </c>
      <c r="D12" s="265">
        <f>D89</f>
        <v>11</v>
      </c>
      <c r="E12" s="266">
        <f t="shared" si="0"/>
        <v>4.5267489711934158E-2</v>
      </c>
      <c r="F12" s="265">
        <f>F89</f>
        <v>7</v>
      </c>
      <c r="G12" s="266">
        <f>F12/F$48</f>
        <v>3.2863849765258218E-2</v>
      </c>
      <c r="H12" s="265">
        <f>H89</f>
        <v>11</v>
      </c>
      <c r="I12" s="266">
        <f t="shared" si="1"/>
        <v>4.0740740740740744E-2</v>
      </c>
      <c r="J12" s="265">
        <f>J89</f>
        <v>12</v>
      </c>
      <c r="K12" s="266">
        <f t="shared" si="2"/>
        <v>4.7430830039525688E-2</v>
      </c>
      <c r="L12" s="265">
        <f>L89</f>
        <v>11</v>
      </c>
      <c r="M12" s="266">
        <f t="shared" si="3"/>
        <v>4.3137254901960784E-2</v>
      </c>
      <c r="N12" s="265">
        <f>N89</f>
        <v>7</v>
      </c>
      <c r="O12" s="266">
        <f t="shared" si="4"/>
        <v>2.6022304832713755E-2</v>
      </c>
      <c r="P12" s="265">
        <f>P89</f>
        <v>8</v>
      </c>
      <c r="Q12" s="266">
        <f t="shared" si="5"/>
        <v>2.6845637583892617E-2</v>
      </c>
      <c r="R12" s="265">
        <f>R89</f>
        <v>4</v>
      </c>
      <c r="S12" s="266">
        <f t="shared" si="6"/>
        <v>1.4234875444839857E-2</v>
      </c>
      <c r="T12" s="265">
        <f>T89</f>
        <v>8</v>
      </c>
      <c r="U12" s="267">
        <f t="shared" si="7"/>
        <v>2.8368794326241134E-2</v>
      </c>
      <c r="V12" s="268">
        <f>V89</f>
        <v>2</v>
      </c>
      <c r="W12" s="266">
        <f t="shared" si="8"/>
        <v>6.024096385542169E-3</v>
      </c>
      <c r="X12" s="265">
        <f>X89</f>
        <v>7</v>
      </c>
      <c r="Y12" s="267">
        <f t="shared" si="9"/>
        <v>2.364864864864865E-2</v>
      </c>
      <c r="Z12" s="269">
        <v>7</v>
      </c>
      <c r="AA12" s="258">
        <f>Z12/Z$48</f>
        <v>2.3026315789473683E-2</v>
      </c>
      <c r="AB12" s="269">
        <v>13</v>
      </c>
      <c r="AC12" s="258">
        <f>AB12/AB$48</f>
        <v>3.7142857142857144E-2</v>
      </c>
      <c r="AD12" s="259">
        <v>9</v>
      </c>
      <c r="AE12" s="255">
        <f>AD12/AD$48</f>
        <v>2.8037383177570093E-2</v>
      </c>
      <c r="AF12" s="260">
        <v>3</v>
      </c>
      <c r="AG12" s="258">
        <f>AF12/AF$48</f>
        <v>8.8757396449704144E-3</v>
      </c>
      <c r="AH12" s="259">
        <v>8</v>
      </c>
      <c r="AI12" s="258">
        <f t="shared" si="10"/>
        <v>2.6143790849673203E-2</v>
      </c>
      <c r="AJ12" s="259">
        <v>4</v>
      </c>
      <c r="AK12" s="258">
        <f t="shared" si="11"/>
        <v>1.4234875444839857E-2</v>
      </c>
      <c r="AL12" s="261">
        <v>9</v>
      </c>
      <c r="AM12" s="258">
        <f>(AL12/AL48)</f>
        <v>2.3195876288659795E-2</v>
      </c>
      <c r="AN12" s="259">
        <v>8</v>
      </c>
      <c r="AO12" s="258">
        <f>AN12/AN48</f>
        <v>2.4844720496894408E-2</v>
      </c>
      <c r="AP12" s="259">
        <v>10</v>
      </c>
      <c r="AQ12" s="258">
        <f>AP12/AP48</f>
        <v>2.5906735751295335E-2</v>
      </c>
      <c r="AR12" s="259">
        <v>13</v>
      </c>
      <c r="AS12" s="258">
        <f>AR12/AR48</f>
        <v>3.5714285714285712E-2</v>
      </c>
      <c r="AT12" s="546">
        <v>7</v>
      </c>
      <c r="AU12" s="258">
        <f>AT12/AT48</f>
        <v>1.912568306010929E-2</v>
      </c>
      <c r="AV12" s="262">
        <f t="shared" si="12"/>
        <v>8.8000000000000007</v>
      </c>
      <c r="AW12" s="270">
        <f>AV12/AV$48</f>
        <v>2.5272831705916144E-2</v>
      </c>
      <c r="AX12" s="223"/>
    </row>
    <row r="13" spans="1:50" ht="12.75" customHeight="1" x14ac:dyDescent="0.25">
      <c r="A13" s="222">
        <v>27</v>
      </c>
      <c r="B13" s="222">
        <v>27</v>
      </c>
      <c r="C13" s="264" t="s">
        <v>38</v>
      </c>
      <c r="D13" s="265">
        <f>D91</f>
        <v>2</v>
      </c>
      <c r="E13" s="266">
        <f t="shared" si="0"/>
        <v>8.23045267489712E-3</v>
      </c>
      <c r="F13" s="265">
        <f>F91</f>
        <v>3</v>
      </c>
      <c r="G13" s="266">
        <f>F13/F$48</f>
        <v>1.4084507042253521E-2</v>
      </c>
      <c r="H13" s="265">
        <f>H91</f>
        <v>2</v>
      </c>
      <c r="I13" s="266">
        <f t="shared" si="1"/>
        <v>7.4074074074074077E-3</v>
      </c>
      <c r="J13" s="265">
        <f>J91</f>
        <v>2</v>
      </c>
      <c r="K13" s="266">
        <f t="shared" si="2"/>
        <v>7.9051383399209481E-3</v>
      </c>
      <c r="L13" s="265">
        <f>L91</f>
        <v>6</v>
      </c>
      <c r="M13" s="266">
        <f t="shared" si="3"/>
        <v>2.3529411764705882E-2</v>
      </c>
      <c r="N13" s="265">
        <f>N91</f>
        <v>3</v>
      </c>
      <c r="O13" s="266">
        <f t="shared" si="4"/>
        <v>1.1152416356877323E-2</v>
      </c>
      <c r="P13" s="265">
        <f>P91</f>
        <v>2</v>
      </c>
      <c r="Q13" s="266">
        <f t="shared" si="5"/>
        <v>6.7114093959731542E-3</v>
      </c>
      <c r="R13" s="265">
        <f>R91</f>
        <v>4</v>
      </c>
      <c r="S13" s="266">
        <f t="shared" si="6"/>
        <v>1.4234875444839857E-2</v>
      </c>
      <c r="T13" s="265">
        <f>T91</f>
        <v>4</v>
      </c>
      <c r="U13" s="267">
        <f t="shared" si="7"/>
        <v>1.4184397163120567E-2</v>
      </c>
      <c r="V13" s="268">
        <f>V91</f>
        <v>4</v>
      </c>
      <c r="W13" s="266">
        <f t="shared" si="8"/>
        <v>1.2048192771084338E-2</v>
      </c>
      <c r="X13" s="265">
        <f>X91</f>
        <v>1</v>
      </c>
      <c r="Y13" s="267">
        <f t="shared" si="9"/>
        <v>3.3783783783783786E-3</v>
      </c>
      <c r="Z13" s="269">
        <v>4</v>
      </c>
      <c r="AA13" s="258">
        <f>Z13/Z$48</f>
        <v>1.3157894736842105E-2</v>
      </c>
      <c r="AB13" s="269">
        <v>3</v>
      </c>
      <c r="AC13" s="258">
        <f>AB13/AB$48</f>
        <v>8.5714285714285719E-3</v>
      </c>
      <c r="AD13" s="259">
        <v>7</v>
      </c>
      <c r="AE13" s="255">
        <f>AD13/AD$48</f>
        <v>2.1806853582554516E-2</v>
      </c>
      <c r="AF13" s="260">
        <v>5</v>
      </c>
      <c r="AG13" s="258">
        <f>AF13/AF$48</f>
        <v>1.4792899408284023E-2</v>
      </c>
      <c r="AH13" s="259">
        <v>6</v>
      </c>
      <c r="AI13" s="258">
        <f t="shared" si="10"/>
        <v>1.9607843137254902E-2</v>
      </c>
      <c r="AJ13" s="259">
        <v>8</v>
      </c>
      <c r="AK13" s="258">
        <f t="shared" si="11"/>
        <v>2.8469750889679714E-2</v>
      </c>
      <c r="AL13" s="261">
        <v>7</v>
      </c>
      <c r="AM13" s="258">
        <f>(AL13/AL48)</f>
        <v>1.804123711340206E-2</v>
      </c>
      <c r="AN13" s="259">
        <v>6</v>
      </c>
      <c r="AO13" s="258">
        <f>AN13/AN48</f>
        <v>1.8633540372670808E-2</v>
      </c>
      <c r="AP13" s="259">
        <v>9</v>
      </c>
      <c r="AQ13" s="258">
        <f>AP13/AP48</f>
        <v>2.3316062176165803E-2</v>
      </c>
      <c r="AR13" s="259">
        <v>5</v>
      </c>
      <c r="AS13" s="258">
        <f>AR13/AR48</f>
        <v>1.3736263736263736E-2</v>
      </c>
      <c r="AT13" s="546">
        <v>6</v>
      </c>
      <c r="AU13" s="258">
        <f>AT13/AT48</f>
        <v>1.6393442622950821E-2</v>
      </c>
      <c r="AV13" s="262">
        <f t="shared" si="12"/>
        <v>7</v>
      </c>
      <c r="AW13" s="270">
        <f>AV13/AV$48</f>
        <v>2.0103388856978748E-2</v>
      </c>
      <c r="AX13" s="223"/>
    </row>
    <row r="14" spans="1:50" ht="12.75" customHeight="1" x14ac:dyDescent="0.25">
      <c r="A14" s="222" t="s">
        <v>287</v>
      </c>
      <c r="B14" s="222"/>
      <c r="C14" s="272" t="s">
        <v>40</v>
      </c>
      <c r="D14" s="273">
        <f>D94+D95</f>
        <v>5</v>
      </c>
      <c r="E14" s="266">
        <f t="shared" si="0"/>
        <v>2.0576131687242798E-2</v>
      </c>
      <c r="F14" s="273">
        <f>F94+F95</f>
        <v>4</v>
      </c>
      <c r="G14" s="266">
        <f>F14/F$48</f>
        <v>1.8779342723004695E-2</v>
      </c>
      <c r="H14" s="273">
        <f>H94+H95</f>
        <v>3</v>
      </c>
      <c r="I14" s="266">
        <f t="shared" si="1"/>
        <v>1.1111111111111112E-2</v>
      </c>
      <c r="J14" s="273">
        <f>J94+J95</f>
        <v>3</v>
      </c>
      <c r="K14" s="266">
        <f t="shared" si="2"/>
        <v>1.1857707509881422E-2</v>
      </c>
      <c r="L14" s="273">
        <f>L94+L95</f>
        <v>2</v>
      </c>
      <c r="M14" s="266">
        <f t="shared" si="3"/>
        <v>7.8431372549019607E-3</v>
      </c>
      <c r="N14" s="273">
        <f>N94+N95</f>
        <v>4</v>
      </c>
      <c r="O14" s="266">
        <f t="shared" si="4"/>
        <v>1.4869888475836431E-2</v>
      </c>
      <c r="P14" s="273">
        <f>P94+P95</f>
        <v>3</v>
      </c>
      <c r="Q14" s="266">
        <f t="shared" si="5"/>
        <v>1.0067114093959731E-2</v>
      </c>
      <c r="R14" s="273">
        <f>R94+R95</f>
        <v>5</v>
      </c>
      <c r="S14" s="266">
        <f t="shared" si="6"/>
        <v>1.7793594306049824E-2</v>
      </c>
      <c r="T14" s="273">
        <f>T94+T95</f>
        <v>3</v>
      </c>
      <c r="U14" s="267">
        <f t="shared" si="7"/>
        <v>1.0638297872340425E-2</v>
      </c>
      <c r="V14" s="274">
        <f>V94+V95</f>
        <v>8</v>
      </c>
      <c r="W14" s="266">
        <f t="shared" si="8"/>
        <v>2.4096385542168676E-2</v>
      </c>
      <c r="X14" s="273">
        <f>X94+X95</f>
        <v>7</v>
      </c>
      <c r="Y14" s="267">
        <f t="shared" si="9"/>
        <v>2.364864864864865E-2</v>
      </c>
      <c r="Z14" s="275">
        <v>8</v>
      </c>
      <c r="AA14" s="258">
        <f>Z14/Z$48</f>
        <v>2.6315789473684209E-2</v>
      </c>
      <c r="AB14" s="275">
        <v>6</v>
      </c>
      <c r="AC14" s="258">
        <f>AB14/AB$48</f>
        <v>1.7142857142857144E-2</v>
      </c>
      <c r="AD14" s="259">
        <v>5</v>
      </c>
      <c r="AE14" s="255">
        <f>AD14/AD$48</f>
        <v>1.5576323987538941E-2</v>
      </c>
      <c r="AF14" s="260">
        <v>9</v>
      </c>
      <c r="AG14" s="258">
        <f>AF14/AF$48</f>
        <v>2.6627218934911243E-2</v>
      </c>
      <c r="AH14" s="259">
        <v>6</v>
      </c>
      <c r="AI14" s="258">
        <f t="shared" si="10"/>
        <v>1.9607843137254902E-2</v>
      </c>
      <c r="AJ14" s="259">
        <v>6</v>
      </c>
      <c r="AK14" s="258">
        <f t="shared" si="11"/>
        <v>2.1352313167259787E-2</v>
      </c>
      <c r="AL14" s="261">
        <v>7</v>
      </c>
      <c r="AM14" s="258">
        <f>(AL14/AL48)</f>
        <v>1.804123711340206E-2</v>
      </c>
      <c r="AN14" s="259">
        <v>14</v>
      </c>
      <c r="AO14" s="258">
        <f>AN14/AN48</f>
        <v>4.3478260869565216E-2</v>
      </c>
      <c r="AP14" s="259">
        <v>6</v>
      </c>
      <c r="AQ14" s="258">
        <f>AP14/AP48</f>
        <v>1.5544041450777202E-2</v>
      </c>
      <c r="AR14" s="259">
        <v>7</v>
      </c>
      <c r="AS14" s="258">
        <f>AR14/AR48</f>
        <v>1.9230769230769232E-2</v>
      </c>
      <c r="AT14" s="546">
        <v>7</v>
      </c>
      <c r="AU14" s="258">
        <f>AT14/AT48</f>
        <v>1.912568306010929E-2</v>
      </c>
      <c r="AV14" s="262">
        <f t="shared" si="12"/>
        <v>8</v>
      </c>
      <c r="AW14" s="270">
        <f>AV14/AV$48</f>
        <v>2.2975301550832855E-2</v>
      </c>
      <c r="AX14" s="223"/>
    </row>
    <row r="15" spans="1:50" ht="13.5" customHeight="1" x14ac:dyDescent="0.25">
      <c r="A15" s="222">
        <v>30</v>
      </c>
      <c r="B15" s="222">
        <v>30</v>
      </c>
      <c r="C15" s="276" t="s">
        <v>216</v>
      </c>
      <c r="D15" s="277">
        <f>D98</f>
        <v>0</v>
      </c>
      <c r="E15" s="278">
        <f t="shared" si="0"/>
        <v>0</v>
      </c>
      <c r="F15" s="277">
        <f>F98</f>
        <v>0</v>
      </c>
      <c r="G15" s="278">
        <f>F15/F$48</f>
        <v>0</v>
      </c>
      <c r="H15" s="277">
        <f>H98</f>
        <v>1</v>
      </c>
      <c r="I15" s="278">
        <f t="shared" si="1"/>
        <v>3.7037037037037038E-3</v>
      </c>
      <c r="J15" s="277">
        <f>J98</f>
        <v>0</v>
      </c>
      <c r="K15" s="278">
        <f t="shared" si="2"/>
        <v>0</v>
      </c>
      <c r="L15" s="277">
        <f>L98</f>
        <v>1</v>
      </c>
      <c r="M15" s="278">
        <f t="shared" si="3"/>
        <v>3.9215686274509803E-3</v>
      </c>
      <c r="N15" s="277">
        <f>N98</f>
        <v>4</v>
      </c>
      <c r="O15" s="278">
        <f t="shared" si="4"/>
        <v>1.4869888475836431E-2</v>
      </c>
      <c r="P15" s="277">
        <f>P98</f>
        <v>1</v>
      </c>
      <c r="Q15" s="278">
        <f t="shared" si="5"/>
        <v>3.3557046979865771E-3</v>
      </c>
      <c r="R15" s="277">
        <f>R98</f>
        <v>2</v>
      </c>
      <c r="S15" s="278">
        <f t="shared" si="6"/>
        <v>7.1174377224199285E-3</v>
      </c>
      <c r="T15" s="277">
        <f>T98</f>
        <v>3</v>
      </c>
      <c r="U15" s="279">
        <f t="shared" si="7"/>
        <v>1.0638297872340425E-2</v>
      </c>
      <c r="V15" s="280">
        <v>8</v>
      </c>
      <c r="W15" s="278">
        <f t="shared" si="8"/>
        <v>2.4096385542168676E-2</v>
      </c>
      <c r="X15" s="277">
        <f>X98</f>
        <v>5</v>
      </c>
      <c r="Y15" s="279">
        <f t="shared" si="9"/>
        <v>1.6891891891891893E-2</v>
      </c>
      <c r="Z15" s="280">
        <v>8</v>
      </c>
      <c r="AA15" s="258">
        <f>Z15/Z$48</f>
        <v>2.6315789473684209E-2</v>
      </c>
      <c r="AB15" s="280">
        <v>14</v>
      </c>
      <c r="AC15" s="281">
        <f>AB15/AB$48</f>
        <v>0.04</v>
      </c>
      <c r="AD15" s="282">
        <v>4</v>
      </c>
      <c r="AE15" s="281">
        <f>AD15/AD$48</f>
        <v>1.2461059190031152E-2</v>
      </c>
      <c r="AF15" s="283">
        <v>11</v>
      </c>
      <c r="AG15" s="284">
        <f>AF15/AF$48</f>
        <v>3.2544378698224852E-2</v>
      </c>
      <c r="AH15" s="259">
        <v>6</v>
      </c>
      <c r="AI15" s="284">
        <f t="shared" si="10"/>
        <v>1.9607843137254902E-2</v>
      </c>
      <c r="AJ15" s="259">
        <v>6</v>
      </c>
      <c r="AK15" s="284">
        <f t="shared" si="11"/>
        <v>2.1352313167259787E-2</v>
      </c>
      <c r="AL15" s="222">
        <v>8</v>
      </c>
      <c r="AM15" s="285">
        <f>(AL15/AL48)</f>
        <v>2.0618556701030927E-2</v>
      </c>
      <c r="AN15" s="282">
        <v>3</v>
      </c>
      <c r="AO15" s="258">
        <f>AN15/AN48</f>
        <v>9.316770186335404E-3</v>
      </c>
      <c r="AP15" s="282">
        <v>5</v>
      </c>
      <c r="AQ15" s="258">
        <f>AP15/AP48</f>
        <v>1.2953367875647668E-2</v>
      </c>
      <c r="AR15" s="282">
        <v>5</v>
      </c>
      <c r="AS15" s="285">
        <f>AR15/AR48</f>
        <v>1.3736263736263736E-2</v>
      </c>
      <c r="AT15" s="547">
        <v>1</v>
      </c>
      <c r="AU15" s="285">
        <f>AT15/AT48</f>
        <v>2.7322404371584699E-3</v>
      </c>
      <c r="AV15" s="262">
        <f t="shared" si="12"/>
        <v>5.4</v>
      </c>
      <c r="AW15" s="287">
        <f>AV15/AV$48</f>
        <v>1.5508328546812179E-2</v>
      </c>
      <c r="AX15" s="223"/>
    </row>
    <row r="16" spans="1:50" ht="14.25" customHeight="1" x14ac:dyDescent="0.25">
      <c r="A16" s="222"/>
      <c r="B16" s="222"/>
      <c r="C16" s="288" t="s">
        <v>288</v>
      </c>
      <c r="D16" s="289">
        <f>SUM(D9:D15)</f>
        <v>89</v>
      </c>
      <c r="E16" s="290">
        <f t="shared" si="0"/>
        <v>0.36625514403292181</v>
      </c>
      <c r="F16" s="289">
        <f>SUM(F9:F15)</f>
        <v>74</v>
      </c>
      <c r="G16" s="290">
        <f>F16/F$48</f>
        <v>0.34741784037558687</v>
      </c>
      <c r="H16" s="289">
        <f>SUM(H9:H15)</f>
        <v>95</v>
      </c>
      <c r="I16" s="290">
        <f t="shared" si="1"/>
        <v>0.35185185185185186</v>
      </c>
      <c r="J16" s="289">
        <f>SUM(J9:J15)</f>
        <v>95</v>
      </c>
      <c r="K16" s="290">
        <f t="shared" si="2"/>
        <v>0.37549407114624506</v>
      </c>
      <c r="L16" s="289">
        <f>SUM(L9:L15)</f>
        <v>95</v>
      </c>
      <c r="M16" s="290">
        <f t="shared" si="3"/>
        <v>0.37254901960784315</v>
      </c>
      <c r="N16" s="289">
        <f>SUM(N9:N15)</f>
        <v>96</v>
      </c>
      <c r="O16" s="290">
        <f t="shared" si="4"/>
        <v>0.35687732342007433</v>
      </c>
      <c r="P16" s="289">
        <f>SUM(P9:P15)</f>
        <v>94</v>
      </c>
      <c r="Q16" s="290">
        <f t="shared" si="5"/>
        <v>0.31543624161073824</v>
      </c>
      <c r="R16" s="289">
        <f>SUM(R9:R15)</f>
        <v>81</v>
      </c>
      <c r="S16" s="290">
        <f t="shared" si="6"/>
        <v>0.28825622775800713</v>
      </c>
      <c r="T16" s="289">
        <f>SUM(T9:T15)</f>
        <v>79</v>
      </c>
      <c r="U16" s="291">
        <f t="shared" si="7"/>
        <v>0.28014184397163122</v>
      </c>
      <c r="V16" s="292">
        <f>SUM(V9:V15)</f>
        <v>90</v>
      </c>
      <c r="W16" s="290">
        <f t="shared" si="8"/>
        <v>0.27108433734939757</v>
      </c>
      <c r="X16" s="289">
        <f>SUM(X9:X15)</f>
        <v>80</v>
      </c>
      <c r="Y16" s="291">
        <f t="shared" si="9"/>
        <v>0.27027027027027029</v>
      </c>
      <c r="Z16" s="292">
        <f t="shared" ref="Z16:AN16" si="13">SUM(Z9:Z15)</f>
        <v>107</v>
      </c>
      <c r="AA16" s="293">
        <f t="shared" si="13"/>
        <v>0.35526315789473673</v>
      </c>
      <c r="AB16" s="292">
        <f t="shared" si="13"/>
        <v>124</v>
      </c>
      <c r="AC16" s="293">
        <f t="shared" si="13"/>
        <v>0.3571428571428571</v>
      </c>
      <c r="AD16" s="294">
        <f t="shared" si="13"/>
        <v>110</v>
      </c>
      <c r="AE16" s="295">
        <f t="shared" si="13"/>
        <v>0.34890965732087226</v>
      </c>
      <c r="AF16" s="296">
        <f t="shared" si="13"/>
        <v>113</v>
      </c>
      <c r="AG16" s="293">
        <f t="shared" si="13"/>
        <v>0.35798816568047342</v>
      </c>
      <c r="AH16" s="297">
        <f t="shared" si="13"/>
        <v>108</v>
      </c>
      <c r="AI16" s="293">
        <f t="shared" si="13"/>
        <v>0.3529411764705882</v>
      </c>
      <c r="AJ16" s="297">
        <f t="shared" si="13"/>
        <v>96</v>
      </c>
      <c r="AK16" s="293">
        <f t="shared" si="13"/>
        <v>0.34163701067615659</v>
      </c>
      <c r="AL16" s="289">
        <f t="shared" si="13"/>
        <v>137</v>
      </c>
      <c r="AM16" s="293">
        <f t="shared" si="13"/>
        <v>0.35309278350515466</v>
      </c>
      <c r="AN16" s="297">
        <f t="shared" si="13"/>
        <v>102</v>
      </c>
      <c r="AO16" s="293">
        <f>AN16/AN48</f>
        <v>0.31677018633540371</v>
      </c>
      <c r="AP16" s="297">
        <f>SUM(AP9:AP15)</f>
        <v>137</v>
      </c>
      <c r="AQ16" s="293">
        <f>AP16/AP48</f>
        <v>0.3549222797927461</v>
      </c>
      <c r="AR16" s="297">
        <f>SUM(AR9:AR15)</f>
        <v>152</v>
      </c>
      <c r="AS16" s="293">
        <f>AR16/AR48</f>
        <v>0.4175824175824176</v>
      </c>
      <c r="AT16" s="548">
        <f>SUM(AT9:AT15)</f>
        <v>134</v>
      </c>
      <c r="AU16" s="293">
        <f>AT16/AT48</f>
        <v>0.36612021857923499</v>
      </c>
      <c r="AV16" s="501">
        <f t="shared" si="12"/>
        <v>124.8</v>
      </c>
      <c r="AW16" s="299">
        <f>AV16/AV$48</f>
        <v>0.35841470419299254</v>
      </c>
      <c r="AX16" s="223"/>
    </row>
    <row r="17" spans="1:50" ht="12.75" customHeight="1" x14ac:dyDescent="0.25">
      <c r="A17" s="222"/>
      <c r="B17" s="222"/>
      <c r="C17" s="243" t="s">
        <v>289</v>
      </c>
      <c r="D17" s="229"/>
      <c r="E17" s="245"/>
      <c r="F17" s="229"/>
      <c r="G17" s="245"/>
      <c r="H17" s="229"/>
      <c r="I17" s="245"/>
      <c r="J17" s="229"/>
      <c r="K17" s="245"/>
      <c r="L17" s="229"/>
      <c r="M17" s="245"/>
      <c r="N17" s="229"/>
      <c r="O17" s="245"/>
      <c r="P17" s="229"/>
      <c r="Q17" s="245"/>
      <c r="R17" s="229"/>
      <c r="S17" s="245"/>
      <c r="T17" s="229"/>
      <c r="U17" s="229"/>
      <c r="V17" s="300"/>
      <c r="W17" s="245"/>
      <c r="X17" s="229"/>
      <c r="Y17" s="229"/>
      <c r="Z17" s="300"/>
      <c r="AA17" s="247"/>
      <c r="AB17" s="300"/>
      <c r="AC17" s="247"/>
      <c r="AD17" s="229"/>
      <c r="AE17" s="229"/>
      <c r="AF17" s="301"/>
      <c r="AG17" s="247"/>
      <c r="AH17" s="229"/>
      <c r="AI17" s="247"/>
      <c r="AJ17" s="229"/>
      <c r="AK17" s="247"/>
      <c r="AL17" s="229"/>
      <c r="AM17" s="247"/>
      <c r="AN17" s="229"/>
      <c r="AO17" s="247"/>
      <c r="AP17" s="229"/>
      <c r="AQ17" s="247"/>
      <c r="AR17" s="493"/>
      <c r="AS17" s="247"/>
      <c r="AT17" s="545"/>
      <c r="AU17" s="247"/>
      <c r="AV17" s="302"/>
      <c r="AW17" s="251"/>
      <c r="AX17" s="223"/>
    </row>
    <row r="18" spans="1:50" ht="12.75" customHeight="1" x14ac:dyDescent="0.25">
      <c r="A18" s="222">
        <v>52</v>
      </c>
      <c r="B18" s="222">
        <v>52</v>
      </c>
      <c r="C18" s="252" t="s">
        <v>290</v>
      </c>
      <c r="D18" s="253">
        <f>D110</f>
        <v>26</v>
      </c>
      <c r="E18" s="254">
        <f t="shared" ref="E18:E26" si="14">D18/D$48</f>
        <v>0.10699588477366255</v>
      </c>
      <c r="F18" s="253">
        <f>F110</f>
        <v>31</v>
      </c>
      <c r="G18" s="254">
        <f t="shared" ref="G18:G26" si="15">F18/F$48</f>
        <v>0.14553990610328638</v>
      </c>
      <c r="H18" s="253">
        <f>H110</f>
        <v>38</v>
      </c>
      <c r="I18" s="254">
        <f t="shared" ref="I18:I26" si="16">H18/H$48</f>
        <v>0.14074074074074075</v>
      </c>
      <c r="J18" s="253">
        <f>J110</f>
        <v>30</v>
      </c>
      <c r="K18" s="254">
        <f t="shared" ref="K18:K26" si="17">J18/J$48</f>
        <v>0.11857707509881422</v>
      </c>
      <c r="L18" s="253">
        <f>L110</f>
        <v>23</v>
      </c>
      <c r="M18" s="254">
        <f t="shared" ref="M18:M26" si="18">L18/L$48</f>
        <v>9.0196078431372548E-2</v>
      </c>
      <c r="N18" s="253">
        <f>N110</f>
        <v>26</v>
      </c>
      <c r="O18" s="254">
        <f t="shared" ref="O18:O26" si="19">N18/N$48</f>
        <v>9.6654275092936809E-2</v>
      </c>
      <c r="P18" s="253">
        <f>P110</f>
        <v>42</v>
      </c>
      <c r="Q18" s="254">
        <f t="shared" ref="Q18:Q26" si="20">P18/P$48</f>
        <v>0.14093959731543623</v>
      </c>
      <c r="R18" s="253">
        <f>R110</f>
        <v>45</v>
      </c>
      <c r="S18" s="254">
        <f t="shared" ref="S18:S26" si="21">R18/R$48</f>
        <v>0.16014234875444841</v>
      </c>
      <c r="T18" s="253">
        <f>T110</f>
        <v>42</v>
      </c>
      <c r="U18" s="255">
        <f t="shared" ref="U18:U26" si="22">T18/T$48</f>
        <v>0.14893617021276595</v>
      </c>
      <c r="V18" s="256">
        <f>V110</f>
        <v>42</v>
      </c>
      <c r="W18" s="254">
        <f t="shared" ref="W18:W26" si="23">V18/V$48</f>
        <v>0.12650602409638553</v>
      </c>
      <c r="X18" s="253">
        <f>X110</f>
        <v>43</v>
      </c>
      <c r="Y18" s="255">
        <f t="shared" ref="Y18:Y26" si="24">X18/X$48</f>
        <v>0.14527027027027026</v>
      </c>
      <c r="Z18" s="257">
        <v>37</v>
      </c>
      <c r="AA18" s="258">
        <f t="shared" ref="AA18:AA25" si="25">Z18/Z$48</f>
        <v>0.12171052631578948</v>
      </c>
      <c r="AB18" s="257">
        <v>45</v>
      </c>
      <c r="AC18" s="258">
        <f t="shared" ref="AC18:AC25" si="26">AB18/AB$48</f>
        <v>0.12857142857142856</v>
      </c>
      <c r="AD18" s="259">
        <v>47</v>
      </c>
      <c r="AE18" s="255">
        <f t="shared" ref="AE18:AE25" si="27">AD18/AD$48</f>
        <v>0.14641744548286603</v>
      </c>
      <c r="AF18" s="260">
        <v>48</v>
      </c>
      <c r="AG18" s="258">
        <f t="shared" ref="AG18:AG25" si="28">AF18/AF$48</f>
        <v>0.14201183431952663</v>
      </c>
      <c r="AH18" s="259">
        <v>48</v>
      </c>
      <c r="AI18" s="258">
        <f t="shared" ref="AI18:AI25" si="29">AH18/AH$48</f>
        <v>0.15686274509803921</v>
      </c>
      <c r="AJ18" s="259">
        <v>57</v>
      </c>
      <c r="AK18" s="258">
        <f t="shared" ref="AK18:AK25" si="30">AJ18/AJ$48</f>
        <v>0.20284697508896798</v>
      </c>
      <c r="AL18" s="261">
        <v>54</v>
      </c>
      <c r="AM18" s="258">
        <f>(AL18/AL48)</f>
        <v>0.13917525773195877</v>
      </c>
      <c r="AN18" s="259">
        <v>35</v>
      </c>
      <c r="AO18" s="258">
        <f>AN18/AN48</f>
        <v>0.10869565217391304</v>
      </c>
      <c r="AP18" s="259">
        <v>46</v>
      </c>
      <c r="AQ18" s="258">
        <f>AP18/AP48</f>
        <v>0.11917098445595854</v>
      </c>
      <c r="AR18" s="259">
        <v>47</v>
      </c>
      <c r="AS18" s="258">
        <f>AR18/AR48</f>
        <v>0.12912087912087913</v>
      </c>
      <c r="AT18" s="546">
        <v>49</v>
      </c>
      <c r="AU18" s="258">
        <f>AT18/AT48</f>
        <v>0.13387978142076504</v>
      </c>
      <c r="AV18" s="262">
        <f t="shared" ref="AV18:AV25" si="31">AVERAGE(AJ18, AL18, AN18,AP18, AR18)</f>
        <v>47.8</v>
      </c>
      <c r="AW18" s="263">
        <f t="shared" ref="AW18:AW26" si="32">AV18/AV$48</f>
        <v>0.13727742676622631</v>
      </c>
      <c r="AX18" s="223"/>
    </row>
    <row r="19" spans="1:50" ht="12.75" customHeight="1" x14ac:dyDescent="0.25">
      <c r="A19" s="222">
        <v>11</v>
      </c>
      <c r="B19" s="222">
        <v>11</v>
      </c>
      <c r="C19" s="264" t="s">
        <v>32</v>
      </c>
      <c r="D19" s="265">
        <f>D82</f>
        <v>15</v>
      </c>
      <c r="E19" s="266">
        <f t="shared" si="14"/>
        <v>6.1728395061728392E-2</v>
      </c>
      <c r="F19" s="265">
        <f>F82</f>
        <v>4</v>
      </c>
      <c r="G19" s="266">
        <f t="shared" si="15"/>
        <v>1.8779342723004695E-2</v>
      </c>
      <c r="H19" s="265">
        <f>H82</f>
        <v>15</v>
      </c>
      <c r="I19" s="266">
        <f t="shared" si="16"/>
        <v>5.5555555555555552E-2</v>
      </c>
      <c r="J19" s="265">
        <f>J82</f>
        <v>16</v>
      </c>
      <c r="K19" s="266">
        <f t="shared" si="17"/>
        <v>6.3241106719367585E-2</v>
      </c>
      <c r="L19" s="265">
        <f>L82</f>
        <v>10</v>
      </c>
      <c r="M19" s="266">
        <f t="shared" si="18"/>
        <v>3.9215686274509803E-2</v>
      </c>
      <c r="N19" s="265">
        <f>N82</f>
        <v>8</v>
      </c>
      <c r="O19" s="266">
        <f t="shared" si="19"/>
        <v>2.9739776951672861E-2</v>
      </c>
      <c r="P19" s="271">
        <v>5</v>
      </c>
      <c r="Q19" s="266">
        <f t="shared" si="20"/>
        <v>1.6778523489932886E-2</v>
      </c>
      <c r="R19" s="271">
        <v>13</v>
      </c>
      <c r="S19" s="266">
        <f t="shared" si="21"/>
        <v>4.6263345195729534E-2</v>
      </c>
      <c r="T19" s="271">
        <v>9</v>
      </c>
      <c r="U19" s="267">
        <f t="shared" si="22"/>
        <v>3.1914893617021274E-2</v>
      </c>
      <c r="V19" s="269">
        <v>12</v>
      </c>
      <c r="W19" s="266">
        <f t="shared" si="23"/>
        <v>3.614457831325301E-2</v>
      </c>
      <c r="X19" s="271">
        <v>7</v>
      </c>
      <c r="Y19" s="267">
        <f t="shared" si="24"/>
        <v>2.364864864864865E-2</v>
      </c>
      <c r="Z19" s="269">
        <v>5</v>
      </c>
      <c r="AA19" s="258">
        <f t="shared" si="25"/>
        <v>1.6447368421052631E-2</v>
      </c>
      <c r="AB19" s="269">
        <v>5</v>
      </c>
      <c r="AC19" s="258">
        <f t="shared" si="26"/>
        <v>1.4285714285714285E-2</v>
      </c>
      <c r="AD19" s="259">
        <v>10</v>
      </c>
      <c r="AE19" s="255">
        <f t="shared" si="27"/>
        <v>3.1152647975077882E-2</v>
      </c>
      <c r="AF19" s="260">
        <v>3</v>
      </c>
      <c r="AG19" s="258">
        <f t="shared" si="28"/>
        <v>8.8757396449704144E-3</v>
      </c>
      <c r="AH19" s="259">
        <v>4</v>
      </c>
      <c r="AI19" s="258">
        <f t="shared" si="29"/>
        <v>1.3071895424836602E-2</v>
      </c>
      <c r="AJ19" s="259">
        <v>2</v>
      </c>
      <c r="AK19" s="258">
        <f t="shared" si="30"/>
        <v>7.1174377224199285E-3</v>
      </c>
      <c r="AL19" s="261">
        <v>1</v>
      </c>
      <c r="AM19" s="258">
        <f>(AL19/AL48)</f>
        <v>2.5773195876288659E-3</v>
      </c>
      <c r="AN19" s="259">
        <v>5</v>
      </c>
      <c r="AO19" s="258">
        <f>AN19/AN48</f>
        <v>1.5527950310559006E-2</v>
      </c>
      <c r="AP19" s="259">
        <v>4</v>
      </c>
      <c r="AQ19" s="258">
        <f>AP19/AP48</f>
        <v>1.0362694300518135E-2</v>
      </c>
      <c r="AR19" s="259">
        <v>7</v>
      </c>
      <c r="AS19" s="258">
        <f>AR19/AR48</f>
        <v>1.9230769230769232E-2</v>
      </c>
      <c r="AT19" s="546">
        <v>6</v>
      </c>
      <c r="AU19" s="258">
        <f>AT19/AT48</f>
        <v>1.6393442622950821E-2</v>
      </c>
      <c r="AV19" s="262">
        <f t="shared" si="31"/>
        <v>3.8</v>
      </c>
      <c r="AW19" s="270">
        <f t="shared" si="32"/>
        <v>1.0913268236645606E-2</v>
      </c>
      <c r="AX19" s="223"/>
    </row>
    <row r="20" spans="1:50" ht="12.75" customHeight="1" x14ac:dyDescent="0.25">
      <c r="A20" s="222">
        <v>13</v>
      </c>
      <c r="B20" s="222">
        <v>13</v>
      </c>
      <c r="C20" s="264" t="s">
        <v>291</v>
      </c>
      <c r="D20" s="265">
        <f>D133</f>
        <v>49</v>
      </c>
      <c r="E20" s="266">
        <f t="shared" si="14"/>
        <v>0.20164609053497942</v>
      </c>
      <c r="F20" s="265">
        <f>F133</f>
        <v>44</v>
      </c>
      <c r="G20" s="266">
        <f t="shared" si="15"/>
        <v>0.20657276995305165</v>
      </c>
      <c r="H20" s="265">
        <f>H133</f>
        <v>52</v>
      </c>
      <c r="I20" s="266">
        <f t="shared" si="16"/>
        <v>0.19259259259259259</v>
      </c>
      <c r="J20" s="265">
        <f>J133</f>
        <v>41</v>
      </c>
      <c r="K20" s="266">
        <f t="shared" si="17"/>
        <v>0.16205533596837945</v>
      </c>
      <c r="L20" s="265">
        <f>L133</f>
        <v>37</v>
      </c>
      <c r="M20" s="266">
        <f t="shared" si="18"/>
        <v>0.14509803921568629</v>
      </c>
      <c r="N20" s="265">
        <f>N133</f>
        <v>48</v>
      </c>
      <c r="O20" s="266">
        <f t="shared" si="19"/>
        <v>0.17843866171003717</v>
      </c>
      <c r="P20" s="265">
        <f>P133</f>
        <v>37</v>
      </c>
      <c r="Q20" s="266">
        <f t="shared" si="20"/>
        <v>0.12416107382550336</v>
      </c>
      <c r="R20" s="265">
        <f>R133</f>
        <v>28</v>
      </c>
      <c r="S20" s="266">
        <f t="shared" si="21"/>
        <v>9.9644128113879002E-2</v>
      </c>
      <c r="T20" s="265">
        <f>T133</f>
        <v>32</v>
      </c>
      <c r="U20" s="267">
        <f t="shared" si="22"/>
        <v>0.11347517730496454</v>
      </c>
      <c r="V20" s="268">
        <f>V133</f>
        <v>40</v>
      </c>
      <c r="W20" s="266">
        <f t="shared" si="23"/>
        <v>0.12048192771084337</v>
      </c>
      <c r="X20" s="265">
        <f>X133</f>
        <v>42</v>
      </c>
      <c r="Y20" s="267">
        <f t="shared" si="24"/>
        <v>0.14189189189189189</v>
      </c>
      <c r="Z20" s="304">
        <v>32</v>
      </c>
      <c r="AA20" s="258">
        <f t="shared" si="25"/>
        <v>0.10526315789473684</v>
      </c>
      <c r="AB20" s="269">
        <v>29</v>
      </c>
      <c r="AC20" s="258">
        <f t="shared" si="26"/>
        <v>8.2857142857142851E-2</v>
      </c>
      <c r="AD20" s="259">
        <v>31</v>
      </c>
      <c r="AE20" s="255">
        <f t="shared" si="27"/>
        <v>9.657320872274143E-2</v>
      </c>
      <c r="AF20" s="260">
        <v>28</v>
      </c>
      <c r="AG20" s="258">
        <f t="shared" si="28"/>
        <v>8.2840236686390539E-2</v>
      </c>
      <c r="AH20" s="259">
        <v>19</v>
      </c>
      <c r="AI20" s="258">
        <f t="shared" si="29"/>
        <v>6.2091503267973858E-2</v>
      </c>
      <c r="AJ20" s="259">
        <v>17</v>
      </c>
      <c r="AK20" s="258">
        <f t="shared" si="30"/>
        <v>6.0498220640569395E-2</v>
      </c>
      <c r="AL20" s="261">
        <v>43</v>
      </c>
      <c r="AM20" s="258">
        <f>(AL20/AL48)</f>
        <v>0.11082474226804123</v>
      </c>
      <c r="AN20" s="259">
        <v>24</v>
      </c>
      <c r="AO20" s="258">
        <f>AN20/AN48</f>
        <v>7.4534161490683232E-2</v>
      </c>
      <c r="AP20" s="259">
        <v>37</v>
      </c>
      <c r="AQ20" s="258">
        <f>AP20/AP48</f>
        <v>9.585492227979274E-2</v>
      </c>
      <c r="AR20" s="259">
        <v>19</v>
      </c>
      <c r="AS20" s="258">
        <f>AR20/AR48</f>
        <v>5.21978021978022E-2</v>
      </c>
      <c r="AT20" s="546">
        <v>23</v>
      </c>
      <c r="AU20" s="258">
        <f>AT20/AT48</f>
        <v>6.2841530054644809E-2</v>
      </c>
      <c r="AV20" s="262">
        <f t="shared" si="31"/>
        <v>28</v>
      </c>
      <c r="AW20" s="270">
        <f t="shared" si="32"/>
        <v>8.0413555427914993E-2</v>
      </c>
      <c r="AX20" s="223"/>
    </row>
    <row r="21" spans="1:50" ht="12.75" customHeight="1" x14ac:dyDescent="0.25">
      <c r="A21" s="222">
        <v>11</v>
      </c>
      <c r="B21" s="222">
        <v>11</v>
      </c>
      <c r="C21" s="272" t="s">
        <v>53</v>
      </c>
      <c r="D21" s="222">
        <v>0</v>
      </c>
      <c r="E21" s="266">
        <f t="shared" si="14"/>
        <v>0</v>
      </c>
      <c r="F21" s="222">
        <v>0</v>
      </c>
      <c r="G21" s="266">
        <f t="shared" si="15"/>
        <v>0</v>
      </c>
      <c r="H21" s="222">
        <v>0</v>
      </c>
      <c r="I21" s="266">
        <f t="shared" si="16"/>
        <v>0</v>
      </c>
      <c r="J21" s="222">
        <v>0</v>
      </c>
      <c r="K21" s="266">
        <f t="shared" si="17"/>
        <v>0</v>
      </c>
      <c r="L21" s="222">
        <v>0</v>
      </c>
      <c r="M21" s="266">
        <f t="shared" si="18"/>
        <v>0</v>
      </c>
      <c r="N21" s="222">
        <v>0</v>
      </c>
      <c r="O21" s="266">
        <f t="shared" si="19"/>
        <v>0</v>
      </c>
      <c r="P21" s="222">
        <v>0</v>
      </c>
      <c r="Q21" s="266">
        <f t="shared" si="20"/>
        <v>0</v>
      </c>
      <c r="R21" s="305">
        <f>R138</f>
        <v>8</v>
      </c>
      <c r="S21" s="306">
        <f t="shared" si="21"/>
        <v>2.8469750889679714E-2</v>
      </c>
      <c r="T21" s="305">
        <f>T138</f>
        <v>9</v>
      </c>
      <c r="U21" s="307">
        <f t="shared" si="22"/>
        <v>3.1914893617021274E-2</v>
      </c>
      <c r="V21" s="308">
        <f>V138</f>
        <v>18</v>
      </c>
      <c r="W21" s="306">
        <f t="shared" si="23"/>
        <v>5.4216867469879519E-2</v>
      </c>
      <c r="X21" s="305">
        <f>X138</f>
        <v>10</v>
      </c>
      <c r="Y21" s="307">
        <f t="shared" si="24"/>
        <v>3.3783783783783786E-2</v>
      </c>
      <c r="Z21" s="304">
        <v>16</v>
      </c>
      <c r="AA21" s="258">
        <f t="shared" si="25"/>
        <v>5.2631578947368418E-2</v>
      </c>
      <c r="AB21" s="309">
        <v>5</v>
      </c>
      <c r="AC21" s="258">
        <f t="shared" si="26"/>
        <v>1.4285714285714285E-2</v>
      </c>
      <c r="AD21" s="282">
        <v>5</v>
      </c>
      <c r="AE21" s="255">
        <f t="shared" si="27"/>
        <v>1.5576323987538941E-2</v>
      </c>
      <c r="AF21" s="260">
        <v>16</v>
      </c>
      <c r="AG21" s="258">
        <f t="shared" si="28"/>
        <v>4.7337278106508875E-2</v>
      </c>
      <c r="AH21" s="259">
        <v>14</v>
      </c>
      <c r="AI21" s="258">
        <f t="shared" si="29"/>
        <v>4.5751633986928102E-2</v>
      </c>
      <c r="AJ21" s="259">
        <v>8</v>
      </c>
      <c r="AK21" s="258">
        <f t="shared" si="30"/>
        <v>2.8469750889679714E-2</v>
      </c>
      <c r="AL21" s="261">
        <v>13</v>
      </c>
      <c r="AM21" s="258">
        <f>SUM(AL21/AL48)</f>
        <v>3.3505154639175257E-2</v>
      </c>
      <c r="AN21" s="259">
        <v>8</v>
      </c>
      <c r="AO21" s="258">
        <f>AN21/AN48</f>
        <v>2.4844720496894408E-2</v>
      </c>
      <c r="AP21" s="259">
        <v>10</v>
      </c>
      <c r="AQ21" s="258">
        <f>AP21/AP48</f>
        <v>2.5906735751295335E-2</v>
      </c>
      <c r="AR21" s="259">
        <v>13</v>
      </c>
      <c r="AS21" s="258">
        <f>AR21/AR48</f>
        <v>3.5714285714285712E-2</v>
      </c>
      <c r="AT21" s="546">
        <v>13</v>
      </c>
      <c r="AU21" s="258">
        <f>AT21/AT48</f>
        <v>3.5519125683060107E-2</v>
      </c>
      <c r="AV21" s="262">
        <f t="shared" si="31"/>
        <v>10.4</v>
      </c>
      <c r="AW21" s="270">
        <f t="shared" si="32"/>
        <v>2.9867892016082712E-2</v>
      </c>
      <c r="AX21" s="223"/>
    </row>
    <row r="22" spans="1:50" ht="12.75" customHeight="1" x14ac:dyDescent="0.25">
      <c r="A22" s="222" t="s">
        <v>292</v>
      </c>
      <c r="B22" s="222"/>
      <c r="C22" s="264" t="s">
        <v>55</v>
      </c>
      <c r="D22" s="265">
        <f>D145</f>
        <v>14</v>
      </c>
      <c r="E22" s="266">
        <f t="shared" si="14"/>
        <v>5.7613168724279837E-2</v>
      </c>
      <c r="F22" s="265">
        <f>F145</f>
        <v>6</v>
      </c>
      <c r="G22" s="266">
        <f t="shared" si="15"/>
        <v>2.8169014084507043E-2</v>
      </c>
      <c r="H22" s="265">
        <f>H145</f>
        <v>10</v>
      </c>
      <c r="I22" s="266">
        <f t="shared" si="16"/>
        <v>3.7037037037037035E-2</v>
      </c>
      <c r="J22" s="265">
        <f>J145</f>
        <v>8</v>
      </c>
      <c r="K22" s="266">
        <f t="shared" si="17"/>
        <v>3.1620553359683792E-2</v>
      </c>
      <c r="L22" s="265">
        <f>L145</f>
        <v>8</v>
      </c>
      <c r="M22" s="266">
        <f t="shared" si="18"/>
        <v>3.1372549019607843E-2</v>
      </c>
      <c r="N22" s="265">
        <f>N145</f>
        <v>14</v>
      </c>
      <c r="O22" s="266">
        <f t="shared" si="19"/>
        <v>5.204460966542751E-2</v>
      </c>
      <c r="P22" s="265">
        <f>P145</f>
        <v>18</v>
      </c>
      <c r="Q22" s="266">
        <f t="shared" si="20"/>
        <v>6.0402684563758392E-2</v>
      </c>
      <c r="R22" s="265">
        <f>R145</f>
        <v>14</v>
      </c>
      <c r="S22" s="266">
        <f t="shared" si="21"/>
        <v>4.9822064056939501E-2</v>
      </c>
      <c r="T22" s="265">
        <f>T145</f>
        <v>10</v>
      </c>
      <c r="U22" s="267">
        <f t="shared" si="22"/>
        <v>3.5460992907801421E-2</v>
      </c>
      <c r="V22" s="268">
        <f>V145</f>
        <v>12</v>
      </c>
      <c r="W22" s="266">
        <f t="shared" si="23"/>
        <v>3.614457831325301E-2</v>
      </c>
      <c r="X22" s="265">
        <f>X145</f>
        <v>7</v>
      </c>
      <c r="Y22" s="267">
        <f t="shared" si="24"/>
        <v>2.364864864864865E-2</v>
      </c>
      <c r="Z22" s="304">
        <v>11</v>
      </c>
      <c r="AA22" s="258">
        <f t="shared" si="25"/>
        <v>3.6184210526315791E-2</v>
      </c>
      <c r="AB22" s="269">
        <v>16</v>
      </c>
      <c r="AC22" s="258">
        <f t="shared" si="26"/>
        <v>4.5714285714285714E-2</v>
      </c>
      <c r="AD22" s="259">
        <v>11</v>
      </c>
      <c r="AE22" s="255">
        <f t="shared" si="27"/>
        <v>3.4267912772585667E-2</v>
      </c>
      <c r="AF22" s="260">
        <v>18</v>
      </c>
      <c r="AG22" s="258">
        <f t="shared" si="28"/>
        <v>5.3254437869822487E-2</v>
      </c>
      <c r="AH22" s="259">
        <v>15</v>
      </c>
      <c r="AI22" s="258">
        <f t="shared" si="29"/>
        <v>4.9019607843137254E-2</v>
      </c>
      <c r="AJ22" s="259">
        <v>12</v>
      </c>
      <c r="AK22" s="258">
        <f t="shared" si="30"/>
        <v>4.2704626334519574E-2</v>
      </c>
      <c r="AL22" s="261">
        <v>10</v>
      </c>
      <c r="AM22" s="258">
        <f>(AL22/AL48)</f>
        <v>2.5773195876288658E-2</v>
      </c>
      <c r="AN22" s="259">
        <v>12</v>
      </c>
      <c r="AO22" s="258">
        <f>AN22/AN48</f>
        <v>3.7267080745341616E-2</v>
      </c>
      <c r="AP22" s="259">
        <v>11</v>
      </c>
      <c r="AQ22" s="258">
        <f>AP22/AP48</f>
        <v>2.8497409326424871E-2</v>
      </c>
      <c r="AR22" s="259">
        <v>14</v>
      </c>
      <c r="AS22" s="258">
        <f>AR22/AR48</f>
        <v>3.8461538461538464E-2</v>
      </c>
      <c r="AT22" s="546">
        <v>6</v>
      </c>
      <c r="AU22" s="258">
        <f>AT22/AT48</f>
        <v>1.6393442622950821E-2</v>
      </c>
      <c r="AV22" s="262">
        <f t="shared" si="31"/>
        <v>11.8</v>
      </c>
      <c r="AW22" s="270">
        <f t="shared" si="32"/>
        <v>3.3888569787478465E-2</v>
      </c>
      <c r="AX22" s="223"/>
    </row>
    <row r="23" spans="1:50" ht="12.75" customHeight="1" x14ac:dyDescent="0.25">
      <c r="A23" s="222">
        <v>42</v>
      </c>
      <c r="B23" s="222">
        <v>42</v>
      </c>
      <c r="C23" s="264" t="s">
        <v>57</v>
      </c>
      <c r="D23" s="265">
        <f>D147</f>
        <v>15</v>
      </c>
      <c r="E23" s="266">
        <f t="shared" si="14"/>
        <v>6.1728395061728392E-2</v>
      </c>
      <c r="F23" s="265">
        <f>F147</f>
        <v>14</v>
      </c>
      <c r="G23" s="266">
        <f t="shared" si="15"/>
        <v>6.5727699530516437E-2</v>
      </c>
      <c r="H23" s="265">
        <f>H147</f>
        <v>13</v>
      </c>
      <c r="I23" s="266">
        <f t="shared" si="16"/>
        <v>4.8148148148148148E-2</v>
      </c>
      <c r="J23" s="265">
        <f>J147</f>
        <v>18</v>
      </c>
      <c r="K23" s="266">
        <f t="shared" si="17"/>
        <v>7.1146245059288543E-2</v>
      </c>
      <c r="L23" s="265">
        <f>L147</f>
        <v>12</v>
      </c>
      <c r="M23" s="266">
        <f t="shared" si="18"/>
        <v>4.7058823529411764E-2</v>
      </c>
      <c r="N23" s="265">
        <f>N147</f>
        <v>20</v>
      </c>
      <c r="O23" s="266">
        <f t="shared" si="19"/>
        <v>7.434944237918216E-2</v>
      </c>
      <c r="P23" s="265">
        <f>P147</f>
        <v>16</v>
      </c>
      <c r="Q23" s="266">
        <f t="shared" si="20"/>
        <v>5.3691275167785234E-2</v>
      </c>
      <c r="R23" s="265">
        <f>R147</f>
        <v>16</v>
      </c>
      <c r="S23" s="266">
        <f t="shared" si="21"/>
        <v>5.6939501779359428E-2</v>
      </c>
      <c r="T23" s="265">
        <f>T147</f>
        <v>23</v>
      </c>
      <c r="U23" s="267">
        <f t="shared" si="22"/>
        <v>8.1560283687943269E-2</v>
      </c>
      <c r="V23" s="268">
        <f>V147</f>
        <v>23</v>
      </c>
      <c r="W23" s="266">
        <f t="shared" si="23"/>
        <v>6.9277108433734941E-2</v>
      </c>
      <c r="X23" s="265">
        <f>X147</f>
        <v>18</v>
      </c>
      <c r="Y23" s="267">
        <f t="shared" si="24"/>
        <v>6.0810810810810814E-2</v>
      </c>
      <c r="Z23" s="304">
        <v>23</v>
      </c>
      <c r="AA23" s="258">
        <f t="shared" si="25"/>
        <v>7.5657894736842105E-2</v>
      </c>
      <c r="AB23" s="269">
        <v>22</v>
      </c>
      <c r="AC23" s="258">
        <f t="shared" si="26"/>
        <v>6.2857142857142861E-2</v>
      </c>
      <c r="AD23" s="259">
        <v>19</v>
      </c>
      <c r="AE23" s="255">
        <f t="shared" si="27"/>
        <v>5.9190031152647975E-2</v>
      </c>
      <c r="AF23" s="283">
        <v>26</v>
      </c>
      <c r="AG23" s="258">
        <f t="shared" si="28"/>
        <v>7.6923076923076927E-2</v>
      </c>
      <c r="AH23" s="259">
        <v>25</v>
      </c>
      <c r="AI23" s="258">
        <f t="shared" si="29"/>
        <v>8.1699346405228759E-2</v>
      </c>
      <c r="AJ23" s="259">
        <v>22</v>
      </c>
      <c r="AK23" s="258">
        <f t="shared" si="30"/>
        <v>7.8291814946619215E-2</v>
      </c>
      <c r="AL23" s="261">
        <v>29</v>
      </c>
      <c r="AM23" s="258">
        <f>(AL23/AL48)</f>
        <v>7.4742268041237112E-2</v>
      </c>
      <c r="AN23" s="259">
        <v>31</v>
      </c>
      <c r="AO23" s="258">
        <f>AN23/AN48</f>
        <v>9.627329192546584E-2</v>
      </c>
      <c r="AP23" s="259">
        <v>20</v>
      </c>
      <c r="AQ23" s="258">
        <f>AP23/AP48</f>
        <v>5.181347150259067E-2</v>
      </c>
      <c r="AR23" s="259">
        <v>19</v>
      </c>
      <c r="AS23" s="258">
        <f>AR23/AR48</f>
        <v>5.21978021978022E-2</v>
      </c>
      <c r="AT23" s="546">
        <v>27</v>
      </c>
      <c r="AU23" s="258">
        <f>AT23/AT48</f>
        <v>7.3770491803278687E-2</v>
      </c>
      <c r="AV23" s="262">
        <f t="shared" si="31"/>
        <v>24.2</v>
      </c>
      <c r="AW23" s="270">
        <f t="shared" si="32"/>
        <v>6.9500287191269383E-2</v>
      </c>
      <c r="AX23" s="223"/>
    </row>
    <row r="24" spans="1:50" ht="12.75" customHeight="1" x14ac:dyDescent="0.25">
      <c r="A24" s="222" t="s">
        <v>293</v>
      </c>
      <c r="B24" s="222"/>
      <c r="C24" s="264" t="s">
        <v>59</v>
      </c>
      <c r="D24" s="265">
        <f>D153</f>
        <v>11</v>
      </c>
      <c r="E24" s="266">
        <f t="shared" si="14"/>
        <v>4.5267489711934158E-2</v>
      </c>
      <c r="F24" s="265">
        <f>F153</f>
        <v>14</v>
      </c>
      <c r="G24" s="266">
        <f t="shared" si="15"/>
        <v>6.5727699530516437E-2</v>
      </c>
      <c r="H24" s="265">
        <f>H153</f>
        <v>13</v>
      </c>
      <c r="I24" s="266">
        <f t="shared" si="16"/>
        <v>4.8148148148148148E-2</v>
      </c>
      <c r="J24" s="265">
        <f>J153</f>
        <v>12</v>
      </c>
      <c r="K24" s="266">
        <f t="shared" si="17"/>
        <v>4.7430830039525688E-2</v>
      </c>
      <c r="L24" s="265">
        <f>L153</f>
        <v>24</v>
      </c>
      <c r="M24" s="266">
        <f t="shared" si="18"/>
        <v>9.4117647058823528E-2</v>
      </c>
      <c r="N24" s="265">
        <f>N153</f>
        <v>22</v>
      </c>
      <c r="O24" s="266">
        <f t="shared" si="19"/>
        <v>8.1784386617100371E-2</v>
      </c>
      <c r="P24" s="265">
        <f>P153</f>
        <v>21</v>
      </c>
      <c r="Q24" s="266">
        <f t="shared" si="20"/>
        <v>7.0469798657718116E-2</v>
      </c>
      <c r="R24" s="265">
        <f>R153</f>
        <v>20</v>
      </c>
      <c r="S24" s="266">
        <f t="shared" si="21"/>
        <v>7.1174377224199295E-2</v>
      </c>
      <c r="T24" s="265">
        <f>T153</f>
        <v>26</v>
      </c>
      <c r="U24" s="267">
        <f t="shared" si="22"/>
        <v>9.2198581560283682E-2</v>
      </c>
      <c r="V24" s="268">
        <f>V153</f>
        <v>20</v>
      </c>
      <c r="W24" s="266">
        <f t="shared" si="23"/>
        <v>6.0240963855421686E-2</v>
      </c>
      <c r="X24" s="265">
        <f>X153</f>
        <v>33</v>
      </c>
      <c r="Y24" s="267">
        <f t="shared" si="24"/>
        <v>0.11148648648648649</v>
      </c>
      <c r="Z24" s="269">
        <v>10</v>
      </c>
      <c r="AA24" s="258">
        <f t="shared" si="25"/>
        <v>3.2894736842105261E-2</v>
      </c>
      <c r="AB24" s="269">
        <v>29</v>
      </c>
      <c r="AC24" s="258">
        <f t="shared" si="26"/>
        <v>8.2857142857142851E-2</v>
      </c>
      <c r="AD24" s="259">
        <v>23</v>
      </c>
      <c r="AE24" s="255">
        <f t="shared" si="27"/>
        <v>7.1651090342679122E-2</v>
      </c>
      <c r="AF24" s="310">
        <v>13</v>
      </c>
      <c r="AG24" s="258">
        <f t="shared" si="28"/>
        <v>3.8461538461538464E-2</v>
      </c>
      <c r="AH24" s="259">
        <v>9</v>
      </c>
      <c r="AI24" s="258">
        <f t="shared" si="29"/>
        <v>2.9411764705882353E-2</v>
      </c>
      <c r="AJ24" s="259">
        <v>9</v>
      </c>
      <c r="AK24" s="258">
        <f t="shared" si="30"/>
        <v>3.2028469750889681E-2</v>
      </c>
      <c r="AL24" s="261">
        <v>10</v>
      </c>
      <c r="AM24" s="258">
        <f>(AL24/AL48)</f>
        <v>2.5773195876288658E-2</v>
      </c>
      <c r="AN24" s="259">
        <v>10</v>
      </c>
      <c r="AO24" s="258">
        <f>AN24/AN48</f>
        <v>3.1055900621118012E-2</v>
      </c>
      <c r="AP24" s="259">
        <v>17</v>
      </c>
      <c r="AQ24" s="258">
        <f>AP24/AP48</f>
        <v>4.4041450777202069E-2</v>
      </c>
      <c r="AR24" s="259">
        <v>10</v>
      </c>
      <c r="AS24" s="258">
        <f>AR24/AR48</f>
        <v>2.7472527472527472E-2</v>
      </c>
      <c r="AT24" s="546">
        <v>14</v>
      </c>
      <c r="AU24" s="258">
        <f>AT24/AT48</f>
        <v>3.825136612021858E-2</v>
      </c>
      <c r="AV24" s="262">
        <f t="shared" si="31"/>
        <v>11.2</v>
      </c>
      <c r="AW24" s="270">
        <f t="shared" si="32"/>
        <v>3.2165422171165997E-2</v>
      </c>
      <c r="AX24" s="223"/>
    </row>
    <row r="25" spans="1:50" ht="13.5" customHeight="1" x14ac:dyDescent="0.25">
      <c r="A25" s="222">
        <v>45</v>
      </c>
      <c r="B25" s="222">
        <v>45</v>
      </c>
      <c r="C25" s="276" t="s">
        <v>221</v>
      </c>
      <c r="D25" s="277">
        <f>D155</f>
        <v>0</v>
      </c>
      <c r="E25" s="278">
        <f t="shared" si="14"/>
        <v>0</v>
      </c>
      <c r="F25" s="277">
        <f>F155</f>
        <v>0</v>
      </c>
      <c r="G25" s="278">
        <f t="shared" si="15"/>
        <v>0</v>
      </c>
      <c r="H25" s="277">
        <f>H155</f>
        <v>1</v>
      </c>
      <c r="I25" s="278">
        <f t="shared" si="16"/>
        <v>3.7037037037037038E-3</v>
      </c>
      <c r="J25" s="277">
        <f>J155</f>
        <v>0</v>
      </c>
      <c r="K25" s="278">
        <f t="shared" si="17"/>
        <v>0</v>
      </c>
      <c r="L25" s="277">
        <f>L155</f>
        <v>0</v>
      </c>
      <c r="M25" s="278">
        <f t="shared" si="18"/>
        <v>0</v>
      </c>
      <c r="N25" s="277">
        <f>N155</f>
        <v>1</v>
      </c>
      <c r="O25" s="278">
        <f t="shared" si="19"/>
        <v>3.7174721189591076E-3</v>
      </c>
      <c r="P25" s="277">
        <f>P155</f>
        <v>1</v>
      </c>
      <c r="Q25" s="278">
        <f t="shared" si="20"/>
        <v>3.3557046979865771E-3</v>
      </c>
      <c r="R25" s="277">
        <f>R155</f>
        <v>1</v>
      </c>
      <c r="S25" s="278">
        <f t="shared" si="21"/>
        <v>3.5587188612099642E-3</v>
      </c>
      <c r="T25" s="277">
        <f>T155</f>
        <v>0</v>
      </c>
      <c r="U25" s="279">
        <f t="shared" si="22"/>
        <v>0</v>
      </c>
      <c r="V25" s="311">
        <f>V155</f>
        <v>0</v>
      </c>
      <c r="W25" s="278">
        <f t="shared" si="23"/>
        <v>0</v>
      </c>
      <c r="X25" s="277">
        <f>X155</f>
        <v>1</v>
      </c>
      <c r="Y25" s="279">
        <f t="shared" si="24"/>
        <v>3.3783783783783786E-3</v>
      </c>
      <c r="Z25" s="280">
        <v>5</v>
      </c>
      <c r="AA25" s="281">
        <f t="shared" si="25"/>
        <v>1.6447368421052631E-2</v>
      </c>
      <c r="AB25" s="280">
        <v>2</v>
      </c>
      <c r="AC25" s="281">
        <f t="shared" si="26"/>
        <v>5.7142857142857143E-3</v>
      </c>
      <c r="AD25" s="282">
        <v>0</v>
      </c>
      <c r="AE25" s="281">
        <f t="shared" si="27"/>
        <v>0</v>
      </c>
      <c r="AF25" s="283">
        <v>3</v>
      </c>
      <c r="AG25" s="284">
        <f t="shared" si="28"/>
        <v>8.8757396449704144E-3</v>
      </c>
      <c r="AH25" s="259">
        <v>1</v>
      </c>
      <c r="AI25" s="284">
        <f t="shared" si="29"/>
        <v>3.2679738562091504E-3</v>
      </c>
      <c r="AJ25" s="259">
        <v>3</v>
      </c>
      <c r="AK25" s="284">
        <f t="shared" si="30"/>
        <v>1.0676156583629894E-2</v>
      </c>
      <c r="AL25" s="222">
        <v>2</v>
      </c>
      <c r="AM25" s="285">
        <f>(AL25/AL48)</f>
        <v>5.1546391752577319E-3</v>
      </c>
      <c r="AN25" s="282">
        <v>2</v>
      </c>
      <c r="AO25" s="285">
        <f>AN25/AN48</f>
        <v>6.2111801242236021E-3</v>
      </c>
      <c r="AP25" s="282">
        <v>0</v>
      </c>
      <c r="AQ25" s="285">
        <f>AP25/AP48</f>
        <v>0</v>
      </c>
      <c r="AR25" s="282">
        <v>0</v>
      </c>
      <c r="AS25" s="285">
        <v>0</v>
      </c>
      <c r="AT25" s="547">
        <v>2</v>
      </c>
      <c r="AU25" s="285">
        <v>0</v>
      </c>
      <c r="AV25" s="262">
        <f t="shared" si="31"/>
        <v>1.4</v>
      </c>
      <c r="AW25" s="287">
        <f t="shared" si="32"/>
        <v>4.0206777713957496E-3</v>
      </c>
      <c r="AX25" s="223"/>
    </row>
    <row r="26" spans="1:50" ht="14.25" customHeight="1" x14ac:dyDescent="0.25">
      <c r="A26" s="222"/>
      <c r="B26" s="222"/>
      <c r="C26" s="312" t="s">
        <v>294</v>
      </c>
      <c r="D26" s="313">
        <f>SUM(D18:D25)</f>
        <v>130</v>
      </c>
      <c r="E26" s="314">
        <f t="shared" si="14"/>
        <v>0.53497942386831276</v>
      </c>
      <c r="F26" s="313">
        <f>SUM(F18:F25)</f>
        <v>113</v>
      </c>
      <c r="G26" s="314">
        <f t="shared" si="15"/>
        <v>0.53051643192488263</v>
      </c>
      <c r="H26" s="313">
        <f>SUM(H18:H25)</f>
        <v>142</v>
      </c>
      <c r="I26" s="314">
        <f t="shared" si="16"/>
        <v>0.52592592592592591</v>
      </c>
      <c r="J26" s="313">
        <f>SUM(J18:J25)</f>
        <v>125</v>
      </c>
      <c r="K26" s="314">
        <f t="shared" si="17"/>
        <v>0.49407114624505927</v>
      </c>
      <c r="L26" s="313">
        <f>SUM(L18:L25)</f>
        <v>114</v>
      </c>
      <c r="M26" s="314">
        <f t="shared" si="18"/>
        <v>0.44705882352941179</v>
      </c>
      <c r="N26" s="313">
        <f>SUM(N18:N25)</f>
        <v>139</v>
      </c>
      <c r="O26" s="314">
        <f t="shared" si="19"/>
        <v>0.51672862453531598</v>
      </c>
      <c r="P26" s="313">
        <f>SUM(P18:P25)</f>
        <v>140</v>
      </c>
      <c r="Q26" s="314">
        <f t="shared" si="20"/>
        <v>0.46979865771812079</v>
      </c>
      <c r="R26" s="313">
        <f>SUM(R18:R25)</f>
        <v>145</v>
      </c>
      <c r="S26" s="314">
        <f t="shared" si="21"/>
        <v>0.51601423487544484</v>
      </c>
      <c r="T26" s="313">
        <f>SUM(T18:T25)</f>
        <v>151</v>
      </c>
      <c r="U26" s="295">
        <f t="shared" si="22"/>
        <v>0.53546099290780147</v>
      </c>
      <c r="V26" s="315">
        <f>SUM(V18:V25)</f>
        <v>167</v>
      </c>
      <c r="W26" s="314">
        <f t="shared" si="23"/>
        <v>0.50301204819277112</v>
      </c>
      <c r="X26" s="313">
        <f>SUM(X18:X25)</f>
        <v>161</v>
      </c>
      <c r="Y26" s="295">
        <f t="shared" si="24"/>
        <v>0.54391891891891897</v>
      </c>
      <c r="Z26" s="315">
        <f t="shared" ref="Z26:AN26" si="33">SUM(Z18:Z25)</f>
        <v>139</v>
      </c>
      <c r="AA26" s="316">
        <f t="shared" si="33"/>
        <v>0.45723684210526316</v>
      </c>
      <c r="AB26" s="315">
        <f t="shared" si="33"/>
        <v>153</v>
      </c>
      <c r="AC26" s="316">
        <f t="shared" si="33"/>
        <v>0.43714285714285711</v>
      </c>
      <c r="AD26" s="294">
        <f t="shared" si="33"/>
        <v>146</v>
      </c>
      <c r="AE26" s="291">
        <f t="shared" si="33"/>
        <v>0.45482866043613707</v>
      </c>
      <c r="AF26" s="296">
        <f t="shared" si="33"/>
        <v>155</v>
      </c>
      <c r="AG26" s="293">
        <f t="shared" si="33"/>
        <v>0.45857988165680469</v>
      </c>
      <c r="AH26" s="297">
        <f t="shared" si="33"/>
        <v>135</v>
      </c>
      <c r="AI26" s="293">
        <f t="shared" si="33"/>
        <v>0.44117647058823528</v>
      </c>
      <c r="AJ26" s="297">
        <f t="shared" si="33"/>
        <v>130</v>
      </c>
      <c r="AK26" s="293">
        <f t="shared" si="33"/>
        <v>0.46263345195729538</v>
      </c>
      <c r="AL26" s="289">
        <f t="shared" si="33"/>
        <v>162</v>
      </c>
      <c r="AM26" s="293">
        <f t="shared" si="33"/>
        <v>0.4175257731958763</v>
      </c>
      <c r="AN26" s="297">
        <f t="shared" si="33"/>
        <v>127</v>
      </c>
      <c r="AO26" s="293">
        <f>AN26/AN48</f>
        <v>0.39440993788819878</v>
      </c>
      <c r="AP26" s="297">
        <f>SUM(AP18:AP25)</f>
        <v>145</v>
      </c>
      <c r="AQ26" s="293">
        <f>AP26/AP48</f>
        <v>0.37564766839378239</v>
      </c>
      <c r="AR26" s="297">
        <f>SUM(AR18:AR25)</f>
        <v>129</v>
      </c>
      <c r="AS26" s="293">
        <f>AR26/AR48</f>
        <v>0.35439560439560441</v>
      </c>
      <c r="AT26" s="548">
        <f>SUM(AT18:AT25)</f>
        <v>140</v>
      </c>
      <c r="AU26" s="293">
        <f>AT26/AT48</f>
        <v>0.38251366120218577</v>
      </c>
      <c r="AV26" s="501">
        <f>AVERAGE(AJ26, AL26, AN26, AP26, AR26)</f>
        <v>138.6</v>
      </c>
      <c r="AW26" s="317">
        <f t="shared" si="32"/>
        <v>0.39804709936817922</v>
      </c>
      <c r="AX26" s="223"/>
    </row>
    <row r="27" spans="1:50" ht="12.75" customHeight="1" x14ac:dyDescent="0.25">
      <c r="A27" s="222"/>
      <c r="B27" s="222"/>
      <c r="C27" s="243" t="s">
        <v>295</v>
      </c>
      <c r="D27" s="222"/>
      <c r="E27" s="318"/>
      <c r="F27" s="222"/>
      <c r="G27" s="318"/>
      <c r="H27" s="222"/>
      <c r="I27" s="318"/>
      <c r="J27" s="222"/>
      <c r="K27" s="318"/>
      <c r="L27" s="222"/>
      <c r="M27" s="318"/>
      <c r="N27" s="222"/>
      <c r="O27" s="318"/>
      <c r="P27" s="222"/>
      <c r="Q27" s="318"/>
      <c r="R27" s="222"/>
      <c r="S27" s="318"/>
      <c r="T27" s="222"/>
      <c r="U27" s="319"/>
      <c r="V27" s="309"/>
      <c r="W27" s="318"/>
      <c r="X27" s="222"/>
      <c r="Y27" s="319"/>
      <c r="Z27" s="309"/>
      <c r="AA27" s="285"/>
      <c r="AB27" s="309"/>
      <c r="AC27" s="285"/>
      <c r="AD27" s="319"/>
      <c r="AE27" s="319"/>
      <c r="AF27" s="283"/>
      <c r="AG27" s="285"/>
      <c r="AH27" s="319"/>
      <c r="AI27" s="285"/>
      <c r="AJ27" s="319"/>
      <c r="AK27" s="285"/>
      <c r="AL27" s="319"/>
      <c r="AM27" s="285"/>
      <c r="AN27" s="319"/>
      <c r="AO27" s="285"/>
      <c r="AP27" s="319"/>
      <c r="AQ27" s="285"/>
      <c r="AR27" s="282"/>
      <c r="AS27" s="285"/>
      <c r="AT27" s="547"/>
      <c r="AU27" s="285"/>
      <c r="AV27" s="302"/>
      <c r="AW27" s="320"/>
      <c r="AX27" s="223"/>
    </row>
    <row r="28" spans="1:50" ht="12.75" customHeight="1" x14ac:dyDescent="0.25">
      <c r="A28" s="222" t="s">
        <v>296</v>
      </c>
      <c r="B28" s="222"/>
      <c r="C28" s="252" t="s">
        <v>67</v>
      </c>
      <c r="D28" s="253">
        <f>D162</f>
        <v>3</v>
      </c>
      <c r="E28" s="254">
        <f t="shared" ref="E28:E34" si="34">D28/D$48</f>
        <v>1.2345679012345678E-2</v>
      </c>
      <c r="F28" s="253">
        <f>F162</f>
        <v>3</v>
      </c>
      <c r="G28" s="254">
        <f t="shared" ref="G28:G34" si="35">F28/F$48</f>
        <v>1.4084507042253521E-2</v>
      </c>
      <c r="H28" s="253">
        <f>H162</f>
        <v>3</v>
      </c>
      <c r="I28" s="254">
        <f t="shared" ref="I28:I34" si="36">H28/H$48</f>
        <v>1.1111111111111112E-2</v>
      </c>
      <c r="J28" s="253">
        <f>J162</f>
        <v>5</v>
      </c>
      <c r="K28" s="254">
        <f t="shared" ref="K28:K34" si="37">J28/J$48</f>
        <v>1.9762845849802372E-2</v>
      </c>
      <c r="L28" s="253">
        <f>L162</f>
        <v>9</v>
      </c>
      <c r="M28" s="254">
        <f t="shared" ref="M28:M34" si="38">L28/L$48</f>
        <v>3.5294117647058823E-2</v>
      </c>
      <c r="N28" s="253">
        <f>N162</f>
        <v>6</v>
      </c>
      <c r="O28" s="254">
        <f t="shared" ref="O28:O34" si="39">N28/N$48</f>
        <v>2.2304832713754646E-2</v>
      </c>
      <c r="P28" s="253">
        <f>P162</f>
        <v>5</v>
      </c>
      <c r="Q28" s="254">
        <f t="shared" ref="Q28:Q34" si="40">P28/P$48</f>
        <v>1.6778523489932886E-2</v>
      </c>
      <c r="R28" s="253">
        <f>R162</f>
        <v>5</v>
      </c>
      <c r="S28" s="254">
        <f t="shared" ref="S28:S34" si="41">R28/R$48</f>
        <v>1.7793594306049824E-2</v>
      </c>
      <c r="T28" s="253">
        <f>T162</f>
        <v>7</v>
      </c>
      <c r="U28" s="255">
        <f t="shared" ref="U28:U34" si="42">T28/T$48</f>
        <v>2.4822695035460994E-2</v>
      </c>
      <c r="V28" s="256">
        <f>V162</f>
        <v>5</v>
      </c>
      <c r="W28" s="254">
        <f t="shared" ref="W28:W34" si="43">V28/V$48</f>
        <v>1.5060240963855422E-2</v>
      </c>
      <c r="X28" s="253">
        <f>X162</f>
        <v>3</v>
      </c>
      <c r="Y28" s="255">
        <f t="shared" ref="Y28:Y34" si="44">X28/X$48</f>
        <v>1.0135135135135136E-2</v>
      </c>
      <c r="Z28" s="257">
        <v>4</v>
      </c>
      <c r="AA28" s="258">
        <f t="shared" ref="AA28:AA36" si="45">Z28/Z$48</f>
        <v>1.3157894736842105E-2</v>
      </c>
      <c r="AB28" s="257">
        <v>3</v>
      </c>
      <c r="AC28" s="258">
        <f t="shared" ref="AC28:AC36" si="46">AB28/AB$48</f>
        <v>8.5714285714285719E-3</v>
      </c>
      <c r="AD28" s="259">
        <v>3</v>
      </c>
      <c r="AE28" s="258">
        <f t="shared" ref="AE28:AE36" si="47">AD28/AD$48</f>
        <v>9.3457943925233638E-3</v>
      </c>
      <c r="AF28" s="260">
        <v>6</v>
      </c>
      <c r="AG28" s="258">
        <f t="shared" ref="AG28:AG36" si="48">AF28/AF$48</f>
        <v>1.7751479289940829E-2</v>
      </c>
      <c r="AH28" s="259">
        <v>5</v>
      </c>
      <c r="AI28" s="258">
        <f t="shared" ref="AI28:AI36" si="49">AH28/AH$48</f>
        <v>1.6339869281045753E-2</v>
      </c>
      <c r="AJ28" s="259">
        <v>6</v>
      </c>
      <c r="AK28" s="258">
        <f t="shared" ref="AK28:AK36" si="50">AJ28/AJ$48</f>
        <v>2.1352313167259787E-2</v>
      </c>
      <c r="AL28" s="261">
        <v>8</v>
      </c>
      <c r="AM28" s="258">
        <f>(AL28/AL48)</f>
        <v>2.0618556701030927E-2</v>
      </c>
      <c r="AN28" s="259">
        <v>5</v>
      </c>
      <c r="AO28" s="258">
        <f>AN28/AN48</f>
        <v>1.5527950310559006E-2</v>
      </c>
      <c r="AP28" s="259">
        <v>11</v>
      </c>
      <c r="AQ28" s="258">
        <f>AP28/AP48</f>
        <v>2.8497409326424871E-2</v>
      </c>
      <c r="AR28" s="259">
        <v>4</v>
      </c>
      <c r="AS28" s="258">
        <f>AR28/AR48</f>
        <v>1.098901098901099E-2</v>
      </c>
      <c r="AT28" s="546">
        <v>2</v>
      </c>
      <c r="AU28" s="258">
        <f>AT28/AT48</f>
        <v>5.4644808743169399E-3</v>
      </c>
      <c r="AV28" s="262">
        <f t="shared" ref="AV28:AV37" si="51">AVERAGE(AJ28, AL28, AN28, AP28, AR28)</f>
        <v>6.8</v>
      </c>
      <c r="AW28" s="263">
        <f t="shared" ref="AW28:AW37" si="52">AV28/AV$48</f>
        <v>1.9529006318207927E-2</v>
      </c>
      <c r="AX28" s="223"/>
    </row>
    <row r="29" spans="1:50" ht="12.75" customHeight="1" x14ac:dyDescent="0.25">
      <c r="A29" s="222">
        <v>9</v>
      </c>
      <c r="B29" s="222">
        <v>9</v>
      </c>
      <c r="C29" s="264" t="s">
        <v>69</v>
      </c>
      <c r="D29" s="265">
        <f>D167</f>
        <v>6</v>
      </c>
      <c r="E29" s="266">
        <f t="shared" si="34"/>
        <v>2.4691358024691357E-2</v>
      </c>
      <c r="F29" s="265">
        <f>F167</f>
        <v>11</v>
      </c>
      <c r="G29" s="266">
        <f t="shared" si="35"/>
        <v>5.1643192488262914E-2</v>
      </c>
      <c r="H29" s="265">
        <f>H167</f>
        <v>5</v>
      </c>
      <c r="I29" s="266">
        <f t="shared" si="36"/>
        <v>1.8518518518518517E-2</v>
      </c>
      <c r="J29" s="265">
        <f>J167</f>
        <v>14</v>
      </c>
      <c r="K29" s="266">
        <f t="shared" si="37"/>
        <v>5.533596837944664E-2</v>
      </c>
      <c r="L29" s="265">
        <f>L167</f>
        <v>17</v>
      </c>
      <c r="M29" s="266">
        <f t="shared" si="38"/>
        <v>6.6666666666666666E-2</v>
      </c>
      <c r="N29" s="265">
        <f>N167</f>
        <v>6</v>
      </c>
      <c r="O29" s="266">
        <f t="shared" si="39"/>
        <v>2.2304832713754646E-2</v>
      </c>
      <c r="P29" s="265">
        <f>P167</f>
        <v>15</v>
      </c>
      <c r="Q29" s="266">
        <f t="shared" si="40"/>
        <v>5.0335570469798654E-2</v>
      </c>
      <c r="R29" s="265">
        <f>R167</f>
        <v>23</v>
      </c>
      <c r="S29" s="266">
        <f t="shared" si="41"/>
        <v>8.1850533807829182E-2</v>
      </c>
      <c r="T29" s="265">
        <f>T167</f>
        <v>18</v>
      </c>
      <c r="U29" s="267">
        <f t="shared" si="42"/>
        <v>6.3829787234042548E-2</v>
      </c>
      <c r="V29" s="268">
        <f>V167</f>
        <v>26</v>
      </c>
      <c r="W29" s="266">
        <f t="shared" si="43"/>
        <v>7.8313253012048195E-2</v>
      </c>
      <c r="X29" s="265">
        <f>X167</f>
        <v>14</v>
      </c>
      <c r="Y29" s="267">
        <f t="shared" si="44"/>
        <v>4.72972972972973E-2</v>
      </c>
      <c r="Z29" s="269">
        <v>14</v>
      </c>
      <c r="AA29" s="258">
        <f t="shared" si="45"/>
        <v>4.6052631578947366E-2</v>
      </c>
      <c r="AB29" s="269">
        <v>14</v>
      </c>
      <c r="AC29" s="258">
        <f t="shared" si="46"/>
        <v>0.04</v>
      </c>
      <c r="AD29" s="259">
        <v>16</v>
      </c>
      <c r="AE29" s="258">
        <f t="shared" si="47"/>
        <v>4.9844236760124609E-2</v>
      </c>
      <c r="AF29" s="260">
        <v>15</v>
      </c>
      <c r="AG29" s="258">
        <f t="shared" si="48"/>
        <v>4.4378698224852069E-2</v>
      </c>
      <c r="AH29" s="259">
        <v>17</v>
      </c>
      <c r="AI29" s="258">
        <f t="shared" si="49"/>
        <v>5.5555555555555552E-2</v>
      </c>
      <c r="AJ29" s="259">
        <v>14</v>
      </c>
      <c r="AK29" s="258">
        <f t="shared" si="50"/>
        <v>4.9822064056939501E-2</v>
      </c>
      <c r="AL29" s="261">
        <v>21</v>
      </c>
      <c r="AM29" s="258">
        <f>(AL29/AL48)</f>
        <v>5.4123711340206188E-2</v>
      </c>
      <c r="AN29" s="259">
        <v>22</v>
      </c>
      <c r="AO29" s="258">
        <f>AN29/AN48</f>
        <v>6.8322981366459631E-2</v>
      </c>
      <c r="AP29" s="259">
        <v>20</v>
      </c>
      <c r="AQ29" s="258">
        <f>AP29/AP48</f>
        <v>5.181347150259067E-2</v>
      </c>
      <c r="AR29" s="259">
        <v>18</v>
      </c>
      <c r="AS29" s="258">
        <f>AR29/AR48</f>
        <v>4.9450549450549448E-2</v>
      </c>
      <c r="AT29" s="546">
        <v>21</v>
      </c>
      <c r="AU29" s="258">
        <f>AT29/AT48</f>
        <v>5.737704918032787E-2</v>
      </c>
      <c r="AV29" s="262">
        <f t="shared" si="51"/>
        <v>19</v>
      </c>
      <c r="AW29" s="270">
        <f t="shared" si="52"/>
        <v>5.4566341183228034E-2</v>
      </c>
      <c r="AX29" s="223"/>
    </row>
    <row r="30" spans="1:50" ht="12.75" customHeight="1" x14ac:dyDescent="0.25">
      <c r="A30" s="222">
        <v>23</v>
      </c>
      <c r="B30" s="222">
        <v>23</v>
      </c>
      <c r="C30" s="264" t="s">
        <v>71</v>
      </c>
      <c r="D30" s="265">
        <f>D169</f>
        <v>5</v>
      </c>
      <c r="E30" s="266">
        <f t="shared" si="34"/>
        <v>2.0576131687242798E-2</v>
      </c>
      <c r="F30" s="265">
        <f>F169</f>
        <v>4</v>
      </c>
      <c r="G30" s="266">
        <f t="shared" si="35"/>
        <v>1.8779342723004695E-2</v>
      </c>
      <c r="H30" s="265">
        <f>H169</f>
        <v>8</v>
      </c>
      <c r="I30" s="266">
        <f t="shared" si="36"/>
        <v>2.9629629629629631E-2</v>
      </c>
      <c r="J30" s="265">
        <f>J169</f>
        <v>4</v>
      </c>
      <c r="K30" s="266">
        <f t="shared" si="37"/>
        <v>1.5810276679841896E-2</v>
      </c>
      <c r="L30" s="265">
        <f>L169</f>
        <v>7</v>
      </c>
      <c r="M30" s="266">
        <f t="shared" si="38"/>
        <v>2.7450980392156862E-2</v>
      </c>
      <c r="N30" s="265">
        <f>N169</f>
        <v>5</v>
      </c>
      <c r="O30" s="266">
        <f t="shared" si="39"/>
        <v>1.858736059479554E-2</v>
      </c>
      <c r="P30" s="265">
        <f>P169</f>
        <v>16</v>
      </c>
      <c r="Q30" s="266">
        <f t="shared" si="40"/>
        <v>5.3691275167785234E-2</v>
      </c>
      <c r="R30" s="265">
        <f>R169</f>
        <v>8</v>
      </c>
      <c r="S30" s="266">
        <f t="shared" si="41"/>
        <v>2.8469750889679714E-2</v>
      </c>
      <c r="T30" s="265">
        <f>T169</f>
        <v>9</v>
      </c>
      <c r="U30" s="267">
        <f t="shared" si="42"/>
        <v>3.1914893617021274E-2</v>
      </c>
      <c r="V30" s="268">
        <f>V169</f>
        <v>9</v>
      </c>
      <c r="W30" s="266">
        <f t="shared" si="43"/>
        <v>2.710843373493976E-2</v>
      </c>
      <c r="X30" s="265">
        <f>X169</f>
        <v>10</v>
      </c>
      <c r="Y30" s="267">
        <f t="shared" si="44"/>
        <v>3.3783783783783786E-2</v>
      </c>
      <c r="Z30" s="269">
        <v>9</v>
      </c>
      <c r="AA30" s="258">
        <f t="shared" si="45"/>
        <v>2.9605263157894735E-2</v>
      </c>
      <c r="AB30" s="269">
        <v>16</v>
      </c>
      <c r="AC30" s="258">
        <f t="shared" si="46"/>
        <v>4.5714285714285714E-2</v>
      </c>
      <c r="AD30" s="259">
        <v>10</v>
      </c>
      <c r="AE30" s="258">
        <f t="shared" si="47"/>
        <v>3.1152647975077882E-2</v>
      </c>
      <c r="AF30" s="260">
        <v>6</v>
      </c>
      <c r="AG30" s="258">
        <f t="shared" si="48"/>
        <v>1.7751479289940829E-2</v>
      </c>
      <c r="AH30" s="259">
        <v>4</v>
      </c>
      <c r="AI30" s="258">
        <f t="shared" si="49"/>
        <v>1.3071895424836602E-2</v>
      </c>
      <c r="AJ30" s="259">
        <v>5</v>
      </c>
      <c r="AK30" s="258">
        <f t="shared" si="50"/>
        <v>1.7793594306049824E-2</v>
      </c>
      <c r="AL30" s="261">
        <v>12</v>
      </c>
      <c r="AM30" s="258">
        <f>(AL30/AL48)</f>
        <v>3.0927835051546393E-2</v>
      </c>
      <c r="AN30" s="259">
        <v>5</v>
      </c>
      <c r="AO30" s="258">
        <f>AN30/AN48</f>
        <v>1.5527950310559006E-2</v>
      </c>
      <c r="AP30" s="259">
        <v>12</v>
      </c>
      <c r="AQ30" s="258">
        <f>AP30/AP48</f>
        <v>3.1088082901554404E-2</v>
      </c>
      <c r="AR30" s="259">
        <v>10</v>
      </c>
      <c r="AS30" s="258">
        <f>AR30/AR48</f>
        <v>2.7472527472527472E-2</v>
      </c>
      <c r="AT30" s="546">
        <v>11</v>
      </c>
      <c r="AU30" s="258">
        <f>AT30/AT48</f>
        <v>3.0054644808743168E-2</v>
      </c>
      <c r="AV30" s="262">
        <f t="shared" si="51"/>
        <v>8.8000000000000007</v>
      </c>
      <c r="AW30" s="270">
        <f t="shared" si="52"/>
        <v>2.5272831705916144E-2</v>
      </c>
      <c r="AX30" s="223"/>
    </row>
    <row r="31" spans="1:50" ht="12.75" customHeight="1" x14ac:dyDescent="0.25">
      <c r="A31" s="222">
        <v>54</v>
      </c>
      <c r="B31" s="222">
        <v>54</v>
      </c>
      <c r="C31" s="264" t="s">
        <v>73</v>
      </c>
      <c r="D31" s="265">
        <f>D171</f>
        <v>3</v>
      </c>
      <c r="E31" s="266">
        <f t="shared" si="34"/>
        <v>1.2345679012345678E-2</v>
      </c>
      <c r="F31" s="265">
        <f>F171</f>
        <v>3</v>
      </c>
      <c r="G31" s="266">
        <f t="shared" si="35"/>
        <v>1.4084507042253521E-2</v>
      </c>
      <c r="H31" s="265">
        <f>H171</f>
        <v>4</v>
      </c>
      <c r="I31" s="266">
        <f t="shared" si="36"/>
        <v>1.4814814814814815E-2</v>
      </c>
      <c r="J31" s="265">
        <f>J171</f>
        <v>2</v>
      </c>
      <c r="K31" s="266">
        <f t="shared" si="37"/>
        <v>7.9051383399209481E-3</v>
      </c>
      <c r="L31" s="265">
        <f>L171</f>
        <v>2</v>
      </c>
      <c r="M31" s="266">
        <f t="shared" si="38"/>
        <v>7.8431372549019607E-3</v>
      </c>
      <c r="N31" s="265">
        <f>N171</f>
        <v>9</v>
      </c>
      <c r="O31" s="266">
        <f t="shared" si="39"/>
        <v>3.3457249070631967E-2</v>
      </c>
      <c r="P31" s="265">
        <f>P171</f>
        <v>8</v>
      </c>
      <c r="Q31" s="266">
        <f t="shared" si="40"/>
        <v>2.6845637583892617E-2</v>
      </c>
      <c r="R31" s="265">
        <f>R171</f>
        <v>5</v>
      </c>
      <c r="S31" s="266">
        <f t="shared" si="41"/>
        <v>1.7793594306049824E-2</v>
      </c>
      <c r="T31" s="265">
        <f>T171</f>
        <v>4</v>
      </c>
      <c r="U31" s="267">
        <f t="shared" si="42"/>
        <v>1.4184397163120567E-2</v>
      </c>
      <c r="V31" s="268">
        <f>V171</f>
        <v>16</v>
      </c>
      <c r="W31" s="266">
        <f t="shared" si="43"/>
        <v>4.8192771084337352E-2</v>
      </c>
      <c r="X31" s="265">
        <f>X171</f>
        <v>4</v>
      </c>
      <c r="Y31" s="267">
        <f t="shared" si="44"/>
        <v>1.3513513513513514E-2</v>
      </c>
      <c r="Z31" s="269">
        <v>12</v>
      </c>
      <c r="AA31" s="258">
        <f t="shared" si="45"/>
        <v>3.9473684210526314E-2</v>
      </c>
      <c r="AB31" s="269">
        <v>6</v>
      </c>
      <c r="AC31" s="258">
        <f t="shared" si="46"/>
        <v>1.7142857142857144E-2</v>
      </c>
      <c r="AD31" s="259">
        <v>13</v>
      </c>
      <c r="AE31" s="258">
        <f t="shared" si="47"/>
        <v>4.0498442367601244E-2</v>
      </c>
      <c r="AF31" s="260">
        <v>8</v>
      </c>
      <c r="AG31" s="258">
        <f t="shared" si="48"/>
        <v>2.3668639053254437E-2</v>
      </c>
      <c r="AH31" s="259">
        <v>10</v>
      </c>
      <c r="AI31" s="258">
        <f t="shared" si="49"/>
        <v>3.2679738562091505E-2</v>
      </c>
      <c r="AJ31" s="259">
        <v>7</v>
      </c>
      <c r="AK31" s="258">
        <f t="shared" si="50"/>
        <v>2.491103202846975E-2</v>
      </c>
      <c r="AL31" s="261">
        <v>11</v>
      </c>
      <c r="AM31" s="258">
        <f>(AL31/AL48)</f>
        <v>2.8350515463917526E-2</v>
      </c>
      <c r="AN31" s="259">
        <v>9</v>
      </c>
      <c r="AO31" s="258">
        <f>AN31/AN48</f>
        <v>2.7950310559006212E-2</v>
      </c>
      <c r="AP31" s="259">
        <v>9</v>
      </c>
      <c r="AQ31" s="258">
        <f>AP31/AP48</f>
        <v>2.3316062176165803E-2</v>
      </c>
      <c r="AR31" s="259">
        <v>6</v>
      </c>
      <c r="AS31" s="258">
        <f>AR31/AR48</f>
        <v>1.6483516483516484E-2</v>
      </c>
      <c r="AT31" s="546">
        <v>10</v>
      </c>
      <c r="AU31" s="258">
        <f>AT31/AT48</f>
        <v>2.7322404371584699E-2</v>
      </c>
      <c r="AV31" s="262">
        <f t="shared" si="51"/>
        <v>8.4</v>
      </c>
      <c r="AW31" s="270">
        <f t="shared" si="52"/>
        <v>2.4124066628374498E-2</v>
      </c>
      <c r="AX31" s="223"/>
    </row>
    <row r="32" spans="1:50" ht="12.75" customHeight="1" x14ac:dyDescent="0.25">
      <c r="A32" s="222">
        <v>38</v>
      </c>
      <c r="B32" s="222">
        <v>38</v>
      </c>
      <c r="C32" s="264" t="s">
        <v>75</v>
      </c>
      <c r="D32" s="265">
        <f>D173</f>
        <v>0</v>
      </c>
      <c r="E32" s="266">
        <f t="shared" si="34"/>
        <v>0</v>
      </c>
      <c r="F32" s="265">
        <f>F173</f>
        <v>0</v>
      </c>
      <c r="G32" s="266">
        <f t="shared" si="35"/>
        <v>0</v>
      </c>
      <c r="H32" s="265">
        <f>H173</f>
        <v>0</v>
      </c>
      <c r="I32" s="266">
        <f t="shared" si="36"/>
        <v>0</v>
      </c>
      <c r="J32" s="265">
        <f>J173</f>
        <v>2</v>
      </c>
      <c r="K32" s="266">
        <f t="shared" si="37"/>
        <v>7.9051383399209481E-3</v>
      </c>
      <c r="L32" s="265">
        <f>L173</f>
        <v>1</v>
      </c>
      <c r="M32" s="266">
        <f t="shared" si="38"/>
        <v>3.9215686274509803E-3</v>
      </c>
      <c r="N32" s="265">
        <f>N173</f>
        <v>1</v>
      </c>
      <c r="O32" s="266">
        <f t="shared" si="39"/>
        <v>3.7174721189591076E-3</v>
      </c>
      <c r="P32" s="265">
        <f>P173</f>
        <v>1</v>
      </c>
      <c r="Q32" s="266">
        <f t="shared" si="40"/>
        <v>3.3557046979865771E-3</v>
      </c>
      <c r="R32" s="265">
        <f>R173</f>
        <v>0</v>
      </c>
      <c r="S32" s="266">
        <f t="shared" si="41"/>
        <v>0</v>
      </c>
      <c r="T32" s="265">
        <f>T173</f>
        <v>1</v>
      </c>
      <c r="U32" s="267">
        <f t="shared" si="42"/>
        <v>3.5460992907801418E-3</v>
      </c>
      <c r="V32" s="268">
        <f>V173</f>
        <v>0</v>
      </c>
      <c r="W32" s="266">
        <f t="shared" si="43"/>
        <v>0</v>
      </c>
      <c r="X32" s="265">
        <f>X173</f>
        <v>0</v>
      </c>
      <c r="Y32" s="267">
        <f t="shared" si="44"/>
        <v>0</v>
      </c>
      <c r="Z32" s="269">
        <v>0</v>
      </c>
      <c r="AA32" s="258">
        <f t="shared" si="45"/>
        <v>0</v>
      </c>
      <c r="AB32" s="269">
        <v>2</v>
      </c>
      <c r="AC32" s="258">
        <f t="shared" si="46"/>
        <v>5.7142857142857143E-3</v>
      </c>
      <c r="AD32" s="259">
        <v>1</v>
      </c>
      <c r="AE32" s="258">
        <f t="shared" si="47"/>
        <v>3.1152647975077881E-3</v>
      </c>
      <c r="AF32" s="260">
        <v>1</v>
      </c>
      <c r="AG32" s="258">
        <f t="shared" si="48"/>
        <v>2.9585798816568047E-3</v>
      </c>
      <c r="AH32" s="259">
        <v>1</v>
      </c>
      <c r="AI32" s="258">
        <f t="shared" si="49"/>
        <v>3.2679738562091504E-3</v>
      </c>
      <c r="AJ32" s="259">
        <v>3</v>
      </c>
      <c r="AK32" s="258">
        <f t="shared" si="50"/>
        <v>1.0676156583629894E-2</v>
      </c>
      <c r="AL32" s="261">
        <v>3</v>
      </c>
      <c r="AM32" s="258">
        <f>(AL32/AL48)</f>
        <v>7.7319587628865982E-3</v>
      </c>
      <c r="AN32" s="259">
        <v>3</v>
      </c>
      <c r="AO32" s="258">
        <f>AN32/AN48</f>
        <v>9.316770186335404E-3</v>
      </c>
      <c r="AP32" s="259">
        <v>1</v>
      </c>
      <c r="AQ32" s="258">
        <f>AP32/AP48</f>
        <v>2.5906735751295338E-3</v>
      </c>
      <c r="AR32" s="259">
        <v>1</v>
      </c>
      <c r="AS32" s="258">
        <f>AR32/AR48</f>
        <v>2.7472527472527475E-3</v>
      </c>
      <c r="AT32" s="546">
        <v>2</v>
      </c>
      <c r="AU32" s="258">
        <f>AT32/AT48</f>
        <v>5.4644808743169399E-3</v>
      </c>
      <c r="AV32" s="262">
        <f t="shared" si="51"/>
        <v>2.2000000000000002</v>
      </c>
      <c r="AW32" s="270">
        <f t="shared" si="52"/>
        <v>6.318207926479036E-3</v>
      </c>
      <c r="AX32" s="223"/>
    </row>
    <row r="33" spans="1:50" ht="12.75" customHeight="1" x14ac:dyDescent="0.25">
      <c r="A33" s="222">
        <v>38</v>
      </c>
      <c r="B33" s="222">
        <v>38</v>
      </c>
      <c r="C33" s="264" t="s">
        <v>77</v>
      </c>
      <c r="D33" s="265">
        <f>D175</f>
        <v>0</v>
      </c>
      <c r="E33" s="266">
        <f t="shared" si="34"/>
        <v>0</v>
      </c>
      <c r="F33" s="265">
        <f>F175</f>
        <v>0</v>
      </c>
      <c r="G33" s="266">
        <f t="shared" si="35"/>
        <v>0</v>
      </c>
      <c r="H33" s="265">
        <f>H175</f>
        <v>0</v>
      </c>
      <c r="I33" s="266">
        <f t="shared" si="36"/>
        <v>0</v>
      </c>
      <c r="J33" s="265">
        <f>J175</f>
        <v>1</v>
      </c>
      <c r="K33" s="266">
        <f t="shared" si="37"/>
        <v>3.952569169960474E-3</v>
      </c>
      <c r="L33" s="265">
        <f>L175</f>
        <v>1</v>
      </c>
      <c r="M33" s="266">
        <f t="shared" si="38"/>
        <v>3.9215686274509803E-3</v>
      </c>
      <c r="N33" s="265">
        <f>N175</f>
        <v>0</v>
      </c>
      <c r="O33" s="266">
        <f t="shared" si="39"/>
        <v>0</v>
      </c>
      <c r="P33" s="265">
        <f>P175</f>
        <v>1</v>
      </c>
      <c r="Q33" s="266">
        <f t="shared" si="40"/>
        <v>3.3557046979865771E-3</v>
      </c>
      <c r="R33" s="265">
        <f>R175</f>
        <v>0</v>
      </c>
      <c r="S33" s="266">
        <f t="shared" si="41"/>
        <v>0</v>
      </c>
      <c r="T33" s="265">
        <f>T175</f>
        <v>0</v>
      </c>
      <c r="U33" s="267">
        <f t="shared" si="42"/>
        <v>0</v>
      </c>
      <c r="V33" s="268">
        <f>V175</f>
        <v>0</v>
      </c>
      <c r="W33" s="266">
        <f t="shared" si="43"/>
        <v>0</v>
      </c>
      <c r="X33" s="265">
        <f>X175</f>
        <v>0</v>
      </c>
      <c r="Y33" s="267">
        <f t="shared" si="44"/>
        <v>0</v>
      </c>
      <c r="Z33" s="269">
        <v>0</v>
      </c>
      <c r="AA33" s="258">
        <f t="shared" si="45"/>
        <v>0</v>
      </c>
      <c r="AB33" s="269">
        <v>4</v>
      </c>
      <c r="AC33" s="258">
        <f t="shared" si="46"/>
        <v>1.1428571428571429E-2</v>
      </c>
      <c r="AD33" s="259">
        <v>0</v>
      </c>
      <c r="AE33" s="258">
        <f t="shared" si="47"/>
        <v>0</v>
      </c>
      <c r="AF33" s="260">
        <v>2</v>
      </c>
      <c r="AG33" s="258">
        <f t="shared" si="48"/>
        <v>5.9171597633136093E-3</v>
      </c>
      <c r="AH33" s="259">
        <v>2</v>
      </c>
      <c r="AI33" s="258">
        <f t="shared" si="49"/>
        <v>6.5359477124183009E-3</v>
      </c>
      <c r="AJ33" s="259">
        <v>2</v>
      </c>
      <c r="AK33" s="258">
        <f t="shared" si="50"/>
        <v>7.1174377224199285E-3</v>
      </c>
      <c r="AL33" s="261">
        <v>2</v>
      </c>
      <c r="AM33" s="258">
        <f>(AL33/AL48)</f>
        <v>5.1546391752577319E-3</v>
      </c>
      <c r="AN33" s="259">
        <v>0</v>
      </c>
      <c r="AO33" s="258">
        <f>AN33/AN48</f>
        <v>0</v>
      </c>
      <c r="AP33" s="259">
        <v>2</v>
      </c>
      <c r="AQ33" s="258">
        <f>AP33/AP48</f>
        <v>5.1813471502590676E-3</v>
      </c>
      <c r="AR33" s="259">
        <v>1</v>
      </c>
      <c r="AS33" s="258">
        <f>AR33/AR48</f>
        <v>2.7472527472527475E-3</v>
      </c>
      <c r="AT33" s="546">
        <v>0</v>
      </c>
      <c r="AU33" s="258">
        <f>AT33/AT48</f>
        <v>0</v>
      </c>
      <c r="AV33" s="262">
        <f t="shared" si="51"/>
        <v>1.4</v>
      </c>
      <c r="AW33" s="270">
        <f t="shared" si="52"/>
        <v>4.0206777713957496E-3</v>
      </c>
      <c r="AX33" s="223"/>
    </row>
    <row r="34" spans="1:50" ht="12.75" customHeight="1" x14ac:dyDescent="0.25">
      <c r="A34" s="222">
        <v>16</v>
      </c>
      <c r="B34" s="222">
        <v>16</v>
      </c>
      <c r="C34" s="264" t="s">
        <v>228</v>
      </c>
      <c r="D34" s="265">
        <f>D188</f>
        <v>1</v>
      </c>
      <c r="E34" s="266">
        <f t="shared" si="34"/>
        <v>4.11522633744856E-3</v>
      </c>
      <c r="F34" s="265">
        <f>F188</f>
        <v>3</v>
      </c>
      <c r="G34" s="266">
        <f t="shared" si="35"/>
        <v>1.4084507042253521E-2</v>
      </c>
      <c r="H34" s="265">
        <f>H188</f>
        <v>4</v>
      </c>
      <c r="I34" s="266">
        <f t="shared" si="36"/>
        <v>1.4814814814814815E-2</v>
      </c>
      <c r="J34" s="265">
        <f>J188</f>
        <v>4</v>
      </c>
      <c r="K34" s="266">
        <f t="shared" si="37"/>
        <v>1.5810276679841896E-2</v>
      </c>
      <c r="L34" s="265">
        <f>L188</f>
        <v>5</v>
      </c>
      <c r="M34" s="266">
        <f t="shared" si="38"/>
        <v>1.9607843137254902E-2</v>
      </c>
      <c r="N34" s="265">
        <f>N188</f>
        <v>3</v>
      </c>
      <c r="O34" s="266">
        <f t="shared" si="39"/>
        <v>1.1152416356877323E-2</v>
      </c>
      <c r="P34" s="265">
        <f>P188</f>
        <v>3</v>
      </c>
      <c r="Q34" s="266">
        <f t="shared" si="40"/>
        <v>1.0067114093959731E-2</v>
      </c>
      <c r="R34" s="265">
        <f>R188</f>
        <v>5</v>
      </c>
      <c r="S34" s="266">
        <f t="shared" si="41"/>
        <v>1.7793594306049824E-2</v>
      </c>
      <c r="T34" s="265">
        <f>T188</f>
        <v>5</v>
      </c>
      <c r="U34" s="267">
        <f t="shared" si="42"/>
        <v>1.7730496453900711E-2</v>
      </c>
      <c r="V34" s="268">
        <f>V188</f>
        <v>4</v>
      </c>
      <c r="W34" s="266">
        <f t="shared" si="43"/>
        <v>1.2048192771084338E-2</v>
      </c>
      <c r="X34" s="265">
        <f>X188</f>
        <v>4</v>
      </c>
      <c r="Y34" s="267">
        <f t="shared" si="44"/>
        <v>1.3513513513513514E-2</v>
      </c>
      <c r="Z34" s="269">
        <v>3</v>
      </c>
      <c r="AA34" s="258">
        <f t="shared" si="45"/>
        <v>9.8684210526315784E-3</v>
      </c>
      <c r="AB34" s="269">
        <v>5</v>
      </c>
      <c r="AC34" s="258">
        <f t="shared" si="46"/>
        <v>1.4285714285714285E-2</v>
      </c>
      <c r="AD34" s="259">
        <v>6</v>
      </c>
      <c r="AE34" s="258">
        <f t="shared" si="47"/>
        <v>1.8691588785046728E-2</v>
      </c>
      <c r="AF34" s="260">
        <v>4</v>
      </c>
      <c r="AG34" s="258">
        <f t="shared" si="48"/>
        <v>1.1834319526627219E-2</v>
      </c>
      <c r="AH34" s="259">
        <v>7</v>
      </c>
      <c r="AI34" s="258">
        <f t="shared" si="49"/>
        <v>2.2875816993464051E-2</v>
      </c>
      <c r="AJ34" s="259">
        <v>4</v>
      </c>
      <c r="AK34" s="258">
        <f t="shared" si="50"/>
        <v>1.4234875444839857E-2</v>
      </c>
      <c r="AL34" s="261">
        <v>9</v>
      </c>
      <c r="AM34" s="258">
        <f>(AL34/AL48)</f>
        <v>2.3195876288659795E-2</v>
      </c>
      <c r="AN34" s="259">
        <v>17</v>
      </c>
      <c r="AO34" s="258">
        <f>AN34/AN48</f>
        <v>5.2795031055900624E-2</v>
      </c>
      <c r="AP34" s="259">
        <v>13</v>
      </c>
      <c r="AQ34" s="258">
        <f>AP34/AP48</f>
        <v>3.367875647668394E-2</v>
      </c>
      <c r="AR34" s="259">
        <v>7</v>
      </c>
      <c r="AS34" s="258">
        <f>AR34/AR48</f>
        <v>1.9230769230769232E-2</v>
      </c>
      <c r="AT34" s="546">
        <v>12</v>
      </c>
      <c r="AU34" s="258">
        <f>AT34/AT48</f>
        <v>3.2786885245901641E-2</v>
      </c>
      <c r="AV34" s="262">
        <f t="shared" si="51"/>
        <v>10</v>
      </c>
      <c r="AW34" s="270">
        <f t="shared" si="52"/>
        <v>2.8719126938541069E-2</v>
      </c>
      <c r="AX34" s="223"/>
    </row>
    <row r="35" spans="1:50" ht="12.75" customHeight="1" x14ac:dyDescent="0.25">
      <c r="A35" s="222"/>
      <c r="B35" s="222"/>
      <c r="C35" s="272" t="s">
        <v>81</v>
      </c>
      <c r="D35" s="321"/>
      <c r="E35" s="306"/>
      <c r="F35" s="321"/>
      <c r="G35" s="306"/>
      <c r="H35" s="321">
        <v>0</v>
      </c>
      <c r="I35" s="306">
        <v>0</v>
      </c>
      <c r="J35" s="321">
        <v>0</v>
      </c>
      <c r="K35" s="306">
        <v>0</v>
      </c>
      <c r="L35" s="321">
        <v>0</v>
      </c>
      <c r="M35" s="306">
        <v>0</v>
      </c>
      <c r="N35" s="321">
        <v>0</v>
      </c>
      <c r="O35" s="306">
        <v>0</v>
      </c>
      <c r="P35" s="321">
        <v>0</v>
      </c>
      <c r="Q35" s="306">
        <v>0</v>
      </c>
      <c r="R35" s="321">
        <v>0</v>
      </c>
      <c r="S35" s="306">
        <v>0</v>
      </c>
      <c r="T35" s="321">
        <v>0</v>
      </c>
      <c r="U35" s="306">
        <v>0</v>
      </c>
      <c r="V35" s="321">
        <v>0</v>
      </c>
      <c r="W35" s="306">
        <v>0</v>
      </c>
      <c r="X35" s="321">
        <v>0</v>
      </c>
      <c r="Y35" s="306">
        <v>0</v>
      </c>
      <c r="Z35" s="275">
        <v>1</v>
      </c>
      <c r="AA35" s="258">
        <f t="shared" si="45"/>
        <v>3.2894736842105261E-3</v>
      </c>
      <c r="AB35" s="275">
        <v>0</v>
      </c>
      <c r="AC35" s="258">
        <f t="shared" si="46"/>
        <v>0</v>
      </c>
      <c r="AD35" s="310">
        <v>3</v>
      </c>
      <c r="AE35" s="322">
        <f t="shared" si="47"/>
        <v>9.3457943925233638E-3</v>
      </c>
      <c r="AF35" s="310">
        <v>7</v>
      </c>
      <c r="AG35" s="258">
        <f t="shared" si="48"/>
        <v>2.0710059171597635E-2</v>
      </c>
      <c r="AH35" s="259">
        <v>4</v>
      </c>
      <c r="AI35" s="258">
        <f t="shared" si="49"/>
        <v>1.3071895424836602E-2</v>
      </c>
      <c r="AJ35" s="259">
        <v>4</v>
      </c>
      <c r="AK35" s="258">
        <f t="shared" si="50"/>
        <v>1.4234875444839857E-2</v>
      </c>
      <c r="AL35" s="261">
        <v>11</v>
      </c>
      <c r="AM35" s="258">
        <f>(AL35/AL48)</f>
        <v>2.8350515463917526E-2</v>
      </c>
      <c r="AN35" s="259">
        <v>4</v>
      </c>
      <c r="AO35" s="258">
        <f>AN35/AN48</f>
        <v>1.2422360248447204E-2</v>
      </c>
      <c r="AP35" s="259">
        <v>8</v>
      </c>
      <c r="AQ35" s="258">
        <f>AP35/AP48</f>
        <v>2.072538860103627E-2</v>
      </c>
      <c r="AR35" s="259">
        <v>7</v>
      </c>
      <c r="AS35" s="258">
        <f>AR35/AR48</f>
        <v>1.9230769230769232E-2</v>
      </c>
      <c r="AT35" s="546">
        <v>4</v>
      </c>
      <c r="AU35" s="258">
        <f>AT35/AT48</f>
        <v>1.092896174863388E-2</v>
      </c>
      <c r="AV35" s="262">
        <f t="shared" si="51"/>
        <v>6.8</v>
      </c>
      <c r="AW35" s="270">
        <f t="shared" si="52"/>
        <v>1.9529006318207927E-2</v>
      </c>
      <c r="AX35" s="223"/>
    </row>
    <row r="36" spans="1:50" ht="13.5" customHeight="1" x14ac:dyDescent="0.25">
      <c r="A36" s="222">
        <v>24</v>
      </c>
      <c r="B36" s="222">
        <v>24</v>
      </c>
      <c r="C36" s="276" t="s">
        <v>229</v>
      </c>
      <c r="D36" s="277">
        <f>D190</f>
        <v>0</v>
      </c>
      <c r="E36" s="278">
        <f>D36/D$48</f>
        <v>0</v>
      </c>
      <c r="F36" s="277">
        <f>F190</f>
        <v>0</v>
      </c>
      <c r="G36" s="278">
        <f>F36/F$48</f>
        <v>0</v>
      </c>
      <c r="H36" s="277">
        <f>H190</f>
        <v>0</v>
      </c>
      <c r="I36" s="278">
        <f>H36/H$48</f>
        <v>0</v>
      </c>
      <c r="J36" s="277">
        <f>J190</f>
        <v>0</v>
      </c>
      <c r="K36" s="278">
        <f>J36/J$48</f>
        <v>0</v>
      </c>
      <c r="L36" s="277">
        <f>L190</f>
        <v>0</v>
      </c>
      <c r="M36" s="278">
        <f>L36/L$48</f>
        <v>0</v>
      </c>
      <c r="N36" s="277">
        <f>N190</f>
        <v>0</v>
      </c>
      <c r="O36" s="278">
        <f>N36/N$48</f>
        <v>0</v>
      </c>
      <c r="P36" s="277">
        <f>P190</f>
        <v>0</v>
      </c>
      <c r="Q36" s="278">
        <f>P36/P$48</f>
        <v>0</v>
      </c>
      <c r="R36" s="277">
        <f>R190</f>
        <v>0</v>
      </c>
      <c r="S36" s="278">
        <f>R36/R$48</f>
        <v>0</v>
      </c>
      <c r="T36" s="277">
        <f>T190</f>
        <v>0</v>
      </c>
      <c r="U36" s="279">
        <f>T36/T$48</f>
        <v>0</v>
      </c>
      <c r="V36" s="311">
        <f>V190</f>
        <v>1</v>
      </c>
      <c r="W36" s="278">
        <f>V36/V$48</f>
        <v>3.0120481927710845E-3</v>
      </c>
      <c r="X36" s="277">
        <f>X190</f>
        <v>2</v>
      </c>
      <c r="Y36" s="279">
        <f>X36/X$48</f>
        <v>6.7567567567567571E-3</v>
      </c>
      <c r="Z36" s="280">
        <v>0</v>
      </c>
      <c r="AA36" s="281">
        <f t="shared" si="45"/>
        <v>0</v>
      </c>
      <c r="AB36" s="280">
        <v>1</v>
      </c>
      <c r="AC36" s="258">
        <f t="shared" si="46"/>
        <v>2.8571428571428571E-3</v>
      </c>
      <c r="AD36" s="282">
        <v>0</v>
      </c>
      <c r="AE36" s="284">
        <f t="shared" si="47"/>
        <v>0</v>
      </c>
      <c r="AF36" s="283">
        <v>1</v>
      </c>
      <c r="AG36" s="281">
        <f t="shared" si="48"/>
        <v>2.9585798816568047E-3</v>
      </c>
      <c r="AH36" s="259">
        <v>1</v>
      </c>
      <c r="AI36" s="284">
        <f t="shared" si="49"/>
        <v>3.2679738562091504E-3</v>
      </c>
      <c r="AJ36" s="259">
        <v>0</v>
      </c>
      <c r="AK36" s="284">
        <f t="shared" si="50"/>
        <v>0</v>
      </c>
      <c r="AL36" s="222">
        <v>0</v>
      </c>
      <c r="AM36" s="285">
        <f>(AL36/AL48)</f>
        <v>0</v>
      </c>
      <c r="AN36" s="282">
        <v>1</v>
      </c>
      <c r="AO36" s="285">
        <f>AN36/AN48</f>
        <v>3.105590062111801E-3</v>
      </c>
      <c r="AP36" s="282">
        <v>1</v>
      </c>
      <c r="AQ36" s="285">
        <f>AP36/AP48</f>
        <v>2.5906735751295338E-3</v>
      </c>
      <c r="AR36" s="282">
        <v>0</v>
      </c>
      <c r="AS36" s="285">
        <v>0</v>
      </c>
      <c r="AT36" s="547">
        <v>0</v>
      </c>
      <c r="AU36" s="285">
        <v>0</v>
      </c>
      <c r="AV36" s="262">
        <f t="shared" si="51"/>
        <v>0.4</v>
      </c>
      <c r="AW36" s="287">
        <f t="shared" si="52"/>
        <v>1.1487650775416428E-3</v>
      </c>
      <c r="AX36" s="223"/>
    </row>
    <row r="37" spans="1:50" ht="14.25" customHeight="1" x14ac:dyDescent="0.25">
      <c r="A37" s="222"/>
      <c r="B37" s="222"/>
      <c r="C37" s="288" t="s">
        <v>297</v>
      </c>
      <c r="D37" s="289">
        <f>SUM(D28:D36)</f>
        <v>18</v>
      </c>
      <c r="E37" s="290">
        <f>D37/D$48</f>
        <v>7.407407407407407E-2</v>
      </c>
      <c r="F37" s="289">
        <f>SUM(F28:F36)</f>
        <v>24</v>
      </c>
      <c r="G37" s="290">
        <f>F37/F$48</f>
        <v>0.11267605633802817</v>
      </c>
      <c r="H37" s="289">
        <f>SUM(H28:H36)</f>
        <v>24</v>
      </c>
      <c r="I37" s="290">
        <f>H37/H$48</f>
        <v>8.8888888888888892E-2</v>
      </c>
      <c r="J37" s="289">
        <f>SUM(J28:J36)</f>
        <v>32</v>
      </c>
      <c r="K37" s="290">
        <f>J37/J$48</f>
        <v>0.12648221343873517</v>
      </c>
      <c r="L37" s="289">
        <f>SUM(L28:L36)</f>
        <v>42</v>
      </c>
      <c r="M37" s="290">
        <f>L37/L$48</f>
        <v>0.16470588235294117</v>
      </c>
      <c r="N37" s="289">
        <f>SUM(N28:N36)</f>
        <v>30</v>
      </c>
      <c r="O37" s="290">
        <f>N37/N$48</f>
        <v>0.11152416356877323</v>
      </c>
      <c r="P37" s="289">
        <f>SUM(P28:P36)</f>
        <v>49</v>
      </c>
      <c r="Q37" s="290">
        <f>P37/P$48</f>
        <v>0.16442953020134229</v>
      </c>
      <c r="R37" s="289">
        <f>SUM(R28:R36)</f>
        <v>46</v>
      </c>
      <c r="S37" s="290">
        <f>R37/R$48</f>
        <v>0.16370106761565836</v>
      </c>
      <c r="T37" s="289">
        <f>SUM(T28:T36)</f>
        <v>44</v>
      </c>
      <c r="U37" s="291">
        <f>T37/T$48</f>
        <v>0.15602836879432624</v>
      </c>
      <c r="V37" s="292">
        <f>SUM(V28:V36)</f>
        <v>61</v>
      </c>
      <c r="W37" s="290">
        <f>V37/V$48</f>
        <v>0.18373493975903615</v>
      </c>
      <c r="X37" s="289">
        <f>SUM(X28:X36)</f>
        <v>37</v>
      </c>
      <c r="Y37" s="291">
        <f>X37/X$48</f>
        <v>0.125</v>
      </c>
      <c r="Z37" s="292">
        <f t="shared" ref="Z37:AN37" si="53">SUM(Z28:Z36)</f>
        <v>43</v>
      </c>
      <c r="AA37" s="293">
        <f t="shared" si="53"/>
        <v>0.14144736842105263</v>
      </c>
      <c r="AB37" s="292">
        <f t="shared" si="53"/>
        <v>51</v>
      </c>
      <c r="AC37" s="293">
        <f t="shared" si="53"/>
        <v>0.14571428571428571</v>
      </c>
      <c r="AD37" s="294">
        <f t="shared" si="53"/>
        <v>52</v>
      </c>
      <c r="AE37" s="291">
        <f t="shared" si="53"/>
        <v>0.16199376947040497</v>
      </c>
      <c r="AF37" s="296">
        <f t="shared" si="53"/>
        <v>50</v>
      </c>
      <c r="AG37" s="293">
        <f t="shared" si="53"/>
        <v>0.14792899408284022</v>
      </c>
      <c r="AH37" s="297">
        <f t="shared" si="53"/>
        <v>51</v>
      </c>
      <c r="AI37" s="293">
        <f t="shared" si="53"/>
        <v>0.16666666666666666</v>
      </c>
      <c r="AJ37" s="297">
        <f t="shared" si="53"/>
        <v>45</v>
      </c>
      <c r="AK37" s="293">
        <f t="shared" si="53"/>
        <v>0.16014234875444841</v>
      </c>
      <c r="AL37" s="289">
        <f t="shared" si="53"/>
        <v>77</v>
      </c>
      <c r="AM37" s="293">
        <f t="shared" si="53"/>
        <v>0.1984536082474227</v>
      </c>
      <c r="AN37" s="297">
        <f t="shared" si="53"/>
        <v>66</v>
      </c>
      <c r="AO37" s="293">
        <f>AN37/AN48</f>
        <v>0.20496894409937888</v>
      </c>
      <c r="AP37" s="297">
        <f>SUM(AP28:AP36)</f>
        <v>77</v>
      </c>
      <c r="AQ37" s="293">
        <f>AP37/AP48</f>
        <v>0.19948186528497408</v>
      </c>
      <c r="AR37" s="297">
        <f>SUM(AR28:AR36)</f>
        <v>54</v>
      </c>
      <c r="AS37" s="293">
        <f>AR37/AR48</f>
        <v>0.14835164835164835</v>
      </c>
      <c r="AT37" s="548">
        <f>SUM(AT28:AT36)</f>
        <v>62</v>
      </c>
      <c r="AU37" s="293">
        <f>AT37/AT48</f>
        <v>0.16939890710382513</v>
      </c>
      <c r="AV37" s="501">
        <f t="shared" si="51"/>
        <v>63.8</v>
      </c>
      <c r="AW37" s="299">
        <f t="shared" si="52"/>
        <v>0.18322802986789202</v>
      </c>
      <c r="AX37" s="223"/>
    </row>
    <row r="38" spans="1:50" ht="12.75" customHeight="1" x14ac:dyDescent="0.25">
      <c r="A38" s="222"/>
      <c r="B38" s="222"/>
      <c r="C38" s="243" t="s">
        <v>298</v>
      </c>
      <c r="D38" s="222"/>
      <c r="E38" s="318"/>
      <c r="F38" s="222"/>
      <c r="G38" s="318"/>
      <c r="H38" s="222"/>
      <c r="I38" s="318"/>
      <c r="J38" s="222"/>
      <c r="K38" s="318"/>
      <c r="L38" s="222"/>
      <c r="M38" s="318"/>
      <c r="N38" s="222"/>
      <c r="O38" s="318"/>
      <c r="P38" s="222"/>
      <c r="Q38" s="318"/>
      <c r="R38" s="222"/>
      <c r="S38" s="318"/>
      <c r="T38" s="222"/>
      <c r="U38" s="319"/>
      <c r="V38" s="309"/>
      <c r="W38" s="318"/>
      <c r="X38" s="222"/>
      <c r="Y38" s="319"/>
      <c r="Z38" s="309"/>
      <c r="AA38" s="285"/>
      <c r="AB38" s="309"/>
      <c r="AC38" s="285"/>
      <c r="AD38" s="319"/>
      <c r="AE38" s="319"/>
      <c r="AF38" s="283"/>
      <c r="AG38" s="285"/>
      <c r="AH38" s="319"/>
      <c r="AI38" s="285"/>
      <c r="AJ38" s="319"/>
      <c r="AK38" s="285"/>
      <c r="AL38" s="319"/>
      <c r="AM38" s="285"/>
      <c r="AN38" s="319"/>
      <c r="AO38" s="285"/>
      <c r="AP38" s="319"/>
      <c r="AQ38" s="285"/>
      <c r="AR38" s="282"/>
      <c r="AS38" s="285"/>
      <c r="AT38" s="547"/>
      <c r="AU38" s="285"/>
      <c r="AV38" s="302"/>
      <c r="AW38" s="320"/>
      <c r="AX38" s="223"/>
    </row>
    <row r="39" spans="1:50" ht="12.75" customHeight="1" x14ac:dyDescent="0.25">
      <c r="A39" s="323">
        <v>30.999199999999998</v>
      </c>
      <c r="B39" s="222">
        <v>30</v>
      </c>
      <c r="C39" s="252" t="s">
        <v>299</v>
      </c>
      <c r="D39" s="253">
        <f>D193</f>
        <v>0</v>
      </c>
      <c r="E39" s="254">
        <f>D39/D$48</f>
        <v>0</v>
      </c>
      <c r="F39" s="253">
        <f>F193</f>
        <v>0</v>
      </c>
      <c r="G39" s="254">
        <f>F39/F$48</f>
        <v>0</v>
      </c>
      <c r="H39" s="253">
        <f>H193</f>
        <v>0</v>
      </c>
      <c r="I39" s="254">
        <f>H39/H$48</f>
        <v>0</v>
      </c>
      <c r="J39" s="253">
        <f>J193</f>
        <v>0</v>
      </c>
      <c r="K39" s="254">
        <f>J39/J$48</f>
        <v>0</v>
      </c>
      <c r="L39" s="253">
        <f>L193</f>
        <v>0</v>
      </c>
      <c r="M39" s="254">
        <f>L39/L$48</f>
        <v>0</v>
      </c>
      <c r="N39" s="253">
        <f>N193</f>
        <v>0</v>
      </c>
      <c r="O39" s="254">
        <f>N39/N$48</f>
        <v>0</v>
      </c>
      <c r="P39" s="253">
        <f>P193</f>
        <v>0</v>
      </c>
      <c r="Q39" s="254">
        <f>P39/P$48</f>
        <v>0</v>
      </c>
      <c r="R39" s="253">
        <f>R193</f>
        <v>0</v>
      </c>
      <c r="S39" s="254">
        <f>R39/R$48</f>
        <v>0</v>
      </c>
      <c r="T39" s="261">
        <v>1</v>
      </c>
      <c r="U39" s="255">
        <f>T39/T$48</f>
        <v>3.5460992907801418E-3</v>
      </c>
      <c r="V39" s="257">
        <v>2</v>
      </c>
      <c r="W39" s="254">
        <f>V39/V$48</f>
        <v>6.024096385542169E-3</v>
      </c>
      <c r="X39" s="253">
        <f>X192</f>
        <v>2</v>
      </c>
      <c r="Y39" s="255">
        <f>X39/X$48</f>
        <v>6.7567567567567571E-3</v>
      </c>
      <c r="Z39" s="257">
        <v>1</v>
      </c>
      <c r="AA39" s="258">
        <f t="shared" ref="AA39:AA44" si="54">Z39/Z$48</f>
        <v>3.2894736842105261E-3</v>
      </c>
      <c r="AB39" s="257">
        <v>3</v>
      </c>
      <c r="AC39" s="258">
        <f t="shared" ref="AC39:AC44" si="55">AB39/AB$48</f>
        <v>8.5714285714285719E-3</v>
      </c>
      <c r="AD39" s="259">
        <v>1</v>
      </c>
      <c r="AE39" s="258">
        <f t="shared" ref="AE39:AE44" si="56">AD39/AD$48</f>
        <v>3.1152647975077881E-3</v>
      </c>
      <c r="AF39" s="260">
        <v>0</v>
      </c>
      <c r="AG39" s="258">
        <f t="shared" ref="AG39:AG44" si="57">AF39/AF$48</f>
        <v>0</v>
      </c>
      <c r="AH39" s="259">
        <v>0</v>
      </c>
      <c r="AI39" s="258">
        <f t="shared" ref="AI39:AI44" si="58">AH39/AH$48</f>
        <v>0</v>
      </c>
      <c r="AJ39" s="259">
        <v>0</v>
      </c>
      <c r="AK39" s="258">
        <f t="shared" ref="AK39:AK44" si="59">AJ39/AJ$48</f>
        <v>0</v>
      </c>
      <c r="AL39" s="259">
        <v>0</v>
      </c>
      <c r="AM39" s="258">
        <f>(AL39/AL48)</f>
        <v>0</v>
      </c>
      <c r="AN39" s="259">
        <v>0</v>
      </c>
      <c r="AO39" s="258">
        <f>AN39/AN48</f>
        <v>0</v>
      </c>
      <c r="AP39" s="259">
        <v>0</v>
      </c>
      <c r="AQ39" s="258">
        <f>AP39/AP48</f>
        <v>0</v>
      </c>
      <c r="AR39" s="259">
        <v>1</v>
      </c>
      <c r="AS39" s="258">
        <f>AR39/AR48</f>
        <v>2.7472527472527475E-3</v>
      </c>
      <c r="AT39" s="546">
        <v>0</v>
      </c>
      <c r="AU39" s="258">
        <f>AT39/AT48</f>
        <v>0</v>
      </c>
      <c r="AV39" s="262">
        <f t="shared" ref="AV39:AV45" si="60">AVERAGE(AJ39, AL39, AN39, AP39, AR39)</f>
        <v>0.2</v>
      </c>
      <c r="AW39" s="263">
        <f t="shared" ref="AW39:AW45" si="61">AV39/AV$48</f>
        <v>5.7438253877082138E-4</v>
      </c>
      <c r="AX39" s="223"/>
    </row>
    <row r="40" spans="1:50" ht="12.75" customHeight="1" x14ac:dyDescent="0.25">
      <c r="A40" s="323"/>
      <c r="B40" s="222"/>
      <c r="C40" s="252" t="s">
        <v>232</v>
      </c>
      <c r="D40" s="261"/>
      <c r="E40" s="254"/>
      <c r="F40" s="261"/>
      <c r="G40" s="254"/>
      <c r="H40" s="261"/>
      <c r="I40" s="254"/>
      <c r="J40" s="261"/>
      <c r="K40" s="254"/>
      <c r="L40" s="261"/>
      <c r="M40" s="254"/>
      <c r="N40" s="261"/>
      <c r="O40" s="254"/>
      <c r="P40" s="261">
        <v>9</v>
      </c>
      <c r="Q40" s="254">
        <f>P40/P$48</f>
        <v>3.0201342281879196E-2</v>
      </c>
      <c r="R40" s="261">
        <v>8</v>
      </c>
      <c r="S40" s="254">
        <f>R40/R$48</f>
        <v>2.8469750889679714E-2</v>
      </c>
      <c r="T40" s="261">
        <v>3</v>
      </c>
      <c r="U40" s="255">
        <f>T40/T$48</f>
        <v>1.0638297872340425E-2</v>
      </c>
      <c r="V40" s="257">
        <v>9</v>
      </c>
      <c r="W40" s="254">
        <f>V40/V$48</f>
        <v>2.710843373493976E-2</v>
      </c>
      <c r="X40" s="261">
        <v>1</v>
      </c>
      <c r="Y40" s="255"/>
      <c r="Z40" s="257">
        <v>1</v>
      </c>
      <c r="AA40" s="258">
        <f t="shared" si="54"/>
        <v>3.2894736842105261E-3</v>
      </c>
      <c r="AB40" s="257">
        <v>1</v>
      </c>
      <c r="AC40" s="258">
        <f t="shared" si="55"/>
        <v>2.8571428571428571E-3</v>
      </c>
      <c r="AD40" s="259">
        <v>2</v>
      </c>
      <c r="AE40" s="258">
        <f t="shared" si="56"/>
        <v>6.2305295950155761E-3</v>
      </c>
      <c r="AF40" s="260">
        <v>8</v>
      </c>
      <c r="AG40" s="258">
        <f t="shared" si="57"/>
        <v>2.3668639053254437E-2</v>
      </c>
      <c r="AH40" s="259">
        <v>4</v>
      </c>
      <c r="AI40" s="258">
        <f t="shared" si="58"/>
        <v>1.3071895424836602E-2</v>
      </c>
      <c r="AJ40" s="259">
        <v>1</v>
      </c>
      <c r="AK40" s="258">
        <f t="shared" si="59"/>
        <v>3.5587188612099642E-3</v>
      </c>
      <c r="AL40" s="259">
        <v>2</v>
      </c>
      <c r="AM40" s="258">
        <f>SUM(AL40/AL48)</f>
        <v>5.1546391752577319E-3</v>
      </c>
      <c r="AN40" s="259">
        <v>10</v>
      </c>
      <c r="AO40" s="258">
        <f>AN40/AN48</f>
        <v>3.1055900621118012E-2</v>
      </c>
      <c r="AP40" s="259">
        <v>8</v>
      </c>
      <c r="AQ40" s="258">
        <f>AP40/AP48</f>
        <v>2.072538860103627E-2</v>
      </c>
      <c r="AR40" s="259">
        <v>3</v>
      </c>
      <c r="AS40" s="258">
        <f>AR40/AR48</f>
        <v>8.241758241758242E-3</v>
      </c>
      <c r="AT40" s="546">
        <v>4</v>
      </c>
      <c r="AU40" s="258">
        <f>AT40/AT48</f>
        <v>1.092896174863388E-2</v>
      </c>
      <c r="AV40" s="262">
        <f t="shared" si="60"/>
        <v>4.8</v>
      </c>
      <c r="AW40" s="263">
        <f t="shared" si="61"/>
        <v>1.3785180930499713E-2</v>
      </c>
      <c r="AX40" s="223"/>
    </row>
    <row r="41" spans="1:50" ht="12.75" customHeight="1" x14ac:dyDescent="0.25">
      <c r="A41" s="222">
        <v>30</v>
      </c>
      <c r="B41" s="222">
        <v>30</v>
      </c>
      <c r="C41" s="252" t="s">
        <v>91</v>
      </c>
      <c r="D41" s="253">
        <f>D196</f>
        <v>2</v>
      </c>
      <c r="E41" s="254">
        <f>D41/D$48</f>
        <v>8.23045267489712E-3</v>
      </c>
      <c r="F41" s="253">
        <f>F196</f>
        <v>0</v>
      </c>
      <c r="G41" s="254">
        <f>F41/F$48</f>
        <v>0</v>
      </c>
      <c r="H41" s="253">
        <f>H196</f>
        <v>1</v>
      </c>
      <c r="I41" s="254">
        <f>H41/H$48</f>
        <v>3.7037037037037038E-3</v>
      </c>
      <c r="J41" s="253">
        <f>J196</f>
        <v>0</v>
      </c>
      <c r="K41" s="254">
        <f>J41/J$48</f>
        <v>0</v>
      </c>
      <c r="L41" s="253">
        <f>L196</f>
        <v>0</v>
      </c>
      <c r="M41" s="254">
        <f>L41/L$48</f>
        <v>0</v>
      </c>
      <c r="N41" s="253">
        <f>N196</f>
        <v>0</v>
      </c>
      <c r="O41" s="254">
        <f>N41/N$48</f>
        <v>0</v>
      </c>
      <c r="P41" s="253">
        <f>P196</f>
        <v>1</v>
      </c>
      <c r="Q41" s="254">
        <f>P41/P$48</f>
        <v>3.3557046979865771E-3</v>
      </c>
      <c r="R41" s="253">
        <f>R196</f>
        <v>1</v>
      </c>
      <c r="S41" s="254">
        <f>R41/R$48</f>
        <v>3.5587188612099642E-3</v>
      </c>
      <c r="T41" s="253">
        <f>T196</f>
        <v>0</v>
      </c>
      <c r="U41" s="255">
        <f>T41/T$48</f>
        <v>0</v>
      </c>
      <c r="V41" s="256">
        <f>V196</f>
        <v>0</v>
      </c>
      <c r="W41" s="254">
        <f>V41/V$48</f>
        <v>0</v>
      </c>
      <c r="X41" s="253">
        <f>X196</f>
        <v>7</v>
      </c>
      <c r="Y41" s="255">
        <f>X41/X$48</f>
        <v>2.364864864864865E-2</v>
      </c>
      <c r="Z41" s="257">
        <v>7</v>
      </c>
      <c r="AA41" s="258">
        <f t="shared" si="54"/>
        <v>2.3026315789473683E-2</v>
      </c>
      <c r="AB41" s="257">
        <v>3</v>
      </c>
      <c r="AC41" s="258">
        <f t="shared" si="55"/>
        <v>8.5714285714285719E-3</v>
      </c>
      <c r="AD41" s="259">
        <v>3</v>
      </c>
      <c r="AE41" s="258">
        <f t="shared" si="56"/>
        <v>9.3457943925233638E-3</v>
      </c>
      <c r="AF41" s="260">
        <v>6</v>
      </c>
      <c r="AG41" s="258">
        <f t="shared" si="57"/>
        <v>1.7751479289940829E-2</v>
      </c>
      <c r="AH41" s="259">
        <v>3</v>
      </c>
      <c r="AI41" s="258">
        <f t="shared" si="58"/>
        <v>9.8039215686274508E-3</v>
      </c>
      <c r="AJ41" s="259">
        <v>3</v>
      </c>
      <c r="AK41" s="258">
        <f t="shared" si="59"/>
        <v>1.0676156583629894E-2</v>
      </c>
      <c r="AL41" s="259">
        <v>4</v>
      </c>
      <c r="AM41" s="258">
        <f>(AL41/AL48)</f>
        <v>1.0309278350515464E-2</v>
      </c>
      <c r="AN41" s="259">
        <v>9</v>
      </c>
      <c r="AO41" s="258">
        <f>AN41/AN48</f>
        <v>2.7950310559006212E-2</v>
      </c>
      <c r="AP41" s="259">
        <v>3</v>
      </c>
      <c r="AQ41" s="258">
        <f>AP41/AP48</f>
        <v>7.7720207253886009E-3</v>
      </c>
      <c r="AR41" s="259">
        <v>4</v>
      </c>
      <c r="AS41" s="258">
        <f>AR41/AR48</f>
        <v>1.098901098901099E-2</v>
      </c>
      <c r="AT41" s="546">
        <v>6</v>
      </c>
      <c r="AU41" s="258">
        <f>AT41/AT48</f>
        <v>1.6393442622950821E-2</v>
      </c>
      <c r="AV41" s="262">
        <f t="shared" si="60"/>
        <v>4.5999999999999996</v>
      </c>
      <c r="AW41" s="263">
        <f t="shared" si="61"/>
        <v>1.3210798391728892E-2</v>
      </c>
      <c r="AX41" s="223"/>
    </row>
    <row r="42" spans="1:50" ht="12.75" customHeight="1" x14ac:dyDescent="0.25">
      <c r="A42" s="222">
        <v>30</v>
      </c>
      <c r="B42" s="222">
        <v>30</v>
      </c>
      <c r="C42" s="264" t="s">
        <v>93</v>
      </c>
      <c r="D42" s="265">
        <f>D198</f>
        <v>4</v>
      </c>
      <c r="E42" s="266">
        <f>D42/D$48</f>
        <v>1.646090534979424E-2</v>
      </c>
      <c r="F42" s="265">
        <f>F198</f>
        <v>2</v>
      </c>
      <c r="G42" s="266">
        <f>F42/F$48</f>
        <v>9.3896713615023476E-3</v>
      </c>
      <c r="H42" s="265">
        <f>H198</f>
        <v>8</v>
      </c>
      <c r="I42" s="266">
        <f>H42/H$48</f>
        <v>2.9629629629629631E-2</v>
      </c>
      <c r="J42" s="265">
        <f>J198</f>
        <v>1</v>
      </c>
      <c r="K42" s="266">
        <f>J42/J$48</f>
        <v>3.952569169960474E-3</v>
      </c>
      <c r="L42" s="265">
        <f>L198</f>
        <v>4</v>
      </c>
      <c r="M42" s="266">
        <f>L42/L$48</f>
        <v>1.5686274509803921E-2</v>
      </c>
      <c r="N42" s="265">
        <f>N198</f>
        <v>3</v>
      </c>
      <c r="O42" s="266">
        <f>N42/N$48</f>
        <v>1.1152416356877323E-2</v>
      </c>
      <c r="P42" s="265">
        <f>P198</f>
        <v>5</v>
      </c>
      <c r="Q42" s="266">
        <f>P42/P$48</f>
        <v>1.6778523489932886E-2</v>
      </c>
      <c r="R42" s="265">
        <f>R198</f>
        <v>0</v>
      </c>
      <c r="S42" s="266">
        <f>R42/R$48</f>
        <v>0</v>
      </c>
      <c r="T42" s="265">
        <f>T198</f>
        <v>4</v>
      </c>
      <c r="U42" s="267">
        <f>T42/T$48</f>
        <v>1.4184397163120567E-2</v>
      </c>
      <c r="V42" s="268">
        <f>V198</f>
        <v>3</v>
      </c>
      <c r="W42" s="266">
        <f>V42/V$48</f>
        <v>9.0361445783132526E-3</v>
      </c>
      <c r="X42" s="265">
        <f>X198</f>
        <v>7</v>
      </c>
      <c r="Y42" s="267">
        <f>X42/X$48</f>
        <v>2.364864864864865E-2</v>
      </c>
      <c r="Z42" s="269">
        <v>4</v>
      </c>
      <c r="AA42" s="258">
        <f t="shared" si="54"/>
        <v>1.3157894736842105E-2</v>
      </c>
      <c r="AB42" s="269">
        <v>6</v>
      </c>
      <c r="AC42" s="258">
        <f t="shared" si="55"/>
        <v>1.7142857142857144E-2</v>
      </c>
      <c r="AD42" s="259">
        <v>4</v>
      </c>
      <c r="AE42" s="258">
        <f t="shared" si="56"/>
        <v>1.2461059190031152E-2</v>
      </c>
      <c r="AF42" s="260">
        <v>5</v>
      </c>
      <c r="AG42" s="258">
        <f t="shared" si="57"/>
        <v>1.4792899408284023E-2</v>
      </c>
      <c r="AH42" s="259">
        <v>3</v>
      </c>
      <c r="AI42" s="258">
        <f t="shared" si="58"/>
        <v>9.8039215686274508E-3</v>
      </c>
      <c r="AJ42" s="259">
        <v>6</v>
      </c>
      <c r="AK42" s="258">
        <f t="shared" si="59"/>
        <v>2.1352313167259787E-2</v>
      </c>
      <c r="AL42" s="259">
        <v>6</v>
      </c>
      <c r="AM42" s="258">
        <f>(AL42/AL48)</f>
        <v>1.5463917525773196E-2</v>
      </c>
      <c r="AN42" s="259">
        <v>7</v>
      </c>
      <c r="AO42" s="258">
        <f>AN42/AN48</f>
        <v>2.1739130434782608E-2</v>
      </c>
      <c r="AP42" s="259">
        <v>3</v>
      </c>
      <c r="AQ42" s="258">
        <f>AP42/AP48</f>
        <v>7.7720207253886009E-3</v>
      </c>
      <c r="AR42" s="259">
        <v>5</v>
      </c>
      <c r="AS42" s="258">
        <f>AR42/AR48</f>
        <v>1.3736263736263736E-2</v>
      </c>
      <c r="AT42" s="546">
        <v>5</v>
      </c>
      <c r="AU42" s="258">
        <f>AT42/AT48</f>
        <v>1.3661202185792349E-2</v>
      </c>
      <c r="AV42" s="262">
        <f t="shared" si="60"/>
        <v>5.4</v>
      </c>
      <c r="AW42" s="270">
        <f t="shared" si="61"/>
        <v>1.5508328546812179E-2</v>
      </c>
      <c r="AX42" s="223"/>
    </row>
    <row r="43" spans="1:50" ht="12.75" customHeight="1" x14ac:dyDescent="0.25">
      <c r="A43" s="222">
        <v>30.9999</v>
      </c>
      <c r="B43" s="222">
        <v>30</v>
      </c>
      <c r="C43" s="264" t="s">
        <v>300</v>
      </c>
      <c r="D43" s="271"/>
      <c r="E43" s="266"/>
      <c r="F43" s="271"/>
      <c r="G43" s="266"/>
      <c r="H43" s="271"/>
      <c r="I43" s="266"/>
      <c r="J43" s="271">
        <v>0</v>
      </c>
      <c r="K43" s="266">
        <v>0</v>
      </c>
      <c r="L43" s="271">
        <v>0</v>
      </c>
      <c r="M43" s="266">
        <v>0</v>
      </c>
      <c r="N43" s="271">
        <v>0</v>
      </c>
      <c r="O43" s="266">
        <v>0</v>
      </c>
      <c r="P43" s="271">
        <v>0</v>
      </c>
      <c r="Q43" s="266">
        <v>0</v>
      </c>
      <c r="R43" s="271">
        <v>0</v>
      </c>
      <c r="S43" s="266">
        <v>0</v>
      </c>
      <c r="T43" s="271">
        <v>0</v>
      </c>
      <c r="U43" s="267">
        <v>0</v>
      </c>
      <c r="V43" s="269">
        <v>0</v>
      </c>
      <c r="W43" s="266">
        <v>0</v>
      </c>
      <c r="X43" s="271">
        <v>1</v>
      </c>
      <c r="Y43" s="267">
        <f>X43/X$205</f>
        <v>3.3783783783783786E-3</v>
      </c>
      <c r="Z43" s="269">
        <v>2</v>
      </c>
      <c r="AA43" s="258">
        <f t="shared" si="54"/>
        <v>6.5789473684210523E-3</v>
      </c>
      <c r="AB43" s="269">
        <v>4</v>
      </c>
      <c r="AC43" s="258">
        <f t="shared" si="55"/>
        <v>1.1428571428571429E-2</v>
      </c>
      <c r="AD43" s="259">
        <v>1</v>
      </c>
      <c r="AE43" s="258">
        <f t="shared" si="56"/>
        <v>3.1152647975077881E-3</v>
      </c>
      <c r="AF43" s="283">
        <v>1</v>
      </c>
      <c r="AG43" s="258">
        <f t="shared" si="57"/>
        <v>2.9585798816568047E-3</v>
      </c>
      <c r="AH43" s="259">
        <v>2</v>
      </c>
      <c r="AI43" s="258">
        <f t="shared" si="58"/>
        <v>6.5359477124183009E-3</v>
      </c>
      <c r="AJ43" s="259">
        <v>0</v>
      </c>
      <c r="AK43" s="258">
        <f t="shared" si="59"/>
        <v>0</v>
      </c>
      <c r="AL43" s="259">
        <v>0</v>
      </c>
      <c r="AM43" s="258">
        <f>(AL43/AL48)</f>
        <v>0</v>
      </c>
      <c r="AN43" s="259">
        <v>1</v>
      </c>
      <c r="AO43" s="258">
        <f>AN43/AN48</f>
        <v>3.105590062111801E-3</v>
      </c>
      <c r="AP43" s="259">
        <v>0</v>
      </c>
      <c r="AQ43" s="258">
        <f>AP43/AP48</f>
        <v>0</v>
      </c>
      <c r="AR43" s="259">
        <v>1</v>
      </c>
      <c r="AS43" s="258">
        <f>AR43/AR48</f>
        <v>2.7472527472527475E-3</v>
      </c>
      <c r="AT43" s="546">
        <v>0</v>
      </c>
      <c r="AU43" s="258">
        <f>AT43/AT48</f>
        <v>0</v>
      </c>
      <c r="AV43" s="262">
        <f t="shared" si="60"/>
        <v>0.4</v>
      </c>
      <c r="AW43" s="270">
        <f t="shared" si="61"/>
        <v>1.1487650775416428E-3</v>
      </c>
      <c r="AX43" s="223"/>
    </row>
    <row r="44" spans="1:50" ht="13.5" customHeight="1" thickBot="1" x14ac:dyDescent="0.3">
      <c r="A44" s="222">
        <v>24</v>
      </c>
      <c r="B44" s="222">
        <v>24</v>
      </c>
      <c r="C44" s="276" t="s">
        <v>209</v>
      </c>
      <c r="D44" s="277">
        <f>D202</f>
        <v>0</v>
      </c>
      <c r="E44" s="278">
        <f>D44/D$48</f>
        <v>0</v>
      </c>
      <c r="F44" s="277">
        <f>F202</f>
        <v>0</v>
      </c>
      <c r="G44" s="278">
        <f>F44/F$48</f>
        <v>0</v>
      </c>
      <c r="H44" s="277">
        <f>H202</f>
        <v>0</v>
      </c>
      <c r="I44" s="278">
        <f>H44/H$48</f>
        <v>0</v>
      </c>
      <c r="J44" s="277">
        <f>J202</f>
        <v>0</v>
      </c>
      <c r="K44" s="278">
        <f>J44/J$48</f>
        <v>0</v>
      </c>
      <c r="L44" s="277">
        <f>L202</f>
        <v>0</v>
      </c>
      <c r="M44" s="278">
        <f>L44/L$48</f>
        <v>0</v>
      </c>
      <c r="N44" s="277">
        <f>N202</f>
        <v>1</v>
      </c>
      <c r="O44" s="278">
        <f>N44/N$48</f>
        <v>3.7174721189591076E-3</v>
      </c>
      <c r="P44" s="277">
        <f>P202</f>
        <v>0</v>
      </c>
      <c r="Q44" s="278">
        <f>P44/P$48</f>
        <v>0</v>
      </c>
      <c r="R44" s="277">
        <f>R202</f>
        <v>0</v>
      </c>
      <c r="S44" s="278">
        <f>R44/R$48</f>
        <v>0</v>
      </c>
      <c r="T44" s="277">
        <f>T202</f>
        <v>0</v>
      </c>
      <c r="U44" s="279">
        <f>T44/T$48</f>
        <v>0</v>
      </c>
      <c r="V44" s="311">
        <f>V202</f>
        <v>0</v>
      </c>
      <c r="W44" s="278">
        <f>V44/V$48</f>
        <v>0</v>
      </c>
      <c r="X44" s="277">
        <f>X202</f>
        <v>0</v>
      </c>
      <c r="Y44" s="279">
        <f>X44/X$48</f>
        <v>0</v>
      </c>
      <c r="Z44" s="280">
        <v>0</v>
      </c>
      <c r="AA44" s="281">
        <f t="shared" si="54"/>
        <v>0</v>
      </c>
      <c r="AB44" s="280">
        <v>5</v>
      </c>
      <c r="AC44" s="281">
        <f t="shared" si="55"/>
        <v>1.4285714285714285E-2</v>
      </c>
      <c r="AD44" s="282">
        <v>2</v>
      </c>
      <c r="AE44" s="284">
        <f t="shared" si="56"/>
        <v>6.2305295950155761E-3</v>
      </c>
      <c r="AF44" s="324">
        <v>0</v>
      </c>
      <c r="AG44" s="284">
        <f t="shared" si="57"/>
        <v>0</v>
      </c>
      <c r="AH44" s="259">
        <v>0</v>
      </c>
      <c r="AI44" s="284">
        <f t="shared" si="58"/>
        <v>0</v>
      </c>
      <c r="AJ44" s="259">
        <v>0</v>
      </c>
      <c r="AK44" s="284">
        <f t="shared" si="59"/>
        <v>0</v>
      </c>
      <c r="AL44" s="282">
        <v>0</v>
      </c>
      <c r="AM44" s="285">
        <f>(AL44/AL48)</f>
        <v>0</v>
      </c>
      <c r="AN44" s="282">
        <v>0</v>
      </c>
      <c r="AO44" s="285">
        <f>AN44/AN48</f>
        <v>0</v>
      </c>
      <c r="AP44" s="282">
        <v>0</v>
      </c>
      <c r="AQ44" s="285">
        <f>AP44/AP48</f>
        <v>0</v>
      </c>
      <c r="AR44" s="282">
        <v>0</v>
      </c>
      <c r="AS44" s="319">
        <v>0</v>
      </c>
      <c r="AT44" s="596">
        <v>4</v>
      </c>
      <c r="AU44" s="319">
        <v>0</v>
      </c>
      <c r="AV44" s="600">
        <f t="shared" si="60"/>
        <v>0</v>
      </c>
      <c r="AW44" s="287">
        <f t="shared" si="61"/>
        <v>0</v>
      </c>
      <c r="AX44" s="223"/>
    </row>
    <row r="45" spans="1:50" ht="14.25" customHeight="1" thickTop="1" thickBot="1" x14ac:dyDescent="0.3">
      <c r="A45" s="222"/>
      <c r="B45" s="222"/>
      <c r="C45" s="288" t="s">
        <v>100</v>
      </c>
      <c r="D45" s="289">
        <f>SUM(D41:D44)</f>
        <v>6</v>
      </c>
      <c r="E45" s="290">
        <f>D45/D$48</f>
        <v>2.4691358024691357E-2</v>
      </c>
      <c r="F45" s="289">
        <f>SUM(F41:F44)</f>
        <v>2</v>
      </c>
      <c r="G45" s="290">
        <f>F45/F$48</f>
        <v>9.3896713615023476E-3</v>
      </c>
      <c r="H45" s="289">
        <f>SUM(H41:H44)</f>
        <v>9</v>
      </c>
      <c r="I45" s="290">
        <f>H45/H$48</f>
        <v>3.3333333333333333E-2</v>
      </c>
      <c r="J45" s="289">
        <f>SUM(J41:J44)</f>
        <v>1</v>
      </c>
      <c r="K45" s="290">
        <f>J45/J$48</f>
        <v>3.952569169960474E-3</v>
      </c>
      <c r="L45" s="289">
        <f>SUM(L41:L44)</f>
        <v>4</v>
      </c>
      <c r="M45" s="290">
        <f>L45/L$48</f>
        <v>1.5686274509803921E-2</v>
      </c>
      <c r="N45" s="289">
        <f>SUM(N41:N44)</f>
        <v>4</v>
      </c>
      <c r="O45" s="290">
        <f>N45/N$48</f>
        <v>1.4869888475836431E-2</v>
      </c>
      <c r="P45" s="289">
        <f>SUM(P39:P44)</f>
        <v>15</v>
      </c>
      <c r="Q45" s="290">
        <f>P45/P$48</f>
        <v>5.0335570469798654E-2</v>
      </c>
      <c r="R45" s="289">
        <f>SUM(R39:R44)</f>
        <v>9</v>
      </c>
      <c r="S45" s="290">
        <f>R45/R$48</f>
        <v>3.2028469750889681E-2</v>
      </c>
      <c r="T45" s="289">
        <f>SUM(T39:T44)</f>
        <v>8</v>
      </c>
      <c r="U45" s="291">
        <f>T45/T$48</f>
        <v>2.8368794326241134E-2</v>
      </c>
      <c r="V45" s="292">
        <f>SUM(V39:V44)</f>
        <v>14</v>
      </c>
      <c r="W45" s="290">
        <f>V45/V$48</f>
        <v>4.2168674698795178E-2</v>
      </c>
      <c r="X45" s="289">
        <f>SUM(X39:X44)</f>
        <v>18</v>
      </c>
      <c r="Y45" s="291">
        <f>X45/X$48</f>
        <v>6.0810810810810814E-2</v>
      </c>
      <c r="Z45" s="292">
        <f t="shared" ref="Z45:AN45" si="62">SUM(Z39:Z44)</f>
        <v>15</v>
      </c>
      <c r="AA45" s="293">
        <f t="shared" si="62"/>
        <v>4.9342105263157889E-2</v>
      </c>
      <c r="AB45" s="292">
        <f t="shared" si="62"/>
        <v>22</v>
      </c>
      <c r="AC45" s="293">
        <f t="shared" si="62"/>
        <v>6.2857142857142861E-2</v>
      </c>
      <c r="AD45" s="297">
        <f t="shared" si="62"/>
        <v>13</v>
      </c>
      <c r="AE45" s="291">
        <f t="shared" si="62"/>
        <v>4.0498442367601244E-2</v>
      </c>
      <c r="AF45" s="296">
        <f t="shared" si="62"/>
        <v>20</v>
      </c>
      <c r="AG45" s="293">
        <f t="shared" si="62"/>
        <v>5.9171597633136098E-2</v>
      </c>
      <c r="AH45" s="297">
        <f t="shared" si="62"/>
        <v>12</v>
      </c>
      <c r="AI45" s="293">
        <f t="shared" si="62"/>
        <v>3.9215686274509803E-2</v>
      </c>
      <c r="AJ45" s="297">
        <f t="shared" si="62"/>
        <v>10</v>
      </c>
      <c r="AK45" s="293">
        <f t="shared" si="62"/>
        <v>3.5587188612099641E-2</v>
      </c>
      <c r="AL45" s="297">
        <f t="shared" si="62"/>
        <v>12</v>
      </c>
      <c r="AM45" s="293">
        <f t="shared" si="62"/>
        <v>3.0927835051546393E-2</v>
      </c>
      <c r="AN45" s="297">
        <f t="shared" si="62"/>
        <v>27</v>
      </c>
      <c r="AO45" s="293">
        <f>AN45/AN48</f>
        <v>8.3850931677018639E-2</v>
      </c>
      <c r="AP45" s="297">
        <f>SUM(AP39:AP44)</f>
        <v>14</v>
      </c>
      <c r="AQ45" s="293">
        <f>AP45/AP48</f>
        <v>3.6269430051813469E-2</v>
      </c>
      <c r="AR45" s="297">
        <f>SUM(AR39:AR44)</f>
        <v>14</v>
      </c>
      <c r="AS45" s="291">
        <f>AR45/AR48</f>
        <v>3.8461538461538464E-2</v>
      </c>
      <c r="AT45" s="598">
        <f>SUM(AT39:AT44)</f>
        <v>19</v>
      </c>
      <c r="AU45" s="291">
        <f>AT45/AT48</f>
        <v>5.1912568306010931E-2</v>
      </c>
      <c r="AV45" s="502">
        <f t="shared" si="60"/>
        <v>15.4</v>
      </c>
      <c r="AW45" s="299">
        <f t="shared" si="61"/>
        <v>4.4227455485353249E-2</v>
      </c>
      <c r="AX45" s="223"/>
    </row>
    <row r="46" spans="1:50" ht="12.75" customHeight="1" x14ac:dyDescent="0.25">
      <c r="A46" s="222"/>
      <c r="B46" s="222"/>
      <c r="C46" s="503" t="s">
        <v>960</v>
      </c>
      <c r="D46" s="504"/>
      <c r="E46" s="505"/>
      <c r="F46" s="504"/>
      <c r="G46" s="505"/>
      <c r="H46" s="504"/>
      <c r="I46" s="505"/>
      <c r="J46" s="504"/>
      <c r="K46" s="505"/>
      <c r="L46" s="504"/>
      <c r="M46" s="505"/>
      <c r="N46" s="504"/>
      <c r="O46" s="505"/>
      <c r="P46" s="504"/>
      <c r="Q46" s="505"/>
      <c r="R46" s="504"/>
      <c r="S46" s="505"/>
      <c r="T46" s="504"/>
      <c r="U46" s="506"/>
      <c r="V46" s="507"/>
      <c r="W46" s="505"/>
      <c r="X46" s="504"/>
      <c r="Y46" s="506"/>
      <c r="Z46" s="507"/>
      <c r="AA46" s="508"/>
      <c r="AB46" s="507"/>
      <c r="AC46" s="508"/>
      <c r="AD46" s="509"/>
      <c r="AE46" s="506"/>
      <c r="AF46" s="510"/>
      <c r="AG46" s="508"/>
      <c r="AH46" s="509"/>
      <c r="AI46" s="508"/>
      <c r="AJ46" s="509"/>
      <c r="AK46" s="508"/>
      <c r="AL46" s="509"/>
      <c r="AM46" s="508"/>
      <c r="AN46" s="509"/>
      <c r="AO46" s="508"/>
      <c r="AP46" s="511">
        <v>0</v>
      </c>
      <c r="AQ46" s="508"/>
      <c r="AR46" s="511">
        <v>2</v>
      </c>
      <c r="AS46" s="512">
        <f>AR46/AR48</f>
        <v>5.4945054945054949E-3</v>
      </c>
      <c r="AT46" s="597">
        <v>3</v>
      </c>
      <c r="AU46" s="512">
        <f>AT46/AT48</f>
        <v>8.1967213114754103E-3</v>
      </c>
      <c r="AV46" s="513" t="s">
        <v>961</v>
      </c>
      <c r="AW46" s="514"/>
      <c r="AX46" s="223"/>
    </row>
    <row r="47" spans="1:50" ht="13.5" customHeight="1" thickBot="1" x14ac:dyDescent="0.3">
      <c r="A47" s="222"/>
      <c r="B47" s="222"/>
      <c r="C47" s="515" t="s">
        <v>962</v>
      </c>
      <c r="D47" s="233"/>
      <c r="E47" s="326"/>
      <c r="F47" s="233"/>
      <c r="G47" s="326"/>
      <c r="H47" s="233"/>
      <c r="I47" s="326"/>
      <c r="J47" s="233"/>
      <c r="K47" s="326"/>
      <c r="L47" s="233"/>
      <c r="M47" s="326"/>
      <c r="N47" s="233"/>
      <c r="O47" s="326"/>
      <c r="P47" s="233"/>
      <c r="Q47" s="326"/>
      <c r="R47" s="233"/>
      <c r="S47" s="326"/>
      <c r="T47" s="233"/>
      <c r="U47" s="327"/>
      <c r="V47" s="328"/>
      <c r="W47" s="326"/>
      <c r="X47" s="233"/>
      <c r="Y47" s="327"/>
      <c r="Z47" s="328"/>
      <c r="AA47" s="284"/>
      <c r="AB47" s="328"/>
      <c r="AC47" s="284"/>
      <c r="AD47" s="327"/>
      <c r="AE47" s="327"/>
      <c r="AF47" s="329"/>
      <c r="AG47" s="284"/>
      <c r="AH47" s="327"/>
      <c r="AI47" s="284"/>
      <c r="AJ47" s="327"/>
      <c r="AK47" s="284"/>
      <c r="AL47" s="327"/>
      <c r="AM47" s="284"/>
      <c r="AN47" s="327"/>
      <c r="AO47" s="284"/>
      <c r="AP47" s="516">
        <v>13</v>
      </c>
      <c r="AQ47" s="284"/>
      <c r="AR47" s="517">
        <v>13</v>
      </c>
      <c r="AS47" s="327">
        <f>AR47/AR48</f>
        <v>3.5714285714285712E-2</v>
      </c>
      <c r="AT47" s="599">
        <v>8</v>
      </c>
      <c r="AU47" s="327">
        <f>AT47/AT48</f>
        <v>2.185792349726776E-2</v>
      </c>
      <c r="AV47" s="330" t="s">
        <v>963</v>
      </c>
      <c r="AW47" s="331"/>
      <c r="AX47" s="223"/>
    </row>
    <row r="48" spans="1:50" ht="15.75" customHeight="1" thickTop="1" thickBot="1" x14ac:dyDescent="0.3">
      <c r="A48" s="222"/>
      <c r="B48" s="222"/>
      <c r="C48" s="332" t="s">
        <v>301</v>
      </c>
      <c r="D48" s="333">
        <f t="shared" ref="D48:Z48" si="63">D45+D37+D26+D16</f>
        <v>243</v>
      </c>
      <c r="E48" s="334">
        <f t="shared" si="63"/>
        <v>1</v>
      </c>
      <c r="F48" s="333">
        <f t="shared" si="63"/>
        <v>213</v>
      </c>
      <c r="G48" s="335">
        <f t="shared" si="63"/>
        <v>1</v>
      </c>
      <c r="H48" s="333">
        <f t="shared" si="63"/>
        <v>270</v>
      </c>
      <c r="I48" s="335">
        <f t="shared" si="63"/>
        <v>1</v>
      </c>
      <c r="J48" s="333">
        <f t="shared" si="63"/>
        <v>253</v>
      </c>
      <c r="K48" s="335">
        <f t="shared" si="63"/>
        <v>1</v>
      </c>
      <c r="L48" s="333">
        <f t="shared" si="63"/>
        <v>255</v>
      </c>
      <c r="M48" s="335">
        <f t="shared" si="63"/>
        <v>1</v>
      </c>
      <c r="N48" s="333">
        <f t="shared" si="63"/>
        <v>269</v>
      </c>
      <c r="O48" s="335">
        <f t="shared" si="63"/>
        <v>1</v>
      </c>
      <c r="P48" s="333">
        <f t="shared" si="63"/>
        <v>298</v>
      </c>
      <c r="Q48" s="335">
        <f t="shared" si="63"/>
        <v>1</v>
      </c>
      <c r="R48" s="333">
        <f t="shared" si="63"/>
        <v>281</v>
      </c>
      <c r="S48" s="335">
        <f t="shared" si="63"/>
        <v>1</v>
      </c>
      <c r="T48" s="333">
        <f t="shared" si="63"/>
        <v>282</v>
      </c>
      <c r="U48" s="336">
        <f t="shared" si="63"/>
        <v>1</v>
      </c>
      <c r="V48" s="337">
        <f t="shared" si="63"/>
        <v>332</v>
      </c>
      <c r="W48" s="335">
        <f t="shared" si="63"/>
        <v>1</v>
      </c>
      <c r="X48" s="333">
        <f t="shared" si="63"/>
        <v>296</v>
      </c>
      <c r="Y48" s="336">
        <f t="shared" si="63"/>
        <v>1</v>
      </c>
      <c r="Z48" s="337">
        <f t="shared" si="63"/>
        <v>304</v>
      </c>
      <c r="AA48" s="338">
        <f>SUM(AA16,AA26,AA37,AA45)</f>
        <v>1.0032894736842104</v>
      </c>
      <c r="AB48" s="337">
        <f>AB45+AB37+AB26+AB16</f>
        <v>350</v>
      </c>
      <c r="AC48" s="338">
        <f>AC45+AC37+AC26+AC16</f>
        <v>1.0028571428571427</v>
      </c>
      <c r="AD48" s="339">
        <f>AD45+AD37+AD26+AD16</f>
        <v>321</v>
      </c>
      <c r="AE48" s="336">
        <f>SUM(AE45,AE37,AE26,AE16)</f>
        <v>1.0062305295950156</v>
      </c>
      <c r="AF48" s="340">
        <f>AF45+AF37+AF26+AF16</f>
        <v>338</v>
      </c>
      <c r="AG48" s="338">
        <f>SUM(AG37,AG45,AG26,AG16)</f>
        <v>1.0236686390532546</v>
      </c>
      <c r="AH48" s="339">
        <f>AH45+AH37+AH26+AH16</f>
        <v>306</v>
      </c>
      <c r="AI48" s="338">
        <f>SUM(AI45,AI37,AI26,AI16)</f>
        <v>0.99999999999999989</v>
      </c>
      <c r="AJ48" s="339">
        <f>AJ45+AJ37+AJ26+AJ16</f>
        <v>281</v>
      </c>
      <c r="AK48" s="338">
        <f>SUM(AK45,AK37,AK26,AK16)</f>
        <v>1</v>
      </c>
      <c r="AL48" s="339">
        <f>AL16+AL26+AL37+AL45</f>
        <v>388</v>
      </c>
      <c r="AM48" s="338">
        <f>AM16+AM26+AM37+AM45</f>
        <v>1</v>
      </c>
      <c r="AN48" s="339">
        <f>SUM(AN16+AN26+AN37+AN45)</f>
        <v>322</v>
      </c>
      <c r="AO48" s="338">
        <f>AO16+AO26+AO37+AO45</f>
        <v>1</v>
      </c>
      <c r="AP48" s="339">
        <f>SUM(AP16+AP26+AP37+AP45+AP47)</f>
        <v>386</v>
      </c>
      <c r="AQ48" s="338">
        <v>1</v>
      </c>
      <c r="AR48" s="518">
        <f>SUM(AR16,AR26,AR37,AR45,AR47, AR46)</f>
        <v>364</v>
      </c>
      <c r="AS48" s="519">
        <v>1</v>
      </c>
      <c r="AT48" s="550">
        <v>366</v>
      </c>
      <c r="AU48" s="519">
        <v>1</v>
      </c>
      <c r="AV48" s="341">
        <f>AVERAGE(AJ48, AL48, AN48, AP48, AR48)</f>
        <v>348.2</v>
      </c>
      <c r="AW48" s="336">
        <f>AV48/AV$48</f>
        <v>1</v>
      </c>
      <c r="AX48" s="520"/>
    </row>
    <row r="49" spans="1:50" ht="16.5" customHeight="1" thickBot="1" x14ac:dyDescent="0.3">
      <c r="A49" s="222"/>
      <c r="B49" s="222"/>
      <c r="C49" s="784" t="s">
        <v>302</v>
      </c>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226"/>
      <c r="AC49" s="226"/>
      <c r="AD49" s="342"/>
      <c r="AE49" s="227"/>
      <c r="AF49" s="343"/>
      <c r="AG49" s="227"/>
      <c r="AH49" s="344"/>
      <c r="AI49" s="344"/>
      <c r="AJ49" s="227"/>
      <c r="AK49" s="226"/>
      <c r="AL49" s="226"/>
      <c r="AM49" s="345"/>
      <c r="AN49" s="226"/>
      <c r="AO49" s="226"/>
      <c r="AP49" s="226"/>
      <c r="AQ49" s="226"/>
      <c r="AR49" s="226"/>
      <c r="AS49" s="226"/>
      <c r="AT49" s="551"/>
      <c r="AU49" s="536"/>
      <c r="AV49" s="346"/>
      <c r="AW49" s="223"/>
      <c r="AX49" s="223"/>
    </row>
    <row r="50" spans="1:50" ht="12.75" customHeight="1" x14ac:dyDescent="0.25">
      <c r="A50" s="230" t="s">
        <v>278</v>
      </c>
      <c r="B50" s="227"/>
      <c r="C50" s="231"/>
      <c r="D50" s="785">
        <v>1995</v>
      </c>
      <c r="E50" s="767"/>
      <c r="F50" s="783">
        <v>1996</v>
      </c>
      <c r="G50" s="767"/>
      <c r="H50" s="783" t="s">
        <v>280</v>
      </c>
      <c r="I50" s="767"/>
      <c r="J50" s="783">
        <v>1998</v>
      </c>
      <c r="K50" s="767"/>
      <c r="L50" s="783">
        <v>1999</v>
      </c>
      <c r="M50" s="767"/>
      <c r="N50" s="783">
        <v>2000</v>
      </c>
      <c r="O50" s="767"/>
      <c r="P50" s="783">
        <v>2001</v>
      </c>
      <c r="Q50" s="767"/>
      <c r="R50" s="783">
        <v>2002</v>
      </c>
      <c r="S50" s="767"/>
      <c r="T50" s="785">
        <v>2003</v>
      </c>
      <c r="U50" s="770"/>
      <c r="V50" s="783">
        <v>2004</v>
      </c>
      <c r="W50" s="767"/>
      <c r="X50" s="785">
        <v>2005</v>
      </c>
      <c r="Y50" s="770"/>
      <c r="Z50" s="783">
        <v>2006</v>
      </c>
      <c r="AA50" s="779"/>
      <c r="AB50" s="783">
        <v>2007</v>
      </c>
      <c r="AC50" s="779"/>
      <c r="AD50" s="787">
        <v>2008</v>
      </c>
      <c r="AE50" s="770"/>
      <c r="AF50" s="790">
        <v>2009</v>
      </c>
      <c r="AG50" s="779"/>
      <c r="AH50" s="791">
        <v>2010</v>
      </c>
      <c r="AI50" s="779"/>
      <c r="AJ50" s="791">
        <v>2011</v>
      </c>
      <c r="AK50" s="779"/>
      <c r="AL50" s="791">
        <v>2012</v>
      </c>
      <c r="AM50" s="779"/>
      <c r="AN50" s="791">
        <v>2013</v>
      </c>
      <c r="AO50" s="779"/>
      <c r="AP50" s="791">
        <v>2014</v>
      </c>
      <c r="AQ50" s="779"/>
      <c r="AR50" s="521"/>
      <c r="AS50" s="521"/>
      <c r="AT50" s="552"/>
      <c r="AU50" s="521"/>
      <c r="AV50" s="788" t="s">
        <v>281</v>
      </c>
      <c r="AW50" s="764"/>
      <c r="AX50" s="229" t="s">
        <v>303</v>
      </c>
    </row>
    <row r="51" spans="1:50" ht="13.5" customHeight="1" x14ac:dyDescent="0.25">
      <c r="A51" s="232" t="s">
        <v>282</v>
      </c>
      <c r="B51" s="233"/>
      <c r="C51" s="234" t="s">
        <v>21</v>
      </c>
      <c r="D51" s="235" t="s">
        <v>22</v>
      </c>
      <c r="E51" s="236" t="s">
        <v>23</v>
      </c>
      <c r="F51" s="235" t="s">
        <v>22</v>
      </c>
      <c r="G51" s="236" t="s">
        <v>23</v>
      </c>
      <c r="H51" s="235" t="s">
        <v>22</v>
      </c>
      <c r="I51" s="236" t="s">
        <v>23</v>
      </c>
      <c r="J51" s="235" t="s">
        <v>22</v>
      </c>
      <c r="K51" s="236" t="s">
        <v>23</v>
      </c>
      <c r="L51" s="235" t="s">
        <v>22</v>
      </c>
      <c r="M51" s="236" t="s">
        <v>23</v>
      </c>
      <c r="N51" s="235" t="s">
        <v>22</v>
      </c>
      <c r="O51" s="236" t="s">
        <v>23</v>
      </c>
      <c r="P51" s="235" t="s">
        <v>22</v>
      </c>
      <c r="Q51" s="236" t="s">
        <v>23</v>
      </c>
      <c r="R51" s="235" t="s">
        <v>22</v>
      </c>
      <c r="S51" s="236" t="s">
        <v>23</v>
      </c>
      <c r="T51" s="235" t="s">
        <v>22</v>
      </c>
      <c r="U51" s="235" t="s">
        <v>23</v>
      </c>
      <c r="V51" s="237" t="s">
        <v>22</v>
      </c>
      <c r="W51" s="236" t="s">
        <v>23</v>
      </c>
      <c r="X51" s="235" t="s">
        <v>22</v>
      </c>
      <c r="Y51" s="235" t="s">
        <v>23</v>
      </c>
      <c r="Z51" s="237" t="s">
        <v>22</v>
      </c>
      <c r="AA51" s="238" t="s">
        <v>23</v>
      </c>
      <c r="AB51" s="237" t="s">
        <v>22</v>
      </c>
      <c r="AC51" s="238" t="s">
        <v>23</v>
      </c>
      <c r="AD51" s="235" t="s">
        <v>22</v>
      </c>
      <c r="AE51" s="235" t="s">
        <v>23</v>
      </c>
      <c r="AF51" s="347" t="s">
        <v>22</v>
      </c>
      <c r="AG51" s="238" t="s">
        <v>23</v>
      </c>
      <c r="AH51" s="235" t="s">
        <v>22</v>
      </c>
      <c r="AI51" s="238" t="s">
        <v>23</v>
      </c>
      <c r="AJ51" s="235" t="s">
        <v>22</v>
      </c>
      <c r="AK51" s="238" t="s">
        <v>23</v>
      </c>
      <c r="AL51" s="235" t="s">
        <v>22</v>
      </c>
      <c r="AM51" s="238" t="s">
        <v>23</v>
      </c>
      <c r="AN51" s="235" t="s">
        <v>22</v>
      </c>
      <c r="AO51" s="238" t="s">
        <v>23</v>
      </c>
      <c r="AP51" s="235" t="s">
        <v>22</v>
      </c>
      <c r="AQ51" s="238" t="s">
        <v>23</v>
      </c>
      <c r="AR51" s="235"/>
      <c r="AS51" s="235"/>
      <c r="AT51" s="544"/>
      <c r="AU51" s="235"/>
      <c r="AV51" s="240" t="s">
        <v>22</v>
      </c>
      <c r="AW51" s="241" t="s">
        <v>23</v>
      </c>
      <c r="AX51" s="242"/>
    </row>
    <row r="52" spans="1:50" ht="13.5" customHeight="1" x14ac:dyDescent="0.25">
      <c r="A52" s="323"/>
      <c r="B52" s="323"/>
      <c r="C52" s="348"/>
      <c r="D52" s="223"/>
      <c r="E52" s="349"/>
      <c r="F52" s="223"/>
      <c r="G52" s="349"/>
      <c r="H52" s="223"/>
      <c r="I52" s="349"/>
      <c r="J52" s="223"/>
      <c r="K52" s="349"/>
      <c r="L52" s="223"/>
      <c r="M52" s="349"/>
      <c r="N52" s="223"/>
      <c r="O52" s="349"/>
      <c r="P52" s="223"/>
      <c r="Q52" s="349"/>
      <c r="R52" s="223"/>
      <c r="S52" s="349"/>
      <c r="T52" s="223"/>
      <c r="U52" s="223"/>
      <c r="V52" s="350"/>
      <c r="W52" s="349"/>
      <c r="X52" s="223"/>
      <c r="Y52" s="223"/>
      <c r="Z52" s="350"/>
      <c r="AA52" s="351"/>
      <c r="AB52" s="350"/>
      <c r="AC52" s="351"/>
      <c r="AD52" s="223"/>
      <c r="AE52" s="223"/>
      <c r="AF52" s="352"/>
      <c r="AG52" s="351"/>
      <c r="AH52" s="223"/>
      <c r="AI52" s="351"/>
      <c r="AJ52" s="223"/>
      <c r="AK52" s="351"/>
      <c r="AL52" s="223"/>
      <c r="AM52" s="351"/>
      <c r="AN52" s="223"/>
      <c r="AO52" s="351"/>
      <c r="AP52" s="223"/>
      <c r="AQ52" s="351"/>
      <c r="AR52" s="223"/>
      <c r="AS52" s="223"/>
      <c r="AT52" s="543"/>
      <c r="AU52" s="223"/>
      <c r="AV52" s="353"/>
      <c r="AW52" s="251"/>
      <c r="AX52" s="223"/>
    </row>
    <row r="53" spans="1:50" ht="12.75" customHeight="1" x14ac:dyDescent="0.25">
      <c r="A53" s="323"/>
      <c r="B53" s="323"/>
      <c r="C53" s="252" t="s">
        <v>111</v>
      </c>
      <c r="D53" s="261"/>
      <c r="E53" s="354"/>
      <c r="F53" s="261"/>
      <c r="G53" s="354"/>
      <c r="H53" s="261"/>
      <c r="I53" s="354"/>
      <c r="J53" s="261"/>
      <c r="K53" s="354"/>
      <c r="L53" s="261"/>
      <c r="M53" s="354"/>
      <c r="N53" s="261"/>
      <c r="O53" s="354"/>
      <c r="P53" s="261"/>
      <c r="Q53" s="354"/>
      <c r="R53" s="261"/>
      <c r="S53" s="354"/>
      <c r="T53" s="261"/>
      <c r="U53" s="355"/>
      <c r="V53" s="257"/>
      <c r="W53" s="354"/>
      <c r="X53" s="261"/>
      <c r="Y53" s="355"/>
      <c r="Z53" s="257"/>
      <c r="AA53" s="356"/>
      <c r="AB53" s="257"/>
      <c r="AC53" s="356"/>
      <c r="AD53" s="355"/>
      <c r="AE53" s="355"/>
      <c r="AF53" s="357"/>
      <c r="AG53" s="356"/>
      <c r="AH53" s="355"/>
      <c r="AI53" s="356"/>
      <c r="AJ53" s="355"/>
      <c r="AK53" s="356"/>
      <c r="AL53" s="355"/>
      <c r="AM53" s="356"/>
      <c r="AN53" s="355"/>
      <c r="AO53" s="356"/>
      <c r="AP53" s="355"/>
      <c r="AQ53" s="356"/>
      <c r="AR53" s="355"/>
      <c r="AS53" s="355"/>
      <c r="AT53" s="553"/>
      <c r="AU53" s="355"/>
      <c r="AV53" s="358"/>
      <c r="AW53" s="359"/>
      <c r="AX53" s="223"/>
    </row>
    <row r="54" spans="1:50" ht="12.75" customHeight="1" x14ac:dyDescent="0.25">
      <c r="A54" s="323">
        <v>51.119900000000001</v>
      </c>
      <c r="B54" s="282">
        <v>51</v>
      </c>
      <c r="C54" s="264" t="s">
        <v>113</v>
      </c>
      <c r="D54" s="271">
        <v>3</v>
      </c>
      <c r="E54" s="266" t="e">
        <f t="shared" ref="E54:E59" si="64">D54/D$205</f>
        <v>#REF!</v>
      </c>
      <c r="F54" s="271">
        <v>0</v>
      </c>
      <c r="G54" s="266" t="e">
        <f t="shared" ref="G54:G59" si="65">F54/F$205</f>
        <v>#REF!</v>
      </c>
      <c r="H54" s="271">
        <v>6</v>
      </c>
      <c r="I54" s="266" t="e">
        <f t="shared" ref="I54:I59" si="66">H54/H$205</f>
        <v>#REF!</v>
      </c>
      <c r="J54" s="271">
        <v>2</v>
      </c>
      <c r="K54" s="266" t="e">
        <f>J54/J$205</f>
        <v>#REF!</v>
      </c>
      <c r="L54" s="271">
        <v>4</v>
      </c>
      <c r="M54" s="266" t="e">
        <f t="shared" ref="M54:M59" si="67">L54/L$205</f>
        <v>#REF!</v>
      </c>
      <c r="N54" s="271">
        <v>0</v>
      </c>
      <c r="O54" s="266" t="e">
        <f t="shared" ref="O54:O59" si="68">N54/N$205</f>
        <v>#REF!</v>
      </c>
      <c r="P54" s="271">
        <v>0</v>
      </c>
      <c r="Q54" s="266">
        <f t="shared" ref="Q54:Q59" si="69">P54/P$205</f>
        <v>0</v>
      </c>
      <c r="R54" s="271">
        <v>0</v>
      </c>
      <c r="S54" s="266">
        <f t="shared" ref="S54:S59" si="70">R54/R$205</f>
        <v>0</v>
      </c>
      <c r="T54" s="271">
        <v>0</v>
      </c>
      <c r="U54" s="267">
        <f t="shared" ref="U54:U59" si="71">T54/T$205</f>
        <v>0</v>
      </c>
      <c r="V54" s="269">
        <v>0</v>
      </c>
      <c r="W54" s="266">
        <f t="shared" ref="W54:W59" si="72">V54/V$205</f>
        <v>0</v>
      </c>
      <c r="X54" s="271">
        <v>0</v>
      </c>
      <c r="Y54" s="267">
        <f t="shared" ref="Y54:Y59" si="73">X54/X$205</f>
        <v>0</v>
      </c>
      <c r="Z54" s="269">
        <v>0</v>
      </c>
      <c r="AA54" s="322">
        <f t="shared" ref="AA54:AA59" si="74">Z54/Z$205</f>
        <v>0</v>
      </c>
      <c r="AB54" s="269">
        <v>0</v>
      </c>
      <c r="AC54" s="322">
        <f t="shared" ref="AC54:AC59" si="75">AB54/AB$205</f>
        <v>0</v>
      </c>
      <c r="AD54" s="259">
        <v>0</v>
      </c>
      <c r="AE54" s="267">
        <f>AD54/AD$205</f>
        <v>0</v>
      </c>
      <c r="AF54" s="260">
        <v>0</v>
      </c>
      <c r="AG54" s="258">
        <f>AF54/AF$205</f>
        <v>0</v>
      </c>
      <c r="AH54" s="259">
        <v>0</v>
      </c>
      <c r="AI54" s="258">
        <f>AH54/AH$205</f>
        <v>0</v>
      </c>
      <c r="AJ54" s="259">
        <v>0</v>
      </c>
      <c r="AK54" s="258">
        <f>AJ54/AJ$205</f>
        <v>0</v>
      </c>
      <c r="AL54" s="255"/>
      <c r="AM54" s="258"/>
      <c r="AN54" s="255"/>
      <c r="AO54" s="258"/>
      <c r="AP54" s="255"/>
      <c r="AQ54" s="258"/>
      <c r="AR54" s="255"/>
      <c r="AS54" s="255"/>
      <c r="AT54" s="546"/>
      <c r="AU54" s="258">
        <f>AT54/AT$205</f>
        <v>0</v>
      </c>
      <c r="AV54" s="358">
        <f>AVERAGE(L54,N54,P54,R54,T54,V54,X54,Z54,AB54,AD54)</f>
        <v>0.4</v>
      </c>
      <c r="AW54" s="270">
        <f t="shared" ref="AW54:AW59" si="76">AV54/AV$205</f>
        <v>1.2974375608173856E-3</v>
      </c>
      <c r="AX54" s="223"/>
    </row>
    <row r="55" spans="1:50" ht="12.75" customHeight="1" x14ac:dyDescent="0.25">
      <c r="A55" s="323">
        <v>51.119900000000001</v>
      </c>
      <c r="B55" s="282">
        <v>51</v>
      </c>
      <c r="C55" s="264" t="s">
        <v>115</v>
      </c>
      <c r="D55" s="271">
        <v>0</v>
      </c>
      <c r="E55" s="266" t="e">
        <f t="shared" si="64"/>
        <v>#REF!</v>
      </c>
      <c r="F55" s="271">
        <v>0</v>
      </c>
      <c r="G55" s="266" t="e">
        <f t="shared" si="65"/>
        <v>#REF!</v>
      </c>
      <c r="H55" s="271">
        <v>0</v>
      </c>
      <c r="I55" s="266" t="e">
        <f t="shared" si="66"/>
        <v>#REF!</v>
      </c>
      <c r="J55" s="271">
        <v>1</v>
      </c>
      <c r="K55" s="266" t="e">
        <f>J55/$J$205</f>
        <v>#REF!</v>
      </c>
      <c r="L55" s="271">
        <v>0</v>
      </c>
      <c r="M55" s="266" t="e">
        <f t="shared" si="67"/>
        <v>#REF!</v>
      </c>
      <c r="N55" s="271">
        <v>0</v>
      </c>
      <c r="O55" s="266" t="e">
        <f t="shared" si="68"/>
        <v>#REF!</v>
      </c>
      <c r="P55" s="271">
        <v>0</v>
      </c>
      <c r="Q55" s="266">
        <f t="shared" si="69"/>
        <v>0</v>
      </c>
      <c r="R55" s="271">
        <v>0</v>
      </c>
      <c r="S55" s="266">
        <f t="shared" si="70"/>
        <v>0</v>
      </c>
      <c r="T55" s="271">
        <v>0</v>
      </c>
      <c r="U55" s="267">
        <f t="shared" si="71"/>
        <v>0</v>
      </c>
      <c r="V55" s="269">
        <v>0</v>
      </c>
      <c r="W55" s="266">
        <f t="shared" si="72"/>
        <v>0</v>
      </c>
      <c r="X55" s="271">
        <v>0</v>
      </c>
      <c r="Y55" s="267">
        <f t="shared" si="73"/>
        <v>0</v>
      </c>
      <c r="Z55" s="269">
        <v>0</v>
      </c>
      <c r="AA55" s="322">
        <f t="shared" si="74"/>
        <v>0</v>
      </c>
      <c r="AB55" s="269">
        <v>0</v>
      </c>
      <c r="AC55" s="322">
        <f t="shared" si="75"/>
        <v>0</v>
      </c>
      <c r="AD55" s="259">
        <v>0</v>
      </c>
      <c r="AE55" s="267">
        <f>AD55/AD$205</f>
        <v>0</v>
      </c>
      <c r="AF55" s="260">
        <v>0</v>
      </c>
      <c r="AG55" s="258">
        <f>AF55/AF$205</f>
        <v>0</v>
      </c>
      <c r="AH55" s="259">
        <v>0</v>
      </c>
      <c r="AI55" s="258">
        <f>AH55/AH$205</f>
        <v>0</v>
      </c>
      <c r="AJ55" s="259">
        <v>0</v>
      </c>
      <c r="AK55" s="258">
        <f>AJ55/AJ$205</f>
        <v>0</v>
      </c>
      <c r="AL55" s="255"/>
      <c r="AM55" s="258"/>
      <c r="AN55" s="255"/>
      <c r="AO55" s="258"/>
      <c r="AP55" s="255"/>
      <c r="AQ55" s="258"/>
      <c r="AR55" s="255"/>
      <c r="AS55" s="255"/>
      <c r="AT55" s="546"/>
      <c r="AU55" s="258">
        <f>AT55/AT$205</f>
        <v>0</v>
      </c>
      <c r="AV55" s="358">
        <f>AVERAGE(L55,N55,P55,R55,T55,V55,X55,Z55,AB55,AD55)</f>
        <v>0</v>
      </c>
      <c r="AW55" s="270">
        <f t="shared" si="76"/>
        <v>0</v>
      </c>
      <c r="AX55" s="223"/>
    </row>
    <row r="56" spans="1:50" ht="12.75" customHeight="1" x14ac:dyDescent="0.25">
      <c r="A56" s="323">
        <v>51.110500000000002</v>
      </c>
      <c r="B56" s="282">
        <v>51</v>
      </c>
      <c r="C56" s="264" t="s">
        <v>304</v>
      </c>
      <c r="D56" s="271">
        <v>1</v>
      </c>
      <c r="E56" s="266" t="e">
        <f t="shared" si="64"/>
        <v>#REF!</v>
      </c>
      <c r="F56" s="271">
        <v>5</v>
      </c>
      <c r="G56" s="266" t="e">
        <f t="shared" si="65"/>
        <v>#REF!</v>
      </c>
      <c r="H56" s="271">
        <v>1</v>
      </c>
      <c r="I56" s="266" t="e">
        <f t="shared" si="66"/>
        <v>#REF!</v>
      </c>
      <c r="J56" s="271">
        <v>2</v>
      </c>
      <c r="K56" s="266" t="e">
        <f>J56/$J$205</f>
        <v>#REF!</v>
      </c>
      <c r="L56" s="271">
        <v>2</v>
      </c>
      <c r="M56" s="266" t="e">
        <f t="shared" si="67"/>
        <v>#REF!</v>
      </c>
      <c r="N56" s="271">
        <v>1</v>
      </c>
      <c r="O56" s="266" t="e">
        <f t="shared" si="68"/>
        <v>#REF!</v>
      </c>
      <c r="P56" s="271">
        <v>1</v>
      </c>
      <c r="Q56" s="266">
        <f t="shared" si="69"/>
        <v>3.3557046979865771E-3</v>
      </c>
      <c r="R56" s="271">
        <v>0</v>
      </c>
      <c r="S56" s="266">
        <f t="shared" si="70"/>
        <v>0</v>
      </c>
      <c r="T56" s="271">
        <v>0</v>
      </c>
      <c r="U56" s="267">
        <f t="shared" si="71"/>
        <v>0</v>
      </c>
      <c r="V56" s="269">
        <v>0</v>
      </c>
      <c r="W56" s="266">
        <f t="shared" si="72"/>
        <v>0</v>
      </c>
      <c r="X56" s="271">
        <v>0</v>
      </c>
      <c r="Y56" s="267">
        <f t="shared" si="73"/>
        <v>0</v>
      </c>
      <c r="Z56" s="269">
        <v>0</v>
      </c>
      <c r="AA56" s="322">
        <f t="shared" si="74"/>
        <v>0</v>
      </c>
      <c r="AB56" s="269">
        <v>0</v>
      </c>
      <c r="AC56" s="322">
        <f t="shared" si="75"/>
        <v>0</v>
      </c>
      <c r="AD56" s="259">
        <v>0</v>
      </c>
      <c r="AE56" s="267">
        <f>AD56/AD$205</f>
        <v>0</v>
      </c>
      <c r="AF56" s="260">
        <v>0</v>
      </c>
      <c r="AG56" s="258">
        <f>AF56/AF$205</f>
        <v>0</v>
      </c>
      <c r="AH56" s="259">
        <v>0</v>
      </c>
      <c r="AI56" s="258">
        <f>AH56/AH$205</f>
        <v>0</v>
      </c>
      <c r="AJ56" s="259">
        <v>0</v>
      </c>
      <c r="AK56" s="258">
        <f>AJ56/AJ$205</f>
        <v>0</v>
      </c>
      <c r="AL56" s="255"/>
      <c r="AM56" s="258"/>
      <c r="AN56" s="255"/>
      <c r="AO56" s="258"/>
      <c r="AP56" s="255"/>
      <c r="AQ56" s="258"/>
      <c r="AR56" s="255"/>
      <c r="AS56" s="255"/>
      <c r="AT56" s="546"/>
      <c r="AU56" s="258">
        <f>AT56/AT$205</f>
        <v>0</v>
      </c>
      <c r="AV56" s="358">
        <f>AVERAGE(L56,N56,P56,R56,T56,V56,X56,Z56,AB56,AD56)</f>
        <v>0.4</v>
      </c>
      <c r="AW56" s="270">
        <f t="shared" si="76"/>
        <v>1.2974375608173856E-3</v>
      </c>
      <c r="AX56" s="223"/>
    </row>
    <row r="57" spans="1:50" ht="12.75" customHeight="1" x14ac:dyDescent="0.25">
      <c r="A57" s="323">
        <v>51.119900000000001</v>
      </c>
      <c r="B57" s="282">
        <v>51</v>
      </c>
      <c r="C57" s="264" t="s">
        <v>120</v>
      </c>
      <c r="D57" s="271">
        <v>2</v>
      </c>
      <c r="E57" s="266" t="e">
        <f t="shared" si="64"/>
        <v>#REF!</v>
      </c>
      <c r="F57" s="271">
        <v>0</v>
      </c>
      <c r="G57" s="266" t="e">
        <f t="shared" si="65"/>
        <v>#REF!</v>
      </c>
      <c r="H57" s="271">
        <v>0</v>
      </c>
      <c r="I57" s="266" t="e">
        <f t="shared" si="66"/>
        <v>#REF!</v>
      </c>
      <c r="J57" s="271">
        <v>0</v>
      </c>
      <c r="K57" s="266" t="e">
        <f>J57/$J$205</f>
        <v>#REF!</v>
      </c>
      <c r="L57" s="271">
        <v>0</v>
      </c>
      <c r="M57" s="266" t="e">
        <f t="shared" si="67"/>
        <v>#REF!</v>
      </c>
      <c r="N57" s="271">
        <v>0</v>
      </c>
      <c r="O57" s="266" t="e">
        <f t="shared" si="68"/>
        <v>#REF!</v>
      </c>
      <c r="P57" s="271">
        <v>0</v>
      </c>
      <c r="Q57" s="266">
        <f t="shared" si="69"/>
        <v>0</v>
      </c>
      <c r="R57" s="271">
        <v>0</v>
      </c>
      <c r="S57" s="266">
        <f t="shared" si="70"/>
        <v>0</v>
      </c>
      <c r="T57" s="271">
        <v>0</v>
      </c>
      <c r="U57" s="267">
        <f t="shared" si="71"/>
        <v>0</v>
      </c>
      <c r="V57" s="269">
        <v>0</v>
      </c>
      <c r="W57" s="266">
        <f t="shared" si="72"/>
        <v>0</v>
      </c>
      <c r="X57" s="271">
        <v>0</v>
      </c>
      <c r="Y57" s="267">
        <f t="shared" si="73"/>
        <v>0</v>
      </c>
      <c r="Z57" s="269">
        <v>0</v>
      </c>
      <c r="AA57" s="322">
        <f t="shared" si="74"/>
        <v>0</v>
      </c>
      <c r="AB57" s="269">
        <v>0</v>
      </c>
      <c r="AC57" s="322">
        <f t="shared" si="75"/>
        <v>0</v>
      </c>
      <c r="AD57" s="259">
        <v>0</v>
      </c>
      <c r="AE57" s="267">
        <f>AD57/AD$205</f>
        <v>0</v>
      </c>
      <c r="AF57" s="260">
        <v>0</v>
      </c>
      <c r="AG57" s="258">
        <f>AF57/AF$205</f>
        <v>0</v>
      </c>
      <c r="AH57" s="259">
        <v>0</v>
      </c>
      <c r="AI57" s="258">
        <f>AH57/AH$205</f>
        <v>0</v>
      </c>
      <c r="AJ57" s="259">
        <v>0</v>
      </c>
      <c r="AK57" s="258">
        <f>AJ57/AJ$205</f>
        <v>0</v>
      </c>
      <c r="AL57" s="255"/>
      <c r="AM57" s="258"/>
      <c r="AN57" s="255"/>
      <c r="AO57" s="258"/>
      <c r="AP57" s="255"/>
      <c r="AQ57" s="258"/>
      <c r="AR57" s="255"/>
      <c r="AS57" s="255"/>
      <c r="AT57" s="546"/>
      <c r="AU57" s="258">
        <f>AT57/AT$205</f>
        <v>0</v>
      </c>
      <c r="AV57" s="358">
        <f>AVERAGE(L57,N57,P57,R57,T57,V57,X57,Z57,AB57,AD57)</f>
        <v>0</v>
      </c>
      <c r="AW57" s="270">
        <f t="shared" si="76"/>
        <v>0</v>
      </c>
      <c r="AX57" s="223"/>
    </row>
    <row r="58" spans="1:50" ht="12.75" customHeight="1" x14ac:dyDescent="0.25">
      <c r="A58" s="323">
        <v>51.999099999999999</v>
      </c>
      <c r="B58" s="282">
        <v>51</v>
      </c>
      <c r="C58" s="264" t="s">
        <v>121</v>
      </c>
      <c r="D58" s="360">
        <v>2</v>
      </c>
      <c r="E58" s="361" t="e">
        <f t="shared" si="64"/>
        <v>#REF!</v>
      </c>
      <c r="F58" s="360">
        <v>4</v>
      </c>
      <c r="G58" s="361" t="e">
        <f t="shared" si="65"/>
        <v>#REF!</v>
      </c>
      <c r="H58" s="360">
        <v>4</v>
      </c>
      <c r="I58" s="361" t="e">
        <f t="shared" si="66"/>
        <v>#REF!</v>
      </c>
      <c r="J58" s="360">
        <v>2</v>
      </c>
      <c r="K58" s="361" t="e">
        <f>J58/$J$205</f>
        <v>#REF!</v>
      </c>
      <c r="L58" s="360">
        <v>1</v>
      </c>
      <c r="M58" s="361" t="e">
        <f t="shared" si="67"/>
        <v>#REF!</v>
      </c>
      <c r="N58" s="360">
        <v>0</v>
      </c>
      <c r="O58" s="361" t="e">
        <f t="shared" si="68"/>
        <v>#REF!</v>
      </c>
      <c r="P58" s="360">
        <v>1</v>
      </c>
      <c r="Q58" s="361">
        <f t="shared" si="69"/>
        <v>3.3557046979865771E-3</v>
      </c>
      <c r="R58" s="360">
        <v>0</v>
      </c>
      <c r="S58" s="361">
        <f t="shared" si="70"/>
        <v>0</v>
      </c>
      <c r="T58" s="360">
        <v>0</v>
      </c>
      <c r="U58" s="362">
        <f t="shared" si="71"/>
        <v>0</v>
      </c>
      <c r="V58" s="363">
        <v>0</v>
      </c>
      <c r="W58" s="361">
        <f t="shared" si="72"/>
        <v>0</v>
      </c>
      <c r="X58" s="360">
        <v>0</v>
      </c>
      <c r="Y58" s="362">
        <f t="shared" si="73"/>
        <v>0</v>
      </c>
      <c r="Z58" s="363">
        <v>0</v>
      </c>
      <c r="AA58" s="364">
        <f t="shared" si="74"/>
        <v>0</v>
      </c>
      <c r="AB58" s="363">
        <v>0</v>
      </c>
      <c r="AC58" s="364">
        <f t="shared" si="75"/>
        <v>0</v>
      </c>
      <c r="AD58" s="365">
        <v>0</v>
      </c>
      <c r="AE58" s="362">
        <f>AD58/AD$205</f>
        <v>0</v>
      </c>
      <c r="AF58" s="366">
        <v>0</v>
      </c>
      <c r="AG58" s="367">
        <f>AF58/AF$205</f>
        <v>0</v>
      </c>
      <c r="AH58" s="365">
        <v>0</v>
      </c>
      <c r="AI58" s="367">
        <f>AH58/AH$205</f>
        <v>0</v>
      </c>
      <c r="AJ58" s="365">
        <v>0</v>
      </c>
      <c r="AK58" s="367">
        <f>AJ58/AJ$205</f>
        <v>0</v>
      </c>
      <c r="AL58" s="368"/>
      <c r="AM58" s="367"/>
      <c r="AN58" s="368"/>
      <c r="AO58" s="367"/>
      <c r="AP58" s="368"/>
      <c r="AQ58" s="367"/>
      <c r="AR58" s="368"/>
      <c r="AS58" s="368"/>
      <c r="AT58" s="554"/>
      <c r="AU58" s="367">
        <f>AT58/AT$205</f>
        <v>0</v>
      </c>
      <c r="AV58" s="369">
        <f>AVERAGE(L58,N58,P58,R58,T58,V58,X58,Z58,AB58,AD58)</f>
        <v>0.2</v>
      </c>
      <c r="AW58" s="370">
        <f t="shared" si="76"/>
        <v>6.4871878040869281E-4</v>
      </c>
      <c r="AX58" s="223"/>
    </row>
    <row r="59" spans="1:50" ht="12.75" customHeight="1" x14ac:dyDescent="0.25">
      <c r="A59" s="371">
        <v>51</v>
      </c>
      <c r="B59" s="282">
        <v>51</v>
      </c>
      <c r="C59" s="372" t="s">
        <v>305</v>
      </c>
      <c r="D59" s="373">
        <f>SUM(D54:D58)</f>
        <v>8</v>
      </c>
      <c r="E59" s="374" t="e">
        <f t="shared" si="64"/>
        <v>#REF!</v>
      </c>
      <c r="F59" s="373">
        <f>SUM(F54:F58)</f>
        <v>9</v>
      </c>
      <c r="G59" s="374" t="e">
        <f t="shared" si="65"/>
        <v>#REF!</v>
      </c>
      <c r="H59" s="373">
        <f>SUM(H54:H58)</f>
        <v>11</v>
      </c>
      <c r="I59" s="374" t="e">
        <f t="shared" si="66"/>
        <v>#REF!</v>
      </c>
      <c r="J59" s="373">
        <f>SUM(J54:J58)</f>
        <v>7</v>
      </c>
      <c r="K59" s="374" t="e">
        <f>J59/$J$205</f>
        <v>#REF!</v>
      </c>
      <c r="L59" s="373">
        <f>SUM(L54:L58)</f>
        <v>7</v>
      </c>
      <c r="M59" s="374" t="e">
        <f t="shared" si="67"/>
        <v>#REF!</v>
      </c>
      <c r="N59" s="375">
        <v>1</v>
      </c>
      <c r="O59" s="374" t="e">
        <f t="shared" si="68"/>
        <v>#REF!</v>
      </c>
      <c r="P59" s="373">
        <f>SUM(P54:P58)</f>
        <v>2</v>
      </c>
      <c r="Q59" s="374">
        <f t="shared" si="69"/>
        <v>6.7114093959731542E-3</v>
      </c>
      <c r="R59" s="373">
        <f>SUM(R54:R58)</f>
        <v>0</v>
      </c>
      <c r="S59" s="374">
        <f t="shared" si="70"/>
        <v>0</v>
      </c>
      <c r="T59" s="373">
        <f>SUM(T54:T58)</f>
        <v>0</v>
      </c>
      <c r="U59" s="376">
        <f t="shared" si="71"/>
        <v>0</v>
      </c>
      <c r="V59" s="377">
        <f>SUM(V54:V58)</f>
        <v>0</v>
      </c>
      <c r="W59" s="374">
        <f t="shared" si="72"/>
        <v>0</v>
      </c>
      <c r="X59" s="373">
        <f>SUM(X54:X58)</f>
        <v>0</v>
      </c>
      <c r="Y59" s="376">
        <f t="shared" si="73"/>
        <v>0</v>
      </c>
      <c r="Z59" s="377">
        <f>SUM(Z54:Z58)</f>
        <v>0</v>
      </c>
      <c r="AA59" s="378">
        <f t="shared" si="74"/>
        <v>0</v>
      </c>
      <c r="AB59" s="377">
        <f>SUM(AB54:AB58)</f>
        <v>0</v>
      </c>
      <c r="AC59" s="378">
        <f t="shared" si="75"/>
        <v>0</v>
      </c>
      <c r="AD59" s="379">
        <v>0</v>
      </c>
      <c r="AE59" s="376">
        <f>AD59/$AD205</f>
        <v>0</v>
      </c>
      <c r="AF59" s="380">
        <f>SUM(AF54:AF58)</f>
        <v>0</v>
      </c>
      <c r="AG59" s="378">
        <f>AF59/AF205</f>
        <v>0</v>
      </c>
      <c r="AH59" s="379">
        <f>SUM(AH54:AH58)</f>
        <v>0</v>
      </c>
      <c r="AI59" s="378">
        <f>SUM(AI54:AI58)</f>
        <v>0</v>
      </c>
      <c r="AJ59" s="379">
        <f>SUM(AJ54:AJ58)</f>
        <v>0</v>
      </c>
      <c r="AK59" s="378">
        <f>SUM(AK54:AK58)</f>
        <v>0</v>
      </c>
      <c r="AL59" s="376"/>
      <c r="AM59" s="378"/>
      <c r="AN59" s="376"/>
      <c r="AO59" s="378"/>
      <c r="AP59" s="376"/>
      <c r="AQ59" s="378"/>
      <c r="AR59" s="376"/>
      <c r="AS59" s="376"/>
      <c r="AT59" s="555"/>
      <c r="AU59" s="378">
        <f>SUM(AU54:AU58)</f>
        <v>0</v>
      </c>
      <c r="AV59" s="381">
        <f>AVERAGE(N59,P59,R59,T59,V59,X59,Z59,AB59,AD59,L59)</f>
        <v>1</v>
      </c>
      <c r="AW59" s="382">
        <f t="shared" si="76"/>
        <v>3.2435939020434641E-3</v>
      </c>
      <c r="AX59" s="223"/>
    </row>
    <row r="60" spans="1:50" ht="12.75" customHeight="1" x14ac:dyDescent="0.25">
      <c r="A60" s="323"/>
      <c r="B60" s="323"/>
      <c r="C60" s="348"/>
      <c r="D60" s="223"/>
      <c r="E60" s="349"/>
      <c r="F60" s="223"/>
      <c r="G60" s="349"/>
      <c r="H60" s="223"/>
      <c r="I60" s="349"/>
      <c r="J60" s="223"/>
      <c r="K60" s="349"/>
      <c r="L60" s="223"/>
      <c r="M60" s="349"/>
      <c r="N60" s="223"/>
      <c r="O60" s="349"/>
      <c r="P60" s="223"/>
      <c r="Q60" s="349"/>
      <c r="R60" s="223"/>
      <c r="S60" s="349"/>
      <c r="T60" s="223"/>
      <c r="U60" s="223"/>
      <c r="V60" s="350"/>
      <c r="W60" s="349"/>
      <c r="X60" s="223"/>
      <c r="Y60" s="223"/>
      <c r="Z60" s="350"/>
      <c r="AA60" s="351"/>
      <c r="AB60" s="350"/>
      <c r="AC60" s="351"/>
      <c r="AD60" s="224"/>
      <c r="AE60" s="223"/>
      <c r="AF60" s="352"/>
      <c r="AG60" s="351"/>
      <c r="AH60" s="223"/>
      <c r="AI60" s="351"/>
      <c r="AJ60" s="223"/>
      <c r="AK60" s="351"/>
      <c r="AL60" s="223"/>
      <c r="AM60" s="351"/>
      <c r="AN60" s="223"/>
      <c r="AO60" s="351"/>
      <c r="AP60" s="223"/>
      <c r="AQ60" s="351"/>
      <c r="AR60" s="223"/>
      <c r="AS60" s="223"/>
      <c r="AT60" s="543"/>
      <c r="AU60" s="351"/>
      <c r="AV60" s="353"/>
      <c r="AW60" s="251"/>
      <c r="AX60" s="223"/>
    </row>
    <row r="61" spans="1:50" ht="12.75" customHeight="1" x14ac:dyDescent="0.25">
      <c r="A61" s="323"/>
      <c r="B61" s="323"/>
      <c r="C61" s="252" t="s">
        <v>123</v>
      </c>
      <c r="D61" s="261"/>
      <c r="E61" s="254"/>
      <c r="F61" s="261"/>
      <c r="G61" s="254"/>
      <c r="H61" s="261"/>
      <c r="I61" s="254"/>
      <c r="J61" s="261"/>
      <c r="K61" s="254"/>
      <c r="L61" s="261"/>
      <c r="M61" s="254"/>
      <c r="N61" s="261"/>
      <c r="O61" s="254"/>
      <c r="P61" s="261"/>
      <c r="Q61" s="254"/>
      <c r="R61" s="261"/>
      <c r="S61" s="254"/>
      <c r="T61" s="261"/>
      <c r="U61" s="255"/>
      <c r="V61" s="257"/>
      <c r="W61" s="254"/>
      <c r="X61" s="261"/>
      <c r="Y61" s="255"/>
      <c r="Z61" s="257"/>
      <c r="AA61" s="258"/>
      <c r="AB61" s="257"/>
      <c r="AC61" s="258"/>
      <c r="AD61" s="259"/>
      <c r="AE61" s="255"/>
      <c r="AF61" s="260"/>
      <c r="AG61" s="258"/>
      <c r="AH61" s="255"/>
      <c r="AI61" s="258"/>
      <c r="AJ61" s="255"/>
      <c r="AK61" s="258"/>
      <c r="AL61" s="255"/>
      <c r="AM61" s="258"/>
      <c r="AN61" s="255"/>
      <c r="AO61" s="258"/>
      <c r="AP61" s="255"/>
      <c r="AQ61" s="258"/>
      <c r="AR61" s="255"/>
      <c r="AS61" s="255"/>
      <c r="AT61" s="546"/>
      <c r="AU61" s="258"/>
      <c r="AV61" s="358"/>
      <c r="AW61" s="263"/>
      <c r="AX61" s="223"/>
    </row>
    <row r="62" spans="1:50" ht="12.75" customHeight="1" x14ac:dyDescent="0.25">
      <c r="A62" s="323">
        <v>51.119900000000001</v>
      </c>
      <c r="B62" s="282">
        <v>51</v>
      </c>
      <c r="C62" s="264" t="s">
        <v>124</v>
      </c>
      <c r="D62" s="271">
        <v>2</v>
      </c>
      <c r="E62" s="266" t="e">
        <f t="shared" ref="E62:E67" si="77">D62/D$205</f>
        <v>#REF!</v>
      </c>
      <c r="F62" s="271">
        <v>1</v>
      </c>
      <c r="G62" s="266" t="e">
        <f t="shared" ref="G62:G67" si="78">F62/F$205</f>
        <v>#REF!</v>
      </c>
      <c r="H62" s="271">
        <v>2</v>
      </c>
      <c r="I62" s="266" t="e">
        <f t="shared" ref="I62:I67" si="79">H62/H$205</f>
        <v>#REF!</v>
      </c>
      <c r="J62" s="271">
        <v>0</v>
      </c>
      <c r="K62" s="266" t="e">
        <f>J62/$J$205</f>
        <v>#REF!</v>
      </c>
      <c r="L62" s="271">
        <v>0</v>
      </c>
      <c r="M62" s="266" t="e">
        <f t="shared" ref="M62:M67" si="80">L62/L$205</f>
        <v>#REF!</v>
      </c>
      <c r="N62" s="271">
        <v>0</v>
      </c>
      <c r="O62" s="266" t="e">
        <f t="shared" ref="O62:O67" si="81">N62/N$205</f>
        <v>#REF!</v>
      </c>
      <c r="P62" s="271">
        <v>0</v>
      </c>
      <c r="Q62" s="266">
        <f t="shared" ref="Q62:Q67" si="82">P62/P$205</f>
        <v>0</v>
      </c>
      <c r="R62" s="271">
        <v>0</v>
      </c>
      <c r="S62" s="266">
        <f t="shared" ref="S62:S67" si="83">R62/R$205</f>
        <v>0</v>
      </c>
      <c r="T62" s="271">
        <v>0</v>
      </c>
      <c r="U62" s="267">
        <f t="shared" ref="U62:U67" si="84">T62/T$205</f>
        <v>0</v>
      </c>
      <c r="V62" s="269">
        <v>0</v>
      </c>
      <c r="W62" s="266">
        <f t="shared" ref="W62:W67" si="85">V62/V$205</f>
        <v>0</v>
      </c>
      <c r="X62" s="271">
        <v>0</v>
      </c>
      <c r="Y62" s="267">
        <f t="shared" ref="Y62:Y67" si="86">X62/X$205</f>
        <v>0</v>
      </c>
      <c r="Z62" s="269">
        <v>0</v>
      </c>
      <c r="AA62" s="322">
        <f t="shared" ref="AA62:AA67" si="87">Z62/Z$205</f>
        <v>0</v>
      </c>
      <c r="AB62" s="269">
        <v>0</v>
      </c>
      <c r="AC62" s="322">
        <f t="shared" ref="AC62:AC67" si="88">AB62/AB$205</f>
        <v>0</v>
      </c>
      <c r="AD62" s="259">
        <v>0</v>
      </c>
      <c r="AE62" s="267">
        <f>AD62/AD$205</f>
        <v>0</v>
      </c>
      <c r="AF62" s="260">
        <v>0</v>
      </c>
      <c r="AG62" s="258">
        <f>AF62/AF$205</f>
        <v>0</v>
      </c>
      <c r="AH62" s="259">
        <v>0</v>
      </c>
      <c r="AI62" s="258">
        <f>AH62/AH$205</f>
        <v>0</v>
      </c>
      <c r="AJ62" s="259">
        <v>0</v>
      </c>
      <c r="AK62" s="258">
        <f>AJ62/AJ$205</f>
        <v>0</v>
      </c>
      <c r="AL62" s="255"/>
      <c r="AM62" s="258"/>
      <c r="AN62" s="255"/>
      <c r="AO62" s="258"/>
      <c r="AP62" s="255"/>
      <c r="AQ62" s="258"/>
      <c r="AR62" s="255"/>
      <c r="AS62" s="255"/>
      <c r="AT62" s="546"/>
      <c r="AU62" s="258">
        <f>AT62/AT$205</f>
        <v>0</v>
      </c>
      <c r="AV62" s="358">
        <f>AVERAGE(L62,N62,P62,R62,T62,V62,X62,Z62,AB62,AD62)</f>
        <v>0</v>
      </c>
      <c r="AW62" s="270">
        <f t="shared" ref="AW62:AW67" si="89">AV62/AV$205</f>
        <v>0</v>
      </c>
      <c r="AX62" s="223"/>
    </row>
    <row r="63" spans="1:50" ht="12.75" customHeight="1" x14ac:dyDescent="0.25">
      <c r="A63" s="323">
        <v>51.110100000000003</v>
      </c>
      <c r="B63" s="282">
        <v>51</v>
      </c>
      <c r="C63" s="264" t="s">
        <v>125</v>
      </c>
      <c r="D63" s="271">
        <v>2</v>
      </c>
      <c r="E63" s="266" t="e">
        <f t="shared" si="77"/>
        <v>#REF!</v>
      </c>
      <c r="F63" s="271">
        <v>0</v>
      </c>
      <c r="G63" s="266" t="e">
        <f t="shared" si="78"/>
        <v>#REF!</v>
      </c>
      <c r="H63" s="271">
        <v>1</v>
      </c>
      <c r="I63" s="266" t="e">
        <f t="shared" si="79"/>
        <v>#REF!</v>
      </c>
      <c r="J63" s="271">
        <v>0</v>
      </c>
      <c r="K63" s="266" t="e">
        <f>J63/$J$205</f>
        <v>#REF!</v>
      </c>
      <c r="L63" s="271">
        <v>0</v>
      </c>
      <c r="M63" s="266" t="e">
        <f t="shared" si="80"/>
        <v>#REF!</v>
      </c>
      <c r="N63" s="271">
        <v>0</v>
      </c>
      <c r="O63" s="266" t="e">
        <f t="shared" si="81"/>
        <v>#REF!</v>
      </c>
      <c r="P63" s="271">
        <v>0</v>
      </c>
      <c r="Q63" s="266">
        <f t="shared" si="82"/>
        <v>0</v>
      </c>
      <c r="R63" s="271">
        <v>0</v>
      </c>
      <c r="S63" s="266">
        <f t="shared" si="83"/>
        <v>0</v>
      </c>
      <c r="T63" s="271">
        <v>0</v>
      </c>
      <c r="U63" s="267">
        <f t="shared" si="84"/>
        <v>0</v>
      </c>
      <c r="V63" s="269">
        <v>0</v>
      </c>
      <c r="W63" s="266">
        <f t="shared" si="85"/>
        <v>0</v>
      </c>
      <c r="X63" s="271">
        <v>0</v>
      </c>
      <c r="Y63" s="267">
        <f t="shared" si="86"/>
        <v>0</v>
      </c>
      <c r="Z63" s="269">
        <v>0</v>
      </c>
      <c r="AA63" s="322">
        <f t="shared" si="87"/>
        <v>0</v>
      </c>
      <c r="AB63" s="269">
        <v>0</v>
      </c>
      <c r="AC63" s="322">
        <f t="shared" si="88"/>
        <v>0</v>
      </c>
      <c r="AD63" s="259">
        <v>0</v>
      </c>
      <c r="AE63" s="267">
        <f>AD63/AD$205</f>
        <v>0</v>
      </c>
      <c r="AF63" s="260">
        <v>0</v>
      </c>
      <c r="AG63" s="258">
        <f>AF63/AF$205</f>
        <v>0</v>
      </c>
      <c r="AH63" s="259">
        <v>0</v>
      </c>
      <c r="AI63" s="258">
        <f>AH63/AH$205</f>
        <v>0</v>
      </c>
      <c r="AJ63" s="259">
        <v>0</v>
      </c>
      <c r="AK63" s="258">
        <f>AJ63/AJ$205</f>
        <v>0</v>
      </c>
      <c r="AL63" s="255"/>
      <c r="AM63" s="258"/>
      <c r="AN63" s="255"/>
      <c r="AO63" s="258"/>
      <c r="AP63" s="255"/>
      <c r="AQ63" s="258"/>
      <c r="AR63" s="255"/>
      <c r="AS63" s="255"/>
      <c r="AT63" s="546"/>
      <c r="AU63" s="258">
        <f>AT63/AT$205</f>
        <v>0</v>
      </c>
      <c r="AV63" s="358">
        <f>AVERAGE(L63,N63,P63,R63,T63,V63,X63,Z63,AB63,AD63)</f>
        <v>0</v>
      </c>
      <c r="AW63" s="270">
        <f t="shared" si="89"/>
        <v>0</v>
      </c>
      <c r="AX63" s="223"/>
    </row>
    <row r="64" spans="1:50" ht="12.75" customHeight="1" x14ac:dyDescent="0.25">
      <c r="A64" s="323">
        <v>51.110199999999999</v>
      </c>
      <c r="B64" s="282">
        <v>51</v>
      </c>
      <c r="C64" s="264" t="s">
        <v>126</v>
      </c>
      <c r="D64" s="271">
        <v>2</v>
      </c>
      <c r="E64" s="266" t="e">
        <f t="shared" si="77"/>
        <v>#REF!</v>
      </c>
      <c r="F64" s="271">
        <v>7</v>
      </c>
      <c r="G64" s="266" t="e">
        <f t="shared" si="78"/>
        <v>#REF!</v>
      </c>
      <c r="H64" s="271">
        <v>7</v>
      </c>
      <c r="I64" s="266" t="e">
        <f t="shared" si="79"/>
        <v>#REF!</v>
      </c>
      <c r="J64" s="271">
        <v>4</v>
      </c>
      <c r="K64" s="266" t="e">
        <f>J64/$J$205</f>
        <v>#REF!</v>
      </c>
      <c r="L64" s="271">
        <v>4</v>
      </c>
      <c r="M64" s="266" t="e">
        <f t="shared" si="80"/>
        <v>#REF!</v>
      </c>
      <c r="N64" s="271">
        <v>0</v>
      </c>
      <c r="O64" s="266" t="e">
        <f t="shared" si="81"/>
        <v>#REF!</v>
      </c>
      <c r="P64" s="271">
        <v>0</v>
      </c>
      <c r="Q64" s="266">
        <f t="shared" si="82"/>
        <v>0</v>
      </c>
      <c r="R64" s="271">
        <v>0</v>
      </c>
      <c r="S64" s="266">
        <f t="shared" si="83"/>
        <v>0</v>
      </c>
      <c r="T64" s="271">
        <v>0</v>
      </c>
      <c r="U64" s="267">
        <f t="shared" si="84"/>
        <v>0</v>
      </c>
      <c r="V64" s="269">
        <v>0</v>
      </c>
      <c r="W64" s="266">
        <f t="shared" si="85"/>
        <v>0</v>
      </c>
      <c r="X64" s="271">
        <v>0</v>
      </c>
      <c r="Y64" s="267">
        <f t="shared" si="86"/>
        <v>0</v>
      </c>
      <c r="Z64" s="269">
        <v>0</v>
      </c>
      <c r="AA64" s="322">
        <f t="shared" si="87"/>
        <v>0</v>
      </c>
      <c r="AB64" s="269">
        <v>0</v>
      </c>
      <c r="AC64" s="322">
        <f t="shared" si="88"/>
        <v>0</v>
      </c>
      <c r="AD64" s="259">
        <v>0</v>
      </c>
      <c r="AE64" s="267">
        <f>AD64/AD$205</f>
        <v>0</v>
      </c>
      <c r="AF64" s="260">
        <v>0</v>
      </c>
      <c r="AG64" s="258">
        <f>AF64/AF$205</f>
        <v>0</v>
      </c>
      <c r="AH64" s="259">
        <v>0</v>
      </c>
      <c r="AI64" s="258">
        <f>AH64/AH$205</f>
        <v>0</v>
      </c>
      <c r="AJ64" s="259">
        <v>0</v>
      </c>
      <c r="AK64" s="258">
        <f>AJ64/AJ$205</f>
        <v>0</v>
      </c>
      <c r="AL64" s="255"/>
      <c r="AM64" s="258"/>
      <c r="AN64" s="255"/>
      <c r="AO64" s="258"/>
      <c r="AP64" s="255"/>
      <c r="AQ64" s="258"/>
      <c r="AR64" s="255"/>
      <c r="AS64" s="255"/>
      <c r="AT64" s="546"/>
      <c r="AU64" s="258">
        <f>AT64/AT$205</f>
        <v>0</v>
      </c>
      <c r="AV64" s="358">
        <f>AVERAGE(L64,N64,P64,R64,T64,V64,X64,Z64,AB64,AD64)</f>
        <v>0.4</v>
      </c>
      <c r="AW64" s="270">
        <f t="shared" si="89"/>
        <v>1.2974375608173856E-3</v>
      </c>
      <c r="AX64" s="223"/>
    </row>
    <row r="65" spans="1:50" ht="12.75" customHeight="1" x14ac:dyDescent="0.25">
      <c r="A65" s="323">
        <v>51.119900000000001</v>
      </c>
      <c r="B65" s="282">
        <v>51</v>
      </c>
      <c r="C65" s="264" t="s">
        <v>127</v>
      </c>
      <c r="D65" s="271">
        <v>2</v>
      </c>
      <c r="E65" s="266" t="e">
        <f t="shared" si="77"/>
        <v>#REF!</v>
      </c>
      <c r="F65" s="271">
        <v>1</v>
      </c>
      <c r="G65" s="266" t="e">
        <f t="shared" si="78"/>
        <v>#REF!</v>
      </c>
      <c r="H65" s="271">
        <v>1</v>
      </c>
      <c r="I65" s="266" t="e">
        <f t="shared" si="79"/>
        <v>#REF!</v>
      </c>
      <c r="J65" s="271">
        <v>1</v>
      </c>
      <c r="K65" s="266" t="e">
        <f>J65/$J$205</f>
        <v>#REF!</v>
      </c>
      <c r="L65" s="271">
        <v>1</v>
      </c>
      <c r="M65" s="266" t="e">
        <f t="shared" si="80"/>
        <v>#REF!</v>
      </c>
      <c r="N65" s="271">
        <v>0</v>
      </c>
      <c r="O65" s="266" t="e">
        <f t="shared" si="81"/>
        <v>#REF!</v>
      </c>
      <c r="P65" s="271">
        <v>0</v>
      </c>
      <c r="Q65" s="266">
        <f t="shared" si="82"/>
        <v>0</v>
      </c>
      <c r="R65" s="271">
        <v>0</v>
      </c>
      <c r="S65" s="266">
        <f t="shared" si="83"/>
        <v>0</v>
      </c>
      <c r="T65" s="271">
        <v>0</v>
      </c>
      <c r="U65" s="267">
        <f t="shared" si="84"/>
        <v>0</v>
      </c>
      <c r="V65" s="269">
        <v>0</v>
      </c>
      <c r="W65" s="266">
        <f t="shared" si="85"/>
        <v>0</v>
      </c>
      <c r="X65" s="271">
        <v>0</v>
      </c>
      <c r="Y65" s="267">
        <f t="shared" si="86"/>
        <v>0</v>
      </c>
      <c r="Z65" s="269">
        <v>0</v>
      </c>
      <c r="AA65" s="322">
        <f t="shared" si="87"/>
        <v>0</v>
      </c>
      <c r="AB65" s="269">
        <v>0</v>
      </c>
      <c r="AC65" s="322">
        <f t="shared" si="88"/>
        <v>0</v>
      </c>
      <c r="AD65" s="259">
        <v>0</v>
      </c>
      <c r="AE65" s="267">
        <f>AD65/AD$205</f>
        <v>0</v>
      </c>
      <c r="AF65" s="260">
        <v>0</v>
      </c>
      <c r="AG65" s="258">
        <f>AF65/AF$205</f>
        <v>0</v>
      </c>
      <c r="AH65" s="259">
        <v>0</v>
      </c>
      <c r="AI65" s="258">
        <f>AH65/AH$205</f>
        <v>0</v>
      </c>
      <c r="AJ65" s="259">
        <v>0</v>
      </c>
      <c r="AK65" s="258">
        <f>AJ65/AJ$205</f>
        <v>0</v>
      </c>
      <c r="AL65" s="255"/>
      <c r="AM65" s="258"/>
      <c r="AN65" s="255"/>
      <c r="AO65" s="258"/>
      <c r="AP65" s="255"/>
      <c r="AQ65" s="258"/>
      <c r="AR65" s="255"/>
      <c r="AS65" s="255"/>
      <c r="AT65" s="546"/>
      <c r="AU65" s="258">
        <f>AT65/AT$205</f>
        <v>0</v>
      </c>
      <c r="AV65" s="358">
        <f>AVERAGE(L65,N65,P65,R65,T65,V65,X65,Z65,AB65,AD65)</f>
        <v>0.1</v>
      </c>
      <c r="AW65" s="270">
        <f t="shared" si="89"/>
        <v>3.243593902043464E-4</v>
      </c>
      <c r="AX65" s="223"/>
    </row>
    <row r="66" spans="1:50" ht="12.75" customHeight="1" x14ac:dyDescent="0.25">
      <c r="A66" s="323">
        <v>51.110399999999998</v>
      </c>
      <c r="B66" s="282">
        <v>51</v>
      </c>
      <c r="C66" s="264" t="s">
        <v>129</v>
      </c>
      <c r="D66" s="360">
        <v>1</v>
      </c>
      <c r="E66" s="361" t="e">
        <f t="shared" si="77"/>
        <v>#REF!</v>
      </c>
      <c r="F66" s="360">
        <v>2</v>
      </c>
      <c r="G66" s="361" t="e">
        <f t="shared" si="78"/>
        <v>#REF!</v>
      </c>
      <c r="H66" s="360">
        <v>0</v>
      </c>
      <c r="I66" s="361" t="e">
        <f t="shared" si="79"/>
        <v>#REF!</v>
      </c>
      <c r="J66" s="360">
        <v>1</v>
      </c>
      <c r="K66" s="361" t="e">
        <f>J66/$J$205</f>
        <v>#REF!</v>
      </c>
      <c r="L66" s="360">
        <v>3</v>
      </c>
      <c r="M66" s="361" t="e">
        <f t="shared" si="80"/>
        <v>#REF!</v>
      </c>
      <c r="N66" s="360">
        <v>0</v>
      </c>
      <c r="O66" s="361" t="e">
        <f t="shared" si="81"/>
        <v>#REF!</v>
      </c>
      <c r="P66" s="360">
        <v>0</v>
      </c>
      <c r="Q66" s="361">
        <f t="shared" si="82"/>
        <v>0</v>
      </c>
      <c r="R66" s="360">
        <v>0</v>
      </c>
      <c r="S66" s="361">
        <f t="shared" si="83"/>
        <v>0</v>
      </c>
      <c r="T66" s="360">
        <v>0</v>
      </c>
      <c r="U66" s="362">
        <f t="shared" si="84"/>
        <v>0</v>
      </c>
      <c r="V66" s="363">
        <v>0</v>
      </c>
      <c r="W66" s="361">
        <f t="shared" si="85"/>
        <v>0</v>
      </c>
      <c r="X66" s="360">
        <v>0</v>
      </c>
      <c r="Y66" s="362">
        <f t="shared" si="86"/>
        <v>0</v>
      </c>
      <c r="Z66" s="363">
        <v>0</v>
      </c>
      <c r="AA66" s="364">
        <f t="shared" si="87"/>
        <v>0</v>
      </c>
      <c r="AB66" s="363">
        <v>0</v>
      </c>
      <c r="AC66" s="364">
        <f t="shared" si="88"/>
        <v>0</v>
      </c>
      <c r="AD66" s="365">
        <v>0</v>
      </c>
      <c r="AE66" s="362">
        <f>AD66/AD$205</f>
        <v>0</v>
      </c>
      <c r="AF66" s="366">
        <v>0</v>
      </c>
      <c r="AG66" s="367">
        <f>AF66/AF$205</f>
        <v>0</v>
      </c>
      <c r="AH66" s="365">
        <v>0</v>
      </c>
      <c r="AI66" s="367">
        <f>AH66/AH$205</f>
        <v>0</v>
      </c>
      <c r="AJ66" s="365">
        <v>0</v>
      </c>
      <c r="AK66" s="367">
        <f>AJ66/AJ$205</f>
        <v>0</v>
      </c>
      <c r="AL66" s="368"/>
      <c r="AM66" s="367"/>
      <c r="AN66" s="368"/>
      <c r="AO66" s="367"/>
      <c r="AP66" s="368"/>
      <c r="AQ66" s="367"/>
      <c r="AR66" s="368"/>
      <c r="AS66" s="368"/>
      <c r="AT66" s="554"/>
      <c r="AU66" s="367">
        <f>AT66/AT$205</f>
        <v>0</v>
      </c>
      <c r="AV66" s="369">
        <f>AVERAGE(L66,N66,P66,R66,T66,V66,X66,Z66,AB66,AD66)</f>
        <v>0.3</v>
      </c>
      <c r="AW66" s="370">
        <f t="shared" si="89"/>
        <v>9.7307817061303916E-4</v>
      </c>
      <c r="AX66" s="223"/>
    </row>
    <row r="67" spans="1:50" ht="12.75" customHeight="1" x14ac:dyDescent="0.25">
      <c r="A67" s="383">
        <v>51</v>
      </c>
      <c r="B67" s="282">
        <v>51</v>
      </c>
      <c r="C67" s="372" t="s">
        <v>306</v>
      </c>
      <c r="D67" s="373">
        <f>SUM(D62:D66)</f>
        <v>9</v>
      </c>
      <c r="E67" s="374" t="e">
        <f t="shared" si="77"/>
        <v>#REF!</v>
      </c>
      <c r="F67" s="373">
        <f>SUM(F62:F66)</f>
        <v>11</v>
      </c>
      <c r="G67" s="374" t="e">
        <f t="shared" si="78"/>
        <v>#REF!</v>
      </c>
      <c r="H67" s="373">
        <f>SUM(H62:H66)</f>
        <v>11</v>
      </c>
      <c r="I67" s="374" t="e">
        <f t="shared" si="79"/>
        <v>#REF!</v>
      </c>
      <c r="J67" s="373">
        <f>SUM(J62:J66)</f>
        <v>6</v>
      </c>
      <c r="K67" s="374" t="e">
        <f>J67/J$205</f>
        <v>#REF!</v>
      </c>
      <c r="L67" s="373">
        <f>SUM(L62:L66)</f>
        <v>8</v>
      </c>
      <c r="M67" s="374" t="e">
        <f t="shared" si="80"/>
        <v>#REF!</v>
      </c>
      <c r="N67" s="375">
        <v>0</v>
      </c>
      <c r="O67" s="374" t="e">
        <f t="shared" si="81"/>
        <v>#REF!</v>
      </c>
      <c r="P67" s="373">
        <f>SUM(P62:P66)</f>
        <v>0</v>
      </c>
      <c r="Q67" s="374">
        <f t="shared" si="82"/>
        <v>0</v>
      </c>
      <c r="R67" s="373">
        <f>SUM(R62:R66)</f>
        <v>0</v>
      </c>
      <c r="S67" s="374">
        <f t="shared" si="83"/>
        <v>0</v>
      </c>
      <c r="T67" s="373">
        <f>SUM(T62:T66)</f>
        <v>0</v>
      </c>
      <c r="U67" s="376">
        <f t="shared" si="84"/>
        <v>0</v>
      </c>
      <c r="V67" s="377">
        <f>SUM(V62:V66)</f>
        <v>0</v>
      </c>
      <c r="W67" s="374">
        <f t="shared" si="85"/>
        <v>0</v>
      </c>
      <c r="X67" s="373">
        <f>SUM(X62:X66)</f>
        <v>0</v>
      </c>
      <c r="Y67" s="376">
        <f t="shared" si="86"/>
        <v>0</v>
      </c>
      <c r="Z67" s="377">
        <f>SUM(Z62:Z66)</f>
        <v>0</v>
      </c>
      <c r="AA67" s="378">
        <f t="shared" si="87"/>
        <v>0</v>
      </c>
      <c r="AB67" s="377">
        <f>SUM(AB62:AB66)</f>
        <v>0</v>
      </c>
      <c r="AC67" s="378">
        <f t="shared" si="88"/>
        <v>0</v>
      </c>
      <c r="AD67" s="379">
        <v>0</v>
      </c>
      <c r="AE67" s="376">
        <f>AD67/$AD205</f>
        <v>0</v>
      </c>
      <c r="AF67" s="380">
        <f>SUM(AF62:AF66)</f>
        <v>0</v>
      </c>
      <c r="AG67" s="378">
        <f>AF67/AF205</f>
        <v>0</v>
      </c>
      <c r="AH67" s="379">
        <f>SUM(AH62:AH66)</f>
        <v>0</v>
      </c>
      <c r="AI67" s="378">
        <f>SUM(AI62:AI66)</f>
        <v>0</v>
      </c>
      <c r="AJ67" s="379">
        <f>SUM(AJ62:AJ66)</f>
        <v>0</v>
      </c>
      <c r="AK67" s="378">
        <f>SUM(AK62:AK66)</f>
        <v>0</v>
      </c>
      <c r="AL67" s="376"/>
      <c r="AM67" s="378"/>
      <c r="AN67" s="376"/>
      <c r="AO67" s="378"/>
      <c r="AP67" s="376"/>
      <c r="AQ67" s="378"/>
      <c r="AR67" s="376"/>
      <c r="AS67" s="376"/>
      <c r="AT67" s="555"/>
      <c r="AU67" s="378">
        <f>SUM(AU62:AU66)</f>
        <v>0</v>
      </c>
      <c r="AV67" s="381">
        <f>AVERAGE(N67,P67,R67,T67,V67,X67,Z67,AB67,AD67,L67)</f>
        <v>0.8</v>
      </c>
      <c r="AW67" s="382">
        <f t="shared" si="89"/>
        <v>2.5948751216347712E-3</v>
      </c>
      <c r="AX67" s="223"/>
    </row>
    <row r="68" spans="1:50" ht="12.75" customHeight="1" x14ac:dyDescent="0.25">
      <c r="A68" s="323"/>
      <c r="B68" s="323"/>
      <c r="C68" s="348"/>
      <c r="D68" s="223"/>
      <c r="E68" s="349"/>
      <c r="F68" s="223"/>
      <c r="G68" s="349"/>
      <c r="H68" s="223"/>
      <c r="I68" s="349"/>
      <c r="J68" s="223"/>
      <c r="K68" s="349"/>
      <c r="L68" s="223"/>
      <c r="M68" s="349"/>
      <c r="N68" s="223"/>
      <c r="O68" s="349"/>
      <c r="P68" s="223"/>
      <c r="Q68" s="349"/>
      <c r="R68" s="223"/>
      <c r="S68" s="349"/>
      <c r="T68" s="223"/>
      <c r="U68" s="223"/>
      <c r="V68" s="350"/>
      <c r="W68" s="349"/>
      <c r="X68" s="223"/>
      <c r="Y68" s="223"/>
      <c r="Z68" s="350"/>
      <c r="AA68" s="351"/>
      <c r="AB68" s="350"/>
      <c r="AC68" s="351"/>
      <c r="AD68" s="224"/>
      <c r="AE68" s="223"/>
      <c r="AF68" s="352"/>
      <c r="AG68" s="351"/>
      <c r="AH68" s="223"/>
      <c r="AI68" s="351"/>
      <c r="AJ68" s="223"/>
      <c r="AK68" s="351"/>
      <c r="AL68" s="223"/>
      <c r="AM68" s="351"/>
      <c r="AN68" s="223"/>
      <c r="AO68" s="351"/>
      <c r="AP68" s="223"/>
      <c r="AQ68" s="351"/>
      <c r="AR68" s="223"/>
      <c r="AS68" s="223"/>
      <c r="AT68" s="543"/>
      <c r="AU68" s="351"/>
      <c r="AV68" s="353"/>
      <c r="AW68" s="251"/>
      <c r="AX68" s="223"/>
    </row>
    <row r="69" spans="1:50" ht="12.75" customHeight="1" x14ac:dyDescent="0.25">
      <c r="A69" s="323"/>
      <c r="B69" s="323"/>
      <c r="C69" s="252" t="s">
        <v>131</v>
      </c>
      <c r="D69" s="261"/>
      <c r="E69" s="254"/>
      <c r="F69" s="261"/>
      <c r="G69" s="254"/>
      <c r="H69" s="261"/>
      <c r="I69" s="254"/>
      <c r="J69" s="261"/>
      <c r="K69" s="254"/>
      <c r="L69" s="261"/>
      <c r="M69" s="254"/>
      <c r="N69" s="261"/>
      <c r="O69" s="254"/>
      <c r="P69" s="261"/>
      <c r="Q69" s="254"/>
      <c r="R69" s="261"/>
      <c r="S69" s="254"/>
      <c r="T69" s="261"/>
      <c r="U69" s="255"/>
      <c r="V69" s="257"/>
      <c r="W69" s="254"/>
      <c r="X69" s="261"/>
      <c r="Y69" s="255"/>
      <c r="Z69" s="257"/>
      <c r="AA69" s="258"/>
      <c r="AB69" s="257"/>
      <c r="AC69" s="258"/>
      <c r="AD69" s="259"/>
      <c r="AE69" s="255"/>
      <c r="AF69" s="260"/>
      <c r="AG69" s="258"/>
      <c r="AH69" s="259"/>
      <c r="AI69" s="258"/>
      <c r="AJ69" s="259"/>
      <c r="AK69" s="258"/>
      <c r="AL69" s="255"/>
      <c r="AM69" s="258"/>
      <c r="AN69" s="255"/>
      <c r="AO69" s="258"/>
      <c r="AP69" s="255"/>
      <c r="AQ69" s="258"/>
      <c r="AR69" s="255"/>
      <c r="AS69" s="255"/>
      <c r="AT69" s="546"/>
      <c r="AU69" s="258"/>
      <c r="AV69" s="358"/>
      <c r="AW69" s="263"/>
      <c r="AX69" s="223"/>
    </row>
    <row r="70" spans="1:50" ht="12.75" customHeight="1" x14ac:dyDescent="0.25">
      <c r="A70" s="323">
        <v>26.010100000000001</v>
      </c>
      <c r="B70" s="282">
        <v>26</v>
      </c>
      <c r="C70" s="264" t="s">
        <v>132</v>
      </c>
      <c r="D70" s="271">
        <v>25</v>
      </c>
      <c r="E70" s="266" t="e">
        <f t="shared" ref="E70:E77" si="90">D70/D$205</f>
        <v>#REF!</v>
      </c>
      <c r="F70" s="271">
        <v>21</v>
      </c>
      <c r="G70" s="266" t="e">
        <f t="shared" ref="G70:G77" si="91">F70/F$205</f>
        <v>#REF!</v>
      </c>
      <c r="H70" s="271">
        <v>24</v>
      </c>
      <c r="I70" s="266" t="e">
        <f t="shared" ref="I70:I77" si="92">H70/H$205</f>
        <v>#REF!</v>
      </c>
      <c r="J70" s="271">
        <v>35</v>
      </c>
      <c r="K70" s="266" t="e">
        <f t="shared" ref="K70:K77" si="93">J70/$J$205</f>
        <v>#REF!</v>
      </c>
      <c r="L70" s="271">
        <v>19</v>
      </c>
      <c r="M70" s="266" t="e">
        <f t="shared" ref="M70:M77" si="94">L70/L$205</f>
        <v>#REF!</v>
      </c>
      <c r="N70" s="271">
        <v>53</v>
      </c>
      <c r="O70" s="266" t="e">
        <f t="shared" ref="O70:O77" si="95">N70/N$205</f>
        <v>#REF!</v>
      </c>
      <c r="P70" s="271">
        <v>43</v>
      </c>
      <c r="Q70" s="266">
        <f t="shared" ref="Q70:Q77" si="96">P70/P$205</f>
        <v>0.14429530201342283</v>
      </c>
      <c r="R70" s="271">
        <v>45</v>
      </c>
      <c r="S70" s="266">
        <f t="shared" ref="S70:S77" si="97">R70/R$205</f>
        <v>0.16014234875444841</v>
      </c>
      <c r="T70" s="271">
        <v>42</v>
      </c>
      <c r="U70" s="267">
        <f t="shared" ref="U70:U77" si="98">T70/T$205</f>
        <v>0.14893617021276595</v>
      </c>
      <c r="V70" s="269">
        <v>46</v>
      </c>
      <c r="W70" s="266">
        <f t="shared" ref="W70:W77" si="99">V70/V$205</f>
        <v>0.13855421686746988</v>
      </c>
      <c r="X70" s="271">
        <v>43</v>
      </c>
      <c r="Y70" s="267">
        <f t="shared" ref="Y70:Y77" si="100">X70/X$205</f>
        <v>0.14527027027027026</v>
      </c>
      <c r="Z70" s="269">
        <v>54</v>
      </c>
      <c r="AA70" s="322">
        <f t="shared" ref="AA70:AA77" si="101">Z70/Z$205</f>
        <v>0.17763157894736842</v>
      </c>
      <c r="AB70" s="269">
        <v>52</v>
      </c>
      <c r="AC70" s="322">
        <f t="shared" ref="AC70:AC77" si="102">AB70/AB$205</f>
        <v>0.14857142857142858</v>
      </c>
      <c r="AD70" s="259">
        <v>50</v>
      </c>
      <c r="AE70" s="267">
        <f t="shared" ref="AE70:AE76" si="103">AD70/AD$205</f>
        <v>0.1557632398753894</v>
      </c>
      <c r="AF70" s="260">
        <v>47</v>
      </c>
      <c r="AG70" s="258">
        <f t="shared" ref="AG70:AG76" si="104">AF70/AF$205</f>
        <v>0.13905325443786981</v>
      </c>
      <c r="AH70" s="259">
        <v>43</v>
      </c>
      <c r="AI70" s="258">
        <f t="shared" ref="AI70:AI76" si="105">AH70/AH$205</f>
        <v>0.14052287581699346</v>
      </c>
      <c r="AJ70" s="259">
        <v>36</v>
      </c>
      <c r="AK70" s="258">
        <f t="shared" ref="AK70:AK76" si="106">AJ70/AJ$205</f>
        <v>0.12811387900355872</v>
      </c>
      <c r="AL70" s="261">
        <v>55</v>
      </c>
      <c r="AM70" s="384"/>
      <c r="AN70" s="255"/>
      <c r="AO70" s="258"/>
      <c r="AP70" s="255"/>
      <c r="AQ70" s="258"/>
      <c r="AR70" s="255"/>
      <c r="AS70" s="255"/>
      <c r="AT70" s="546">
        <v>47</v>
      </c>
      <c r="AU70" s="258">
        <f t="shared" ref="AU70:AU76" si="107">AT70/AT$205</f>
        <v>0.12841530054644809</v>
      </c>
      <c r="AV70" s="358">
        <f t="shared" ref="AV70:AV76" si="108">AVERAGE(L70,N70,P70,R70,T70,V70,X70,Z70,AB70,AD70)</f>
        <v>44.7</v>
      </c>
      <c r="AW70" s="270">
        <f t="shared" ref="AW70:AW77" si="109">AV70/AV$205</f>
        <v>0.14498864742134285</v>
      </c>
      <c r="AX70" s="223"/>
    </row>
    <row r="71" spans="1:50" ht="12.75" customHeight="1" x14ac:dyDescent="0.25">
      <c r="A71" s="323">
        <v>26.030100000000001</v>
      </c>
      <c r="B71" s="282">
        <v>26</v>
      </c>
      <c r="C71" s="264" t="s">
        <v>242</v>
      </c>
      <c r="D71" s="271">
        <v>0</v>
      </c>
      <c r="E71" s="266" t="e">
        <f t="shared" si="90"/>
        <v>#REF!</v>
      </c>
      <c r="F71" s="271">
        <v>0</v>
      </c>
      <c r="G71" s="266" t="e">
        <f t="shared" si="91"/>
        <v>#REF!</v>
      </c>
      <c r="H71" s="271">
        <v>0</v>
      </c>
      <c r="I71" s="266" t="e">
        <f t="shared" si="92"/>
        <v>#REF!</v>
      </c>
      <c r="J71" s="271">
        <v>0</v>
      </c>
      <c r="K71" s="266" t="e">
        <f t="shared" si="93"/>
        <v>#REF!</v>
      </c>
      <c r="L71" s="271">
        <v>1</v>
      </c>
      <c r="M71" s="266" t="e">
        <f t="shared" si="94"/>
        <v>#REF!</v>
      </c>
      <c r="N71" s="271">
        <v>0</v>
      </c>
      <c r="O71" s="266" t="e">
        <f t="shared" si="95"/>
        <v>#REF!</v>
      </c>
      <c r="P71" s="271">
        <v>0</v>
      </c>
      <c r="Q71" s="266">
        <f t="shared" si="96"/>
        <v>0</v>
      </c>
      <c r="R71" s="271">
        <v>0</v>
      </c>
      <c r="S71" s="266">
        <f t="shared" si="97"/>
        <v>0</v>
      </c>
      <c r="T71" s="271">
        <v>0</v>
      </c>
      <c r="U71" s="267">
        <f t="shared" si="98"/>
        <v>0</v>
      </c>
      <c r="V71" s="269">
        <v>0</v>
      </c>
      <c r="W71" s="266">
        <f t="shared" si="99"/>
        <v>0</v>
      </c>
      <c r="X71" s="271">
        <v>0</v>
      </c>
      <c r="Y71" s="267">
        <f t="shared" si="100"/>
        <v>0</v>
      </c>
      <c r="Z71" s="269">
        <v>0</v>
      </c>
      <c r="AA71" s="322">
        <f t="shared" si="101"/>
        <v>0</v>
      </c>
      <c r="AB71" s="269">
        <v>0</v>
      </c>
      <c r="AC71" s="322">
        <f t="shared" si="102"/>
        <v>0</v>
      </c>
      <c r="AD71" s="259">
        <v>0</v>
      </c>
      <c r="AE71" s="267">
        <f t="shared" si="103"/>
        <v>0</v>
      </c>
      <c r="AF71" s="260">
        <v>0</v>
      </c>
      <c r="AG71" s="258">
        <f t="shared" si="104"/>
        <v>0</v>
      </c>
      <c r="AH71" s="259">
        <v>0</v>
      </c>
      <c r="AI71" s="258">
        <f t="shared" si="105"/>
        <v>0</v>
      </c>
      <c r="AJ71" s="259">
        <v>0</v>
      </c>
      <c r="AK71" s="258">
        <f t="shared" si="106"/>
        <v>0</v>
      </c>
      <c r="AL71" s="385"/>
      <c r="AM71" s="384"/>
      <c r="AN71" s="255"/>
      <c r="AO71" s="258"/>
      <c r="AP71" s="255"/>
      <c r="AQ71" s="258"/>
      <c r="AR71" s="255"/>
      <c r="AS71" s="255"/>
      <c r="AT71" s="546">
        <v>0</v>
      </c>
      <c r="AU71" s="258">
        <f t="shared" si="107"/>
        <v>0</v>
      </c>
      <c r="AV71" s="358">
        <f t="shared" si="108"/>
        <v>0.1</v>
      </c>
      <c r="AW71" s="270">
        <f t="shared" si="109"/>
        <v>3.243593902043464E-4</v>
      </c>
      <c r="AX71" s="223"/>
    </row>
    <row r="72" spans="1:50" ht="12.75" customHeight="1" x14ac:dyDescent="0.25">
      <c r="A72" s="323">
        <v>26.130099999999999</v>
      </c>
      <c r="B72" s="282">
        <v>26</v>
      </c>
      <c r="C72" s="264" t="s">
        <v>133</v>
      </c>
      <c r="D72" s="271">
        <v>11</v>
      </c>
      <c r="E72" s="266" t="e">
        <f t="shared" si="90"/>
        <v>#REF!</v>
      </c>
      <c r="F72" s="271">
        <v>12</v>
      </c>
      <c r="G72" s="266" t="e">
        <f t="shared" si="91"/>
        <v>#REF!</v>
      </c>
      <c r="H72" s="271">
        <v>8</v>
      </c>
      <c r="I72" s="266" t="e">
        <f t="shared" si="92"/>
        <v>#REF!</v>
      </c>
      <c r="J72" s="271">
        <v>0</v>
      </c>
      <c r="K72" s="266" t="e">
        <f t="shared" si="93"/>
        <v>#REF!</v>
      </c>
      <c r="L72" s="271">
        <v>9</v>
      </c>
      <c r="M72" s="266" t="e">
        <f t="shared" si="94"/>
        <v>#REF!</v>
      </c>
      <c r="N72" s="271">
        <v>0</v>
      </c>
      <c r="O72" s="266" t="e">
        <f t="shared" si="95"/>
        <v>#REF!</v>
      </c>
      <c r="P72" s="271">
        <v>0</v>
      </c>
      <c r="Q72" s="266">
        <f t="shared" si="96"/>
        <v>0</v>
      </c>
      <c r="R72" s="271">
        <v>0</v>
      </c>
      <c r="S72" s="266">
        <f t="shared" si="97"/>
        <v>0</v>
      </c>
      <c r="T72" s="271">
        <v>0</v>
      </c>
      <c r="U72" s="267">
        <f t="shared" si="98"/>
        <v>0</v>
      </c>
      <c r="V72" s="269">
        <v>0</v>
      </c>
      <c r="W72" s="266">
        <f t="shared" si="99"/>
        <v>0</v>
      </c>
      <c r="X72" s="271">
        <v>0</v>
      </c>
      <c r="Y72" s="267">
        <f t="shared" si="100"/>
        <v>0</v>
      </c>
      <c r="Z72" s="269">
        <v>0</v>
      </c>
      <c r="AA72" s="322">
        <f t="shared" si="101"/>
        <v>0</v>
      </c>
      <c r="AB72" s="269">
        <v>0</v>
      </c>
      <c r="AC72" s="322">
        <f t="shared" si="102"/>
        <v>0</v>
      </c>
      <c r="AD72" s="259">
        <v>0</v>
      </c>
      <c r="AE72" s="267">
        <f t="shared" si="103"/>
        <v>0</v>
      </c>
      <c r="AF72" s="260">
        <v>0</v>
      </c>
      <c r="AG72" s="258">
        <f t="shared" si="104"/>
        <v>0</v>
      </c>
      <c r="AH72" s="259">
        <v>0</v>
      </c>
      <c r="AI72" s="258">
        <f t="shared" si="105"/>
        <v>0</v>
      </c>
      <c r="AJ72" s="259">
        <v>0</v>
      </c>
      <c r="AK72" s="258">
        <f t="shared" si="106"/>
        <v>0</v>
      </c>
      <c r="AL72" s="385"/>
      <c r="AM72" s="384"/>
      <c r="AN72" s="255"/>
      <c r="AO72" s="258"/>
      <c r="AP72" s="255"/>
      <c r="AQ72" s="258"/>
      <c r="AR72" s="255"/>
      <c r="AS72" s="255"/>
      <c r="AT72" s="546">
        <v>0</v>
      </c>
      <c r="AU72" s="258">
        <f t="shared" si="107"/>
        <v>0</v>
      </c>
      <c r="AV72" s="358">
        <f t="shared" si="108"/>
        <v>0.9</v>
      </c>
      <c r="AW72" s="270">
        <f t="shared" si="109"/>
        <v>2.9192345118391177E-3</v>
      </c>
      <c r="AX72" s="223"/>
    </row>
    <row r="73" spans="1:50" ht="12.75" customHeight="1" x14ac:dyDescent="0.25">
      <c r="A73" s="323">
        <v>26.130199999999999</v>
      </c>
      <c r="B73" s="282">
        <v>26</v>
      </c>
      <c r="C73" s="264" t="s">
        <v>134</v>
      </c>
      <c r="D73" s="271">
        <v>0</v>
      </c>
      <c r="E73" s="266" t="e">
        <f t="shared" si="90"/>
        <v>#REF!</v>
      </c>
      <c r="F73" s="271">
        <v>0</v>
      </c>
      <c r="G73" s="266" t="e">
        <f t="shared" si="91"/>
        <v>#REF!</v>
      </c>
      <c r="H73" s="271">
        <v>0</v>
      </c>
      <c r="I73" s="266" t="e">
        <f t="shared" si="92"/>
        <v>#REF!</v>
      </c>
      <c r="J73" s="271">
        <v>0</v>
      </c>
      <c r="K73" s="266" t="e">
        <f t="shared" si="93"/>
        <v>#REF!</v>
      </c>
      <c r="L73" s="271">
        <v>0</v>
      </c>
      <c r="M73" s="266" t="e">
        <f t="shared" si="94"/>
        <v>#REF!</v>
      </c>
      <c r="N73" s="271">
        <v>1</v>
      </c>
      <c r="O73" s="266" t="e">
        <f t="shared" si="95"/>
        <v>#REF!</v>
      </c>
      <c r="P73" s="271">
        <v>0</v>
      </c>
      <c r="Q73" s="266">
        <f t="shared" si="96"/>
        <v>0</v>
      </c>
      <c r="R73" s="271">
        <v>0</v>
      </c>
      <c r="S73" s="266">
        <f t="shared" si="97"/>
        <v>0</v>
      </c>
      <c r="T73" s="271">
        <v>0</v>
      </c>
      <c r="U73" s="267">
        <f t="shared" si="98"/>
        <v>0</v>
      </c>
      <c r="V73" s="269">
        <v>0</v>
      </c>
      <c r="W73" s="266">
        <f t="shared" si="99"/>
        <v>0</v>
      </c>
      <c r="X73" s="271">
        <v>0</v>
      </c>
      <c r="Y73" s="267">
        <f t="shared" si="100"/>
        <v>0</v>
      </c>
      <c r="Z73" s="269">
        <v>0</v>
      </c>
      <c r="AA73" s="322">
        <f t="shared" si="101"/>
        <v>0</v>
      </c>
      <c r="AB73" s="269">
        <v>0</v>
      </c>
      <c r="AC73" s="322">
        <f t="shared" si="102"/>
        <v>0</v>
      </c>
      <c r="AD73" s="259">
        <v>0</v>
      </c>
      <c r="AE73" s="267">
        <f t="shared" si="103"/>
        <v>0</v>
      </c>
      <c r="AF73" s="260">
        <v>1</v>
      </c>
      <c r="AG73" s="258">
        <f t="shared" si="104"/>
        <v>2.9585798816568047E-3</v>
      </c>
      <c r="AH73" s="259">
        <v>0</v>
      </c>
      <c r="AI73" s="258">
        <f t="shared" si="105"/>
        <v>0</v>
      </c>
      <c r="AJ73" s="259">
        <v>1</v>
      </c>
      <c r="AK73" s="258">
        <f t="shared" si="106"/>
        <v>3.5587188612099642E-3</v>
      </c>
      <c r="AL73" s="385"/>
      <c r="AM73" s="384"/>
      <c r="AN73" s="255"/>
      <c r="AO73" s="258"/>
      <c r="AP73" s="255"/>
      <c r="AQ73" s="258"/>
      <c r="AR73" s="255"/>
      <c r="AS73" s="255"/>
      <c r="AT73" s="546">
        <v>0</v>
      </c>
      <c r="AU73" s="258">
        <f t="shared" si="107"/>
        <v>0</v>
      </c>
      <c r="AV73" s="358">
        <f t="shared" si="108"/>
        <v>0.1</v>
      </c>
      <c r="AW73" s="270">
        <f t="shared" si="109"/>
        <v>3.243593902043464E-4</v>
      </c>
      <c r="AX73" s="223"/>
    </row>
    <row r="74" spans="1:50" ht="12.75" customHeight="1" x14ac:dyDescent="0.25">
      <c r="A74" s="323">
        <v>26.0502</v>
      </c>
      <c r="B74" s="282">
        <v>26</v>
      </c>
      <c r="C74" s="264" t="s">
        <v>243</v>
      </c>
      <c r="D74" s="271">
        <v>1</v>
      </c>
      <c r="E74" s="266" t="e">
        <f t="shared" si="90"/>
        <v>#REF!</v>
      </c>
      <c r="F74" s="271">
        <v>0</v>
      </c>
      <c r="G74" s="266" t="e">
        <f t="shared" si="91"/>
        <v>#REF!</v>
      </c>
      <c r="H74" s="271">
        <v>1</v>
      </c>
      <c r="I74" s="266" t="e">
        <f t="shared" si="92"/>
        <v>#REF!</v>
      </c>
      <c r="J74" s="271">
        <v>0</v>
      </c>
      <c r="K74" s="266" t="e">
        <f t="shared" si="93"/>
        <v>#REF!</v>
      </c>
      <c r="L74" s="271">
        <v>0</v>
      </c>
      <c r="M74" s="266" t="e">
        <f t="shared" si="94"/>
        <v>#REF!</v>
      </c>
      <c r="N74" s="271">
        <v>0</v>
      </c>
      <c r="O74" s="266" t="e">
        <f t="shared" si="95"/>
        <v>#REF!</v>
      </c>
      <c r="P74" s="271">
        <v>0</v>
      </c>
      <c r="Q74" s="266">
        <f t="shared" si="96"/>
        <v>0</v>
      </c>
      <c r="R74" s="271">
        <v>0</v>
      </c>
      <c r="S74" s="266">
        <f t="shared" si="97"/>
        <v>0</v>
      </c>
      <c r="T74" s="271">
        <v>0</v>
      </c>
      <c r="U74" s="267">
        <f t="shared" si="98"/>
        <v>0</v>
      </c>
      <c r="V74" s="269">
        <v>0</v>
      </c>
      <c r="W74" s="266">
        <f t="shared" si="99"/>
        <v>0</v>
      </c>
      <c r="X74" s="271">
        <v>0</v>
      </c>
      <c r="Y74" s="267">
        <f t="shared" si="100"/>
        <v>0</v>
      </c>
      <c r="Z74" s="269">
        <v>0</v>
      </c>
      <c r="AA74" s="322">
        <f t="shared" si="101"/>
        <v>0</v>
      </c>
      <c r="AB74" s="269">
        <v>0</v>
      </c>
      <c r="AC74" s="322">
        <f t="shared" si="102"/>
        <v>0</v>
      </c>
      <c r="AD74" s="259">
        <v>0</v>
      </c>
      <c r="AE74" s="362">
        <f t="shared" si="103"/>
        <v>0</v>
      </c>
      <c r="AF74" s="366">
        <v>0</v>
      </c>
      <c r="AG74" s="258">
        <f t="shared" si="104"/>
        <v>0</v>
      </c>
      <c r="AH74" s="259">
        <v>0</v>
      </c>
      <c r="AI74" s="258">
        <f t="shared" si="105"/>
        <v>0</v>
      </c>
      <c r="AJ74" s="259">
        <v>0</v>
      </c>
      <c r="AK74" s="258">
        <f t="shared" si="106"/>
        <v>0</v>
      </c>
      <c r="AL74" s="385"/>
      <c r="AM74" s="384"/>
      <c r="AN74" s="255"/>
      <c r="AO74" s="258"/>
      <c r="AP74" s="255"/>
      <c r="AQ74" s="258"/>
      <c r="AR74" s="255"/>
      <c r="AS74" s="255"/>
      <c r="AT74" s="546">
        <v>0</v>
      </c>
      <c r="AU74" s="258">
        <f t="shared" si="107"/>
        <v>0</v>
      </c>
      <c r="AV74" s="358">
        <f t="shared" si="108"/>
        <v>0</v>
      </c>
      <c r="AW74" s="270">
        <f t="shared" si="109"/>
        <v>0</v>
      </c>
      <c r="AX74" s="223"/>
    </row>
    <row r="75" spans="1:50" ht="12.75" customHeight="1" x14ac:dyDescent="0.25">
      <c r="A75" s="323">
        <v>26.040199999999999</v>
      </c>
      <c r="B75" s="282">
        <v>26</v>
      </c>
      <c r="C75" s="264" t="s">
        <v>244</v>
      </c>
      <c r="D75" s="271">
        <v>1</v>
      </c>
      <c r="E75" s="266" t="e">
        <f t="shared" si="90"/>
        <v>#REF!</v>
      </c>
      <c r="F75" s="271">
        <v>0</v>
      </c>
      <c r="G75" s="266" t="e">
        <f t="shared" si="91"/>
        <v>#REF!</v>
      </c>
      <c r="H75" s="271">
        <v>3</v>
      </c>
      <c r="I75" s="266" t="e">
        <f t="shared" si="92"/>
        <v>#REF!</v>
      </c>
      <c r="J75" s="271">
        <v>6</v>
      </c>
      <c r="K75" s="266" t="e">
        <f t="shared" si="93"/>
        <v>#REF!</v>
      </c>
      <c r="L75" s="271">
        <v>5</v>
      </c>
      <c r="M75" s="266" t="e">
        <f t="shared" si="94"/>
        <v>#REF!</v>
      </c>
      <c r="N75" s="271">
        <v>0</v>
      </c>
      <c r="O75" s="266" t="e">
        <f t="shared" si="95"/>
        <v>#REF!</v>
      </c>
      <c r="P75" s="271">
        <v>0</v>
      </c>
      <c r="Q75" s="266">
        <f t="shared" si="96"/>
        <v>0</v>
      </c>
      <c r="R75" s="271">
        <v>0</v>
      </c>
      <c r="S75" s="266">
        <f t="shared" si="97"/>
        <v>0</v>
      </c>
      <c r="T75" s="271">
        <v>0</v>
      </c>
      <c r="U75" s="267">
        <f t="shared" si="98"/>
        <v>0</v>
      </c>
      <c r="V75" s="269">
        <v>0</v>
      </c>
      <c r="W75" s="266">
        <f t="shared" si="99"/>
        <v>0</v>
      </c>
      <c r="X75" s="271">
        <v>0</v>
      </c>
      <c r="Y75" s="267">
        <f t="shared" si="100"/>
        <v>0</v>
      </c>
      <c r="Z75" s="269">
        <v>0</v>
      </c>
      <c r="AA75" s="322">
        <f t="shared" si="101"/>
        <v>0</v>
      </c>
      <c r="AB75" s="269">
        <v>0</v>
      </c>
      <c r="AC75" s="322">
        <f t="shared" si="102"/>
        <v>0</v>
      </c>
      <c r="AD75" s="259">
        <v>0</v>
      </c>
      <c r="AE75" s="362">
        <f t="shared" si="103"/>
        <v>0</v>
      </c>
      <c r="AF75" s="366">
        <v>0</v>
      </c>
      <c r="AG75" s="258">
        <f t="shared" si="104"/>
        <v>0</v>
      </c>
      <c r="AH75" s="259">
        <v>1</v>
      </c>
      <c r="AI75" s="258">
        <f t="shared" si="105"/>
        <v>3.2679738562091504E-3</v>
      </c>
      <c r="AJ75" s="259">
        <v>0</v>
      </c>
      <c r="AK75" s="258">
        <f t="shared" si="106"/>
        <v>0</v>
      </c>
      <c r="AL75" s="385"/>
      <c r="AM75" s="384"/>
      <c r="AN75" s="255"/>
      <c r="AO75" s="258"/>
      <c r="AP75" s="255"/>
      <c r="AQ75" s="258"/>
      <c r="AR75" s="255"/>
      <c r="AS75" s="255"/>
      <c r="AT75" s="546">
        <v>0</v>
      </c>
      <c r="AU75" s="258">
        <f t="shared" si="107"/>
        <v>0</v>
      </c>
      <c r="AV75" s="358">
        <f t="shared" si="108"/>
        <v>0.5</v>
      </c>
      <c r="AW75" s="270">
        <f t="shared" si="109"/>
        <v>1.6217969510217321E-3</v>
      </c>
      <c r="AX75" s="223"/>
    </row>
    <row r="76" spans="1:50" ht="12.75" customHeight="1" x14ac:dyDescent="0.25">
      <c r="A76" s="323">
        <v>26.0701</v>
      </c>
      <c r="B76" s="282">
        <v>26</v>
      </c>
      <c r="C76" s="272" t="s">
        <v>245</v>
      </c>
      <c r="D76" s="386">
        <v>0</v>
      </c>
      <c r="E76" s="387" t="e">
        <f t="shared" si="90"/>
        <v>#REF!</v>
      </c>
      <c r="F76" s="386">
        <v>1</v>
      </c>
      <c r="G76" s="387" t="e">
        <f t="shared" si="91"/>
        <v>#REF!</v>
      </c>
      <c r="H76" s="386">
        <v>0</v>
      </c>
      <c r="I76" s="387" t="e">
        <f t="shared" si="92"/>
        <v>#REF!</v>
      </c>
      <c r="J76" s="386">
        <v>0</v>
      </c>
      <c r="K76" s="387" t="e">
        <f t="shared" si="93"/>
        <v>#REF!</v>
      </c>
      <c r="L76" s="386">
        <v>1</v>
      </c>
      <c r="M76" s="387" t="e">
        <f t="shared" si="94"/>
        <v>#REF!</v>
      </c>
      <c r="N76" s="386">
        <v>0</v>
      </c>
      <c r="O76" s="387" t="e">
        <f t="shared" si="95"/>
        <v>#REF!</v>
      </c>
      <c r="P76" s="386">
        <v>0</v>
      </c>
      <c r="Q76" s="387">
        <f t="shared" si="96"/>
        <v>0</v>
      </c>
      <c r="R76" s="386">
        <v>0</v>
      </c>
      <c r="S76" s="387">
        <f t="shared" si="97"/>
        <v>0</v>
      </c>
      <c r="T76" s="386">
        <v>0</v>
      </c>
      <c r="U76" s="388">
        <f t="shared" si="98"/>
        <v>0</v>
      </c>
      <c r="V76" s="389">
        <v>0</v>
      </c>
      <c r="W76" s="387">
        <f t="shared" si="99"/>
        <v>0</v>
      </c>
      <c r="X76" s="386">
        <v>0</v>
      </c>
      <c r="Y76" s="388">
        <f t="shared" si="100"/>
        <v>0</v>
      </c>
      <c r="Z76" s="389">
        <v>0</v>
      </c>
      <c r="AA76" s="390">
        <f t="shared" si="101"/>
        <v>0</v>
      </c>
      <c r="AB76" s="389">
        <v>0</v>
      </c>
      <c r="AC76" s="390">
        <f t="shared" si="102"/>
        <v>0</v>
      </c>
      <c r="AD76" s="391">
        <v>0</v>
      </c>
      <c r="AE76" s="362">
        <f t="shared" si="103"/>
        <v>0</v>
      </c>
      <c r="AF76" s="366">
        <v>6</v>
      </c>
      <c r="AG76" s="367">
        <f t="shared" si="104"/>
        <v>1.7751479289940829E-2</v>
      </c>
      <c r="AH76" s="365">
        <v>4</v>
      </c>
      <c r="AI76" s="367">
        <f t="shared" si="105"/>
        <v>1.3071895424836602E-2</v>
      </c>
      <c r="AJ76" s="365">
        <v>3</v>
      </c>
      <c r="AK76" s="367">
        <f t="shared" si="106"/>
        <v>1.0676156583629894E-2</v>
      </c>
      <c r="AL76" s="385"/>
      <c r="AM76" s="392"/>
      <c r="AN76" s="368"/>
      <c r="AO76" s="367"/>
      <c r="AP76" s="368"/>
      <c r="AQ76" s="367"/>
      <c r="AR76" s="368"/>
      <c r="AS76" s="368"/>
      <c r="AT76" s="554">
        <v>2</v>
      </c>
      <c r="AU76" s="367">
        <f t="shared" si="107"/>
        <v>5.4644808743169399E-3</v>
      </c>
      <c r="AV76" s="369">
        <f t="shared" si="108"/>
        <v>0.1</v>
      </c>
      <c r="AW76" s="393">
        <f t="shared" si="109"/>
        <v>3.243593902043464E-4</v>
      </c>
      <c r="AX76" s="223"/>
    </row>
    <row r="77" spans="1:50" ht="12.75" customHeight="1" x14ac:dyDescent="0.25">
      <c r="A77" s="323"/>
      <c r="B77" s="323"/>
      <c r="C77" s="372" t="s">
        <v>28</v>
      </c>
      <c r="D77" s="373">
        <f>SUM(D70:D76)</f>
        <v>38</v>
      </c>
      <c r="E77" s="374" t="e">
        <f t="shared" si="90"/>
        <v>#REF!</v>
      </c>
      <c r="F77" s="373">
        <f>SUM(F70:F76)</f>
        <v>34</v>
      </c>
      <c r="G77" s="374" t="e">
        <f t="shared" si="91"/>
        <v>#REF!</v>
      </c>
      <c r="H77" s="373">
        <f>SUM(H70:H76)</f>
        <v>36</v>
      </c>
      <c r="I77" s="374" t="e">
        <f t="shared" si="92"/>
        <v>#REF!</v>
      </c>
      <c r="J77" s="373">
        <f>SUM(J70:J76)</f>
        <v>41</v>
      </c>
      <c r="K77" s="374" t="e">
        <f t="shared" si="93"/>
        <v>#REF!</v>
      </c>
      <c r="L77" s="373">
        <f>SUM(L70:L76)</f>
        <v>35</v>
      </c>
      <c r="M77" s="374" t="e">
        <f t="shared" si="94"/>
        <v>#REF!</v>
      </c>
      <c r="N77" s="375">
        <v>56</v>
      </c>
      <c r="O77" s="374" t="e">
        <f t="shared" si="95"/>
        <v>#REF!</v>
      </c>
      <c r="P77" s="373">
        <f>SUM(P70:P76)</f>
        <v>43</v>
      </c>
      <c r="Q77" s="374">
        <f t="shared" si="96"/>
        <v>0.14429530201342283</v>
      </c>
      <c r="R77" s="373">
        <f>SUM(R70:R76)</f>
        <v>45</v>
      </c>
      <c r="S77" s="374">
        <f t="shared" si="97"/>
        <v>0.16014234875444841</v>
      </c>
      <c r="T77" s="373">
        <f>SUM(T70:T76)</f>
        <v>42</v>
      </c>
      <c r="U77" s="376">
        <f t="shared" si="98"/>
        <v>0.14893617021276595</v>
      </c>
      <c r="V77" s="377">
        <f>SUM(V70:V76)</f>
        <v>46</v>
      </c>
      <c r="W77" s="374">
        <f t="shared" si="99"/>
        <v>0.13855421686746988</v>
      </c>
      <c r="X77" s="373">
        <f>SUM(X70:X76)</f>
        <v>43</v>
      </c>
      <c r="Y77" s="376">
        <f t="shared" si="100"/>
        <v>0.14527027027027026</v>
      </c>
      <c r="Z77" s="377">
        <f>SUM(Z70:Z76)</f>
        <v>54</v>
      </c>
      <c r="AA77" s="378">
        <f t="shared" si="101"/>
        <v>0.17763157894736842</v>
      </c>
      <c r="AB77" s="377">
        <f>SUM(AB70:AB76)</f>
        <v>52</v>
      </c>
      <c r="AC77" s="378">
        <f t="shared" si="102"/>
        <v>0.14857142857142858</v>
      </c>
      <c r="AD77" s="379">
        <f>SUM(AD70:AD76)</f>
        <v>50</v>
      </c>
      <c r="AE77" s="376">
        <f>AD77/$AD205</f>
        <v>0.1557632398753894</v>
      </c>
      <c r="AF77" s="380">
        <f>SUM(AF70:AF76)</f>
        <v>54</v>
      </c>
      <c r="AG77" s="378">
        <f>AF77/AF205</f>
        <v>0.15976331360946747</v>
      </c>
      <c r="AH77" s="379">
        <f>SUM(AH70:AH76)</f>
        <v>48</v>
      </c>
      <c r="AI77" s="378">
        <f>AH77/AH205</f>
        <v>0.15686274509803921</v>
      </c>
      <c r="AJ77" s="379">
        <f>SUM(AJ70:AJ76)</f>
        <v>40</v>
      </c>
      <c r="AK77" s="378">
        <f>AJ77/AJ205</f>
        <v>0.14234875444839859</v>
      </c>
      <c r="AL77" s="376"/>
      <c r="AM77" s="378"/>
      <c r="AN77" s="376"/>
      <c r="AO77" s="378"/>
      <c r="AP77" s="376"/>
      <c r="AQ77" s="378"/>
      <c r="AR77" s="376"/>
      <c r="AS77" s="376"/>
      <c r="AT77" s="555">
        <v>49</v>
      </c>
      <c r="AU77" s="378">
        <f>AT77/AT205</f>
        <v>0.13387978142076504</v>
      </c>
      <c r="AV77" s="381">
        <f>AVERAGE(N77,P77,R77,T77,V77,X77,Z77,AB77,AD77,L77)</f>
        <v>46.6</v>
      </c>
      <c r="AW77" s="382">
        <f t="shared" si="109"/>
        <v>0.15115147583522542</v>
      </c>
      <c r="AX77" s="223"/>
    </row>
    <row r="78" spans="1:50" ht="12.75" customHeight="1" x14ac:dyDescent="0.25">
      <c r="A78" s="323"/>
      <c r="B78" s="323"/>
      <c r="C78" s="348"/>
      <c r="D78" s="223"/>
      <c r="E78" s="349"/>
      <c r="F78" s="223"/>
      <c r="G78" s="349"/>
      <c r="H78" s="223"/>
      <c r="I78" s="349"/>
      <c r="J78" s="223"/>
      <c r="K78" s="349"/>
      <c r="L78" s="223"/>
      <c r="M78" s="349"/>
      <c r="N78" s="223"/>
      <c r="O78" s="349"/>
      <c r="P78" s="223"/>
      <c r="Q78" s="349"/>
      <c r="R78" s="223"/>
      <c r="S78" s="349"/>
      <c r="T78" s="223"/>
      <c r="U78" s="223"/>
      <c r="V78" s="350"/>
      <c r="W78" s="349"/>
      <c r="X78" s="223"/>
      <c r="Y78" s="223"/>
      <c r="Z78" s="350"/>
      <c r="AA78" s="351"/>
      <c r="AB78" s="350"/>
      <c r="AC78" s="351"/>
      <c r="AD78" s="224"/>
      <c r="AE78" s="223"/>
      <c r="AF78" s="352"/>
      <c r="AG78" s="351"/>
      <c r="AH78" s="223"/>
      <c r="AI78" s="351"/>
      <c r="AJ78" s="223"/>
      <c r="AK78" s="351"/>
      <c r="AL78" s="223"/>
      <c r="AM78" s="351"/>
      <c r="AN78" s="223"/>
      <c r="AO78" s="351"/>
      <c r="AP78" s="223"/>
      <c r="AQ78" s="351"/>
      <c r="AR78" s="223"/>
      <c r="AS78" s="223"/>
      <c r="AT78" s="543"/>
      <c r="AU78" s="351"/>
      <c r="AV78" s="353"/>
      <c r="AW78" s="251"/>
      <c r="AX78" s="223"/>
    </row>
    <row r="79" spans="1:50" ht="12.75" customHeight="1" x14ac:dyDescent="0.25">
      <c r="A79" s="323"/>
      <c r="B79" s="323"/>
      <c r="C79" s="252" t="s">
        <v>135</v>
      </c>
      <c r="D79" s="261"/>
      <c r="E79" s="254"/>
      <c r="F79" s="261"/>
      <c r="G79" s="254"/>
      <c r="H79" s="261"/>
      <c r="I79" s="254"/>
      <c r="J79" s="261"/>
      <c r="K79" s="254"/>
      <c r="L79" s="261"/>
      <c r="M79" s="254"/>
      <c r="N79" s="261"/>
      <c r="O79" s="254"/>
      <c r="P79" s="261"/>
      <c r="Q79" s="254"/>
      <c r="R79" s="261"/>
      <c r="S79" s="254"/>
      <c r="T79" s="261"/>
      <c r="U79" s="255"/>
      <c r="V79" s="257"/>
      <c r="W79" s="254"/>
      <c r="X79" s="261"/>
      <c r="Y79" s="255"/>
      <c r="Z79" s="257"/>
      <c r="AA79" s="258"/>
      <c r="AB79" s="257"/>
      <c r="AC79" s="258"/>
      <c r="AD79" s="259"/>
      <c r="AE79" s="255"/>
      <c r="AF79" s="260"/>
      <c r="AG79" s="258"/>
      <c r="AH79" s="255"/>
      <c r="AI79" s="258"/>
      <c r="AJ79" s="255"/>
      <c r="AK79" s="258"/>
      <c r="AL79" s="255"/>
      <c r="AM79" s="258"/>
      <c r="AN79" s="255"/>
      <c r="AO79" s="258"/>
      <c r="AP79" s="255"/>
      <c r="AQ79" s="258"/>
      <c r="AR79" s="255"/>
      <c r="AS79" s="255"/>
      <c r="AT79" s="546"/>
      <c r="AU79" s="258"/>
      <c r="AV79" s="358"/>
      <c r="AW79" s="263"/>
      <c r="AX79" s="223"/>
    </row>
    <row r="80" spans="1:50" ht="12.75" customHeight="1" x14ac:dyDescent="0.25">
      <c r="A80" s="323">
        <v>40.0501</v>
      </c>
      <c r="B80" s="282">
        <v>40</v>
      </c>
      <c r="C80" s="264" t="s">
        <v>136</v>
      </c>
      <c r="D80" s="271">
        <v>14</v>
      </c>
      <c r="E80" s="266" t="e">
        <f>D80/D$205</f>
        <v>#REF!</v>
      </c>
      <c r="F80" s="271">
        <v>4</v>
      </c>
      <c r="G80" s="266" t="e">
        <f>F80/F$205</f>
        <v>#REF!</v>
      </c>
      <c r="H80" s="271">
        <v>13</v>
      </c>
      <c r="I80" s="266" t="e">
        <f>H80/H$205</f>
        <v>#REF!</v>
      </c>
      <c r="J80" s="271">
        <v>15</v>
      </c>
      <c r="K80" s="266" t="e">
        <f>J80/$J$205</f>
        <v>#REF!</v>
      </c>
      <c r="L80" s="271">
        <v>10</v>
      </c>
      <c r="M80" s="266" t="e">
        <f>L80/L$205</f>
        <v>#REF!</v>
      </c>
      <c r="N80" s="271">
        <v>6</v>
      </c>
      <c r="O80" s="266" t="e">
        <f>N80/N$205</f>
        <v>#REF!</v>
      </c>
      <c r="P80" s="271">
        <v>13</v>
      </c>
      <c r="Q80" s="266">
        <f>P80/P$205</f>
        <v>4.3624161073825503E-2</v>
      </c>
      <c r="R80" s="271">
        <v>5</v>
      </c>
      <c r="S80" s="266">
        <f>R80/R$205</f>
        <v>1.7793594306049824E-2</v>
      </c>
      <c r="T80" s="271">
        <v>10</v>
      </c>
      <c r="U80" s="267">
        <f>T80/T$205</f>
        <v>3.5460992907801421E-2</v>
      </c>
      <c r="V80" s="269">
        <v>8</v>
      </c>
      <c r="W80" s="266">
        <f>V80/V$205</f>
        <v>2.4096385542168676E-2</v>
      </c>
      <c r="X80" s="271">
        <v>7</v>
      </c>
      <c r="Y80" s="267">
        <f>X80/X$205</f>
        <v>2.364864864864865E-2</v>
      </c>
      <c r="Z80" s="269">
        <v>9</v>
      </c>
      <c r="AA80" s="322">
        <f>Z80/Z$205</f>
        <v>2.9605263157894735E-2</v>
      </c>
      <c r="AB80" s="269">
        <v>16</v>
      </c>
      <c r="AC80" s="322">
        <f>AB80/AB$205</f>
        <v>4.5714285714285714E-2</v>
      </c>
      <c r="AD80" s="259">
        <v>13</v>
      </c>
      <c r="AE80" s="267">
        <f>AD80/AD$205</f>
        <v>4.0498442367601244E-2</v>
      </c>
      <c r="AF80" s="260">
        <v>10</v>
      </c>
      <c r="AG80" s="258">
        <f>AF80/AF$205</f>
        <v>2.9585798816568046E-2</v>
      </c>
      <c r="AH80" s="259">
        <v>8</v>
      </c>
      <c r="AI80" s="258">
        <f>AH80/AH$205</f>
        <v>2.6143790849673203E-2</v>
      </c>
      <c r="AJ80" s="259">
        <v>7</v>
      </c>
      <c r="AK80" s="258">
        <f>AJ80/AJ$205</f>
        <v>2.491103202846975E-2</v>
      </c>
      <c r="AL80" s="261">
        <v>21</v>
      </c>
      <c r="AM80" s="258"/>
      <c r="AN80" s="255"/>
      <c r="AO80" s="258"/>
      <c r="AP80" s="255"/>
      <c r="AQ80" s="258"/>
      <c r="AR80" s="255"/>
      <c r="AS80" s="255"/>
      <c r="AT80" s="546">
        <v>11</v>
      </c>
      <c r="AU80" s="258">
        <f>AT80/AT$205</f>
        <v>3.0054644808743168E-2</v>
      </c>
      <c r="AV80" s="358">
        <f>AVERAGE(L80,N80,P80,R80,T80,V80,X80,Z80,AB80,AD80)</f>
        <v>9.6999999999999993</v>
      </c>
      <c r="AW80" s="270">
        <f>AV80/AV$205</f>
        <v>3.1462860849821597E-2</v>
      </c>
      <c r="AX80" s="223"/>
    </row>
    <row r="81" spans="1:50" ht="12.75" customHeight="1" x14ac:dyDescent="0.25">
      <c r="A81" s="323">
        <v>26.020199999999999</v>
      </c>
      <c r="B81" s="282">
        <v>26</v>
      </c>
      <c r="C81" s="272" t="s">
        <v>137</v>
      </c>
      <c r="D81" s="386">
        <v>1</v>
      </c>
      <c r="E81" s="387" t="e">
        <f>D81/D$205</f>
        <v>#REF!</v>
      </c>
      <c r="F81" s="386">
        <v>0</v>
      </c>
      <c r="G81" s="387" t="e">
        <f>F81/F$205</f>
        <v>#REF!</v>
      </c>
      <c r="H81" s="386">
        <v>2</v>
      </c>
      <c r="I81" s="387" t="e">
        <f>H81/H$205</f>
        <v>#REF!</v>
      </c>
      <c r="J81" s="386">
        <v>1</v>
      </c>
      <c r="K81" s="387" t="e">
        <f>J81/$J$205</f>
        <v>#REF!</v>
      </c>
      <c r="L81" s="386">
        <v>0</v>
      </c>
      <c r="M81" s="387" t="e">
        <f>L81/L$205</f>
        <v>#REF!</v>
      </c>
      <c r="N81" s="386">
        <v>2</v>
      </c>
      <c r="O81" s="387" t="e">
        <f>N81/N$205</f>
        <v>#REF!</v>
      </c>
      <c r="P81" s="386">
        <v>7</v>
      </c>
      <c r="Q81" s="387">
        <f>P81/P$205</f>
        <v>2.3489932885906041E-2</v>
      </c>
      <c r="R81" s="386">
        <v>4</v>
      </c>
      <c r="S81" s="387">
        <f>R81/R$205</f>
        <v>1.4234875444839857E-2</v>
      </c>
      <c r="T81" s="386">
        <v>3</v>
      </c>
      <c r="U81" s="388">
        <f>T81/T$205</f>
        <v>1.0638297872340425E-2</v>
      </c>
      <c r="V81" s="389">
        <v>3</v>
      </c>
      <c r="W81" s="387">
        <f>V81/V$205</f>
        <v>9.0361445783132526E-3</v>
      </c>
      <c r="X81" s="386">
        <v>4</v>
      </c>
      <c r="Y81" s="388">
        <f>X81/X$205</f>
        <v>1.3513513513513514E-2</v>
      </c>
      <c r="Z81" s="389">
        <v>4</v>
      </c>
      <c r="AA81" s="390">
        <f>Z81/Z$205</f>
        <v>1.3157894736842105E-2</v>
      </c>
      <c r="AB81" s="389">
        <v>6</v>
      </c>
      <c r="AC81" s="390">
        <f>AB81/AB$205</f>
        <v>1.7142857142857144E-2</v>
      </c>
      <c r="AD81" s="391">
        <v>4</v>
      </c>
      <c r="AE81" s="362">
        <f>AD81/AD$205</f>
        <v>1.2461059190031152E-2</v>
      </c>
      <c r="AF81" s="366">
        <v>5</v>
      </c>
      <c r="AG81" s="367">
        <f>AF81/AF$205</f>
        <v>1.4792899408284023E-2</v>
      </c>
      <c r="AH81" s="365">
        <v>6</v>
      </c>
      <c r="AI81" s="367">
        <f>AH81/AH$205</f>
        <v>1.9607843137254902E-2</v>
      </c>
      <c r="AJ81" s="365">
        <v>7</v>
      </c>
      <c r="AK81" s="367">
        <f>AJ81/AJ$205</f>
        <v>2.491103202846975E-2</v>
      </c>
      <c r="AL81" s="394">
        <v>4</v>
      </c>
      <c r="AM81" s="367"/>
      <c r="AN81" s="368"/>
      <c r="AO81" s="367"/>
      <c r="AP81" s="368"/>
      <c r="AQ81" s="367"/>
      <c r="AR81" s="368"/>
      <c r="AS81" s="368"/>
      <c r="AT81" s="554">
        <v>14</v>
      </c>
      <c r="AU81" s="367">
        <f>AT81/AT$205</f>
        <v>3.825136612021858E-2</v>
      </c>
      <c r="AV81" s="369">
        <f>AVERAGE(L81,N81,P81,R81,T81,V81,X81,Z81,AB81,AD81)</f>
        <v>3.7</v>
      </c>
      <c r="AW81" s="393">
        <f>AV81/AV$205</f>
        <v>1.2001297437560817E-2</v>
      </c>
      <c r="AX81" s="223"/>
    </row>
    <row r="82" spans="1:50" ht="12.75" customHeight="1" x14ac:dyDescent="0.25">
      <c r="A82" s="223"/>
      <c r="B82" s="223"/>
      <c r="C82" s="372" t="s">
        <v>30</v>
      </c>
      <c r="D82" s="373">
        <f>SUM(D80:D81)</f>
        <v>15</v>
      </c>
      <c r="E82" s="374" t="e">
        <f>D82/D$205</f>
        <v>#REF!</v>
      </c>
      <c r="F82" s="373">
        <f>SUM(F80:F81)</f>
        <v>4</v>
      </c>
      <c r="G82" s="374" t="e">
        <f>F82/F$205</f>
        <v>#REF!</v>
      </c>
      <c r="H82" s="373">
        <f>SUM(H80:H81)</f>
        <v>15</v>
      </c>
      <c r="I82" s="374" t="e">
        <f>H82/H$205</f>
        <v>#REF!</v>
      </c>
      <c r="J82" s="373">
        <f>SUM(J80:J81)</f>
        <v>16</v>
      </c>
      <c r="K82" s="374" t="e">
        <f>J82/J$205</f>
        <v>#REF!</v>
      </c>
      <c r="L82" s="373">
        <f>SUM(L80:L81)</f>
        <v>10</v>
      </c>
      <c r="M82" s="374" t="e">
        <f>L82/L$205</f>
        <v>#REF!</v>
      </c>
      <c r="N82" s="373">
        <f>SUM(N80:N81)</f>
        <v>8</v>
      </c>
      <c r="O82" s="374" t="e">
        <f>N82/N$205</f>
        <v>#REF!</v>
      </c>
      <c r="P82" s="373">
        <f>SUM(P80:P81)</f>
        <v>20</v>
      </c>
      <c r="Q82" s="374">
        <f>P82/P$205</f>
        <v>6.7114093959731544E-2</v>
      </c>
      <c r="R82" s="373">
        <f>SUM(R80:R81)</f>
        <v>9</v>
      </c>
      <c r="S82" s="374">
        <f>R82/R$205</f>
        <v>3.2028469750889681E-2</v>
      </c>
      <c r="T82" s="373">
        <f>SUM(T80:T81)</f>
        <v>13</v>
      </c>
      <c r="U82" s="376">
        <f>T82/T$205</f>
        <v>4.6099290780141841E-2</v>
      </c>
      <c r="V82" s="377">
        <f>SUM(V80:V81)</f>
        <v>11</v>
      </c>
      <c r="W82" s="374">
        <f>V82/V$205</f>
        <v>3.313253012048193E-2</v>
      </c>
      <c r="X82" s="373">
        <f>SUM(X80:X81)</f>
        <v>11</v>
      </c>
      <c r="Y82" s="376">
        <f>X82/X$205</f>
        <v>3.7162162162162164E-2</v>
      </c>
      <c r="Z82" s="377">
        <f>SUM(Z80:Z81)</f>
        <v>13</v>
      </c>
      <c r="AA82" s="378">
        <f>Z82/Z$205</f>
        <v>4.2763157894736843E-2</v>
      </c>
      <c r="AB82" s="377">
        <f>SUM(AB80:AB81)</f>
        <v>22</v>
      </c>
      <c r="AC82" s="378">
        <f>AB82/AB$205</f>
        <v>6.2857142857142861E-2</v>
      </c>
      <c r="AD82" s="379">
        <f>SUM(AD80:AD81)</f>
        <v>17</v>
      </c>
      <c r="AE82" s="376">
        <f>AD82/AD$205</f>
        <v>5.2959501557632398E-2</v>
      </c>
      <c r="AF82" s="380">
        <f>AF80+AF81</f>
        <v>15</v>
      </c>
      <c r="AG82" s="378">
        <f>AF82/AF205</f>
        <v>4.4378698224852069E-2</v>
      </c>
      <c r="AH82" s="379">
        <f>SUM(AH80:AH81)</f>
        <v>14</v>
      </c>
      <c r="AI82" s="378">
        <f>AH82/AH205</f>
        <v>4.5751633986928102E-2</v>
      </c>
      <c r="AJ82" s="379">
        <f>SUM(AJ80:AJ81)</f>
        <v>14</v>
      </c>
      <c r="AK82" s="378">
        <f>AJ82/AJ205</f>
        <v>4.9822064056939501E-2</v>
      </c>
      <c r="AL82" s="395">
        <v>0.25</v>
      </c>
      <c r="AM82" s="378"/>
      <c r="AN82" s="376"/>
      <c r="AO82" s="378"/>
      <c r="AP82" s="376"/>
      <c r="AQ82" s="378"/>
      <c r="AR82" s="376"/>
      <c r="AS82" s="376"/>
      <c r="AT82" s="555">
        <v>25</v>
      </c>
      <c r="AU82" s="378">
        <f>AT82/AT205</f>
        <v>6.8306010928961755E-2</v>
      </c>
      <c r="AV82" s="381">
        <f>AVERAGE(N82,P82,R82,T82,V82,X82,Z82,AB82,AD82,L82)</f>
        <v>13.4</v>
      </c>
      <c r="AW82" s="382">
        <f>AV82/AV$205</f>
        <v>4.3464158287382419E-2</v>
      </c>
      <c r="AX82" s="223"/>
    </row>
    <row r="83" spans="1:50" ht="12.75" customHeight="1" x14ac:dyDescent="0.25">
      <c r="A83" s="323"/>
      <c r="B83" s="323"/>
      <c r="C83" s="348"/>
      <c r="D83" s="223"/>
      <c r="E83" s="349"/>
      <c r="F83" s="223"/>
      <c r="G83" s="349"/>
      <c r="H83" s="223"/>
      <c r="I83" s="349"/>
      <c r="J83" s="223"/>
      <c r="K83" s="349"/>
      <c r="L83" s="223"/>
      <c r="M83" s="349"/>
      <c r="N83" s="223"/>
      <c r="O83" s="349"/>
      <c r="P83" s="223"/>
      <c r="Q83" s="349"/>
      <c r="R83" s="223"/>
      <c r="S83" s="349"/>
      <c r="T83" s="223"/>
      <c r="U83" s="223"/>
      <c r="V83" s="350"/>
      <c r="W83" s="349"/>
      <c r="X83" s="223"/>
      <c r="Y83" s="223"/>
      <c r="Z83" s="350"/>
      <c r="AA83" s="351"/>
      <c r="AB83" s="350"/>
      <c r="AC83" s="351"/>
      <c r="AD83" s="224"/>
      <c r="AE83" s="223"/>
      <c r="AF83" s="352"/>
      <c r="AG83" s="351"/>
      <c r="AH83" s="223"/>
      <c r="AI83" s="351"/>
      <c r="AJ83" s="223"/>
      <c r="AK83" s="351"/>
      <c r="AL83" s="223"/>
      <c r="AM83" s="351"/>
      <c r="AN83" s="223"/>
      <c r="AO83" s="351"/>
      <c r="AP83" s="223"/>
      <c r="AQ83" s="351"/>
      <c r="AR83" s="223"/>
      <c r="AS83" s="223"/>
      <c r="AT83" s="543"/>
      <c r="AU83" s="351"/>
      <c r="AV83" s="353"/>
      <c r="AW83" s="251"/>
      <c r="AX83" s="223"/>
    </row>
    <row r="84" spans="1:50" ht="12.75" customHeight="1" x14ac:dyDescent="0.25">
      <c r="A84" s="323"/>
      <c r="B84" s="282"/>
      <c r="C84" s="348" t="s">
        <v>307</v>
      </c>
      <c r="D84" s="227"/>
      <c r="E84" s="396"/>
      <c r="F84" s="227"/>
      <c r="G84" s="396"/>
      <c r="H84" s="227"/>
      <c r="I84" s="396"/>
      <c r="J84" s="227"/>
      <c r="K84" s="396"/>
      <c r="L84" s="227"/>
      <c r="M84" s="396"/>
      <c r="N84" s="227"/>
      <c r="O84" s="396"/>
      <c r="P84" s="227"/>
      <c r="Q84" s="396"/>
      <c r="R84" s="227"/>
      <c r="S84" s="396"/>
      <c r="T84" s="227"/>
      <c r="U84" s="397"/>
      <c r="V84" s="398"/>
      <c r="W84" s="396"/>
      <c r="X84" s="227"/>
      <c r="Y84" s="397"/>
      <c r="Z84" s="398"/>
      <c r="AA84" s="399"/>
      <c r="AB84" s="398"/>
      <c r="AC84" s="399"/>
      <c r="AD84" s="228"/>
      <c r="AE84" s="397"/>
      <c r="AF84" s="400"/>
      <c r="AG84" s="399"/>
      <c r="AH84" s="397"/>
      <c r="AI84" s="401"/>
      <c r="AJ84" s="397"/>
      <c r="AK84" s="401"/>
      <c r="AL84" s="227"/>
      <c r="AM84" s="401"/>
      <c r="AN84" s="227"/>
      <c r="AO84" s="401"/>
      <c r="AP84" s="227"/>
      <c r="AQ84" s="401"/>
      <c r="AR84" s="227"/>
      <c r="AS84" s="227"/>
      <c r="AT84" s="556"/>
      <c r="AU84" s="401"/>
      <c r="AV84" s="402"/>
      <c r="AW84" s="320"/>
      <c r="AX84" s="223"/>
    </row>
    <row r="85" spans="1:50" ht="12.75" customHeight="1" x14ac:dyDescent="0.25">
      <c r="A85" s="323"/>
      <c r="B85" s="282"/>
      <c r="C85" s="348" t="s">
        <v>308</v>
      </c>
      <c r="D85" s="227"/>
      <c r="E85" s="396"/>
      <c r="F85" s="227"/>
      <c r="G85" s="396"/>
      <c r="H85" s="227"/>
      <c r="I85" s="396"/>
      <c r="J85" s="227"/>
      <c r="K85" s="396"/>
      <c r="L85" s="227"/>
      <c r="M85" s="396"/>
      <c r="N85" s="227"/>
      <c r="O85" s="396"/>
      <c r="P85" s="227"/>
      <c r="Q85" s="396"/>
      <c r="R85" s="227"/>
      <c r="S85" s="396"/>
      <c r="T85" s="227"/>
      <c r="U85" s="397"/>
      <c r="V85" s="398"/>
      <c r="W85" s="396"/>
      <c r="X85" s="227"/>
      <c r="Y85" s="397"/>
      <c r="Z85" s="398"/>
      <c r="AA85" s="399"/>
      <c r="AB85" s="398"/>
      <c r="AC85" s="399"/>
      <c r="AD85" s="228"/>
      <c r="AE85" s="397"/>
      <c r="AF85" s="400"/>
      <c r="AG85" s="399"/>
      <c r="AH85" s="282">
        <v>18</v>
      </c>
      <c r="AI85" s="285">
        <f>AH85/AH$205</f>
        <v>5.8823529411764705E-2</v>
      </c>
      <c r="AJ85" s="282">
        <v>11</v>
      </c>
      <c r="AK85" s="285">
        <f>AJ85/AJ$205</f>
        <v>3.9145907473309607E-2</v>
      </c>
      <c r="AL85" s="222">
        <v>15</v>
      </c>
      <c r="AM85" s="285"/>
      <c r="AN85" s="319"/>
      <c r="AO85" s="285"/>
      <c r="AP85" s="319"/>
      <c r="AQ85" s="285"/>
      <c r="AR85" s="319"/>
      <c r="AS85" s="319"/>
      <c r="AT85" s="549">
        <v>38</v>
      </c>
      <c r="AU85" s="285">
        <f>AT85/AT$205</f>
        <v>0.10382513661202186</v>
      </c>
      <c r="AV85" s="402"/>
      <c r="AW85" s="320"/>
      <c r="AX85" s="223"/>
    </row>
    <row r="86" spans="1:50" ht="12.75" customHeight="1" x14ac:dyDescent="0.25">
      <c r="A86" s="323"/>
      <c r="B86" s="323"/>
      <c r="C86" s="348" t="s">
        <v>247</v>
      </c>
      <c r="D86" s="223"/>
      <c r="E86" s="349"/>
      <c r="F86" s="223"/>
      <c r="G86" s="349"/>
      <c r="H86" s="223"/>
      <c r="I86" s="349"/>
      <c r="J86" s="223"/>
      <c r="K86" s="349"/>
      <c r="L86" s="223"/>
      <c r="M86" s="349"/>
      <c r="N86" s="223"/>
      <c r="O86" s="349"/>
      <c r="P86" s="223"/>
      <c r="Q86" s="349"/>
      <c r="R86" s="223"/>
      <c r="S86" s="349"/>
      <c r="T86" s="223"/>
      <c r="U86" s="223"/>
      <c r="V86" s="350"/>
      <c r="W86" s="349"/>
      <c r="X86" s="223"/>
      <c r="Y86" s="223"/>
      <c r="Z86" s="403"/>
      <c r="AA86" s="404"/>
      <c r="AB86" s="403"/>
      <c r="AC86" s="404"/>
      <c r="AD86" s="405"/>
      <c r="AE86" s="242"/>
      <c r="AF86" s="406"/>
      <c r="AG86" s="404"/>
      <c r="AH86" s="391">
        <v>2</v>
      </c>
      <c r="AI86" s="407">
        <f>AH86/AH$205</f>
        <v>6.5359477124183009E-3</v>
      </c>
      <c r="AJ86" s="391">
        <v>7</v>
      </c>
      <c r="AK86" s="407">
        <f>AJ86/AJ$205</f>
        <v>2.491103202846975E-2</v>
      </c>
      <c r="AL86" s="408">
        <v>12</v>
      </c>
      <c r="AM86" s="407"/>
      <c r="AN86" s="409"/>
      <c r="AO86" s="407"/>
      <c r="AP86" s="409"/>
      <c r="AQ86" s="407"/>
      <c r="AR86" s="409"/>
      <c r="AS86" s="409"/>
      <c r="AT86" s="557">
        <v>1</v>
      </c>
      <c r="AU86" s="407">
        <f>AT86/AT$205</f>
        <v>2.7322404371584699E-3</v>
      </c>
      <c r="AV86" s="410"/>
      <c r="AW86" s="411"/>
      <c r="AX86" s="223"/>
    </row>
    <row r="87" spans="1:50" ht="12.75" customHeight="1" x14ac:dyDescent="0.25">
      <c r="A87" s="323">
        <v>3.0103</v>
      </c>
      <c r="B87" s="282">
        <v>3</v>
      </c>
      <c r="C87" s="372" t="s">
        <v>34</v>
      </c>
      <c r="D87" s="375">
        <v>1</v>
      </c>
      <c r="E87" s="374" t="e">
        <f>D87/D$205</f>
        <v>#REF!</v>
      </c>
      <c r="F87" s="375">
        <v>2</v>
      </c>
      <c r="G87" s="374" t="e">
        <f>F87/F$205</f>
        <v>#REF!</v>
      </c>
      <c r="H87" s="375">
        <v>1</v>
      </c>
      <c r="I87" s="374" t="e">
        <f>H87/H$205</f>
        <v>#REF!</v>
      </c>
      <c r="J87" s="375">
        <v>5</v>
      </c>
      <c r="K87" s="374" t="e">
        <f>J87/$J$205</f>
        <v>#REF!</v>
      </c>
      <c r="L87" s="375">
        <v>8</v>
      </c>
      <c r="M87" s="374" t="e">
        <f>L87/L$205</f>
        <v>#REF!</v>
      </c>
      <c r="N87" s="375">
        <v>11</v>
      </c>
      <c r="O87" s="374" t="e">
        <f>N87/N$205</f>
        <v>#REF!</v>
      </c>
      <c r="P87" s="375">
        <v>15</v>
      </c>
      <c r="Q87" s="374">
        <f>P87/P$205</f>
        <v>5.0335570469798654E-2</v>
      </c>
      <c r="R87" s="375">
        <v>12</v>
      </c>
      <c r="S87" s="374">
        <f>R87/R$205</f>
        <v>4.2704626334519574E-2</v>
      </c>
      <c r="T87" s="375">
        <v>6</v>
      </c>
      <c r="U87" s="376">
        <f>T87/T$205</f>
        <v>2.1276595744680851E-2</v>
      </c>
      <c r="V87" s="412">
        <v>11</v>
      </c>
      <c r="W87" s="374">
        <f>V87/V$205</f>
        <v>3.313253012048193E-2</v>
      </c>
      <c r="X87" s="375">
        <v>6</v>
      </c>
      <c r="Y87" s="376">
        <f>X87/X$205</f>
        <v>2.0270270270270271E-2</v>
      </c>
      <c r="Z87" s="412">
        <v>13</v>
      </c>
      <c r="AA87" s="378">
        <f>Z87/Z$205</f>
        <v>4.2763157894736843E-2</v>
      </c>
      <c r="AB87" s="412">
        <v>14</v>
      </c>
      <c r="AC87" s="378">
        <f>AB87/AB$205</f>
        <v>0.04</v>
      </c>
      <c r="AD87" s="379">
        <v>18</v>
      </c>
      <c r="AE87" s="376">
        <f>AD87/AD$205</f>
        <v>5.6074766355140186E-2</v>
      </c>
      <c r="AF87" s="380">
        <v>16</v>
      </c>
      <c r="AG87" s="378">
        <f>AF87/AF205</f>
        <v>4.7337278106508875E-2</v>
      </c>
      <c r="AH87" s="379">
        <f>SUM(AH85:AH86)</f>
        <v>20</v>
      </c>
      <c r="AI87" s="378">
        <f>AH87/AH205</f>
        <v>6.535947712418301E-2</v>
      </c>
      <c r="AJ87" s="379">
        <f>SUM(AJ85:AJ86)</f>
        <v>18</v>
      </c>
      <c r="AK87" s="378">
        <f>AJ87/AJ205</f>
        <v>6.4056939501779361E-2</v>
      </c>
      <c r="AL87" s="395">
        <v>0.27</v>
      </c>
      <c r="AM87" s="378"/>
      <c r="AN87" s="376"/>
      <c r="AO87" s="378"/>
      <c r="AP87" s="376"/>
      <c r="AQ87" s="378"/>
      <c r="AR87" s="376"/>
      <c r="AS87" s="376"/>
      <c r="AT87" s="555">
        <v>39</v>
      </c>
      <c r="AU87" s="378">
        <f>AT87/AT205</f>
        <v>0.10655737704918032</v>
      </c>
      <c r="AV87" s="381">
        <f>AVERAGE(N87,P87,R87,T87,V87,X87,Z87,AB87,AD87,L87)</f>
        <v>11.4</v>
      </c>
      <c r="AW87" s="382">
        <f>AV87/AV$205</f>
        <v>3.6976970483295492E-2</v>
      </c>
      <c r="AX87" s="223"/>
    </row>
    <row r="88" spans="1:50" ht="12.75" customHeight="1" x14ac:dyDescent="0.25">
      <c r="A88" s="323"/>
      <c r="B88" s="323"/>
      <c r="C88" s="348"/>
      <c r="D88" s="223"/>
      <c r="E88" s="349"/>
      <c r="F88" s="223"/>
      <c r="G88" s="349"/>
      <c r="H88" s="223"/>
      <c r="I88" s="349"/>
      <c r="J88" s="223"/>
      <c r="K88" s="349"/>
      <c r="L88" s="223"/>
      <c r="M88" s="349"/>
      <c r="N88" s="223"/>
      <c r="O88" s="349"/>
      <c r="P88" s="223"/>
      <c r="Q88" s="349"/>
      <c r="R88" s="223"/>
      <c r="S88" s="349"/>
      <c r="T88" s="223"/>
      <c r="U88" s="223"/>
      <c r="V88" s="350"/>
      <c r="W88" s="349"/>
      <c r="X88" s="223"/>
      <c r="Y88" s="223"/>
      <c r="Z88" s="350"/>
      <c r="AA88" s="351"/>
      <c r="AB88" s="350"/>
      <c r="AC88" s="351"/>
      <c r="AD88" s="224"/>
      <c r="AE88" s="223"/>
      <c r="AF88" s="352"/>
      <c r="AG88" s="351"/>
      <c r="AH88" s="223"/>
      <c r="AI88" s="351"/>
      <c r="AJ88" s="223"/>
      <c r="AK88" s="351"/>
      <c r="AL88" s="223"/>
      <c r="AM88" s="351"/>
      <c r="AN88" s="223"/>
      <c r="AO88" s="351"/>
      <c r="AP88" s="223"/>
      <c r="AQ88" s="351"/>
      <c r="AR88" s="223"/>
      <c r="AS88" s="223"/>
      <c r="AT88" s="543"/>
      <c r="AU88" s="351"/>
      <c r="AV88" s="353"/>
      <c r="AW88" s="251"/>
      <c r="AX88" s="223"/>
    </row>
    <row r="89" spans="1:50" ht="12.75" customHeight="1" x14ac:dyDescent="0.25">
      <c r="A89" s="323">
        <v>40.060099999999998</v>
      </c>
      <c r="B89" s="282">
        <v>40</v>
      </c>
      <c r="C89" s="372" t="s">
        <v>36</v>
      </c>
      <c r="D89" s="375">
        <v>11</v>
      </c>
      <c r="E89" s="374" t="e">
        <f>D89/D$205</f>
        <v>#REF!</v>
      </c>
      <c r="F89" s="375">
        <v>7</v>
      </c>
      <c r="G89" s="374" t="e">
        <f>F89/F$205</f>
        <v>#REF!</v>
      </c>
      <c r="H89" s="375">
        <v>11</v>
      </c>
      <c r="I89" s="374" t="e">
        <f>H89/H$205</f>
        <v>#REF!</v>
      </c>
      <c r="J89" s="375">
        <v>12</v>
      </c>
      <c r="K89" s="374" t="e">
        <f>J89/$J$205</f>
        <v>#REF!</v>
      </c>
      <c r="L89" s="375">
        <v>11</v>
      </c>
      <c r="M89" s="374" t="e">
        <f>L89/L$205</f>
        <v>#REF!</v>
      </c>
      <c r="N89" s="375">
        <v>7</v>
      </c>
      <c r="O89" s="374" t="e">
        <f>N89/N$205</f>
        <v>#REF!</v>
      </c>
      <c r="P89" s="375">
        <v>8</v>
      </c>
      <c r="Q89" s="374">
        <f>P89/P$205</f>
        <v>2.6845637583892617E-2</v>
      </c>
      <c r="R89" s="375">
        <v>4</v>
      </c>
      <c r="S89" s="374">
        <f>R89/R$205</f>
        <v>1.4234875444839857E-2</v>
      </c>
      <c r="T89" s="375">
        <v>8</v>
      </c>
      <c r="U89" s="376">
        <f>T89/T$205</f>
        <v>2.8368794326241134E-2</v>
      </c>
      <c r="V89" s="412">
        <v>2</v>
      </c>
      <c r="W89" s="374">
        <f>V89/V$205</f>
        <v>6.024096385542169E-3</v>
      </c>
      <c r="X89" s="375">
        <v>7</v>
      </c>
      <c r="Y89" s="376">
        <f>X89/X$205</f>
        <v>2.364864864864865E-2</v>
      </c>
      <c r="Z89" s="412">
        <v>7</v>
      </c>
      <c r="AA89" s="378">
        <f>Z89/Z$205</f>
        <v>2.3026315789473683E-2</v>
      </c>
      <c r="AB89" s="412">
        <v>13</v>
      </c>
      <c r="AC89" s="378">
        <f>AB89/AB$205</f>
        <v>3.7142857142857144E-2</v>
      </c>
      <c r="AD89" s="379">
        <v>9</v>
      </c>
      <c r="AE89" s="376">
        <f>AD89/AD$205</f>
        <v>2.8037383177570093E-2</v>
      </c>
      <c r="AF89" s="380">
        <v>3</v>
      </c>
      <c r="AG89" s="378">
        <f>AF89/AF205</f>
        <v>8.8757396449704144E-3</v>
      </c>
      <c r="AH89" s="379">
        <v>8</v>
      </c>
      <c r="AI89" s="378">
        <f>AH89/AH205</f>
        <v>2.6143790849673203E-2</v>
      </c>
      <c r="AJ89" s="379">
        <v>4</v>
      </c>
      <c r="AK89" s="378">
        <f>AJ89/AJ205</f>
        <v>1.4234875444839857E-2</v>
      </c>
      <c r="AL89" s="395">
        <v>0.08</v>
      </c>
      <c r="AM89" s="378"/>
      <c r="AN89" s="376"/>
      <c r="AO89" s="378"/>
      <c r="AP89" s="376"/>
      <c r="AQ89" s="378"/>
      <c r="AR89" s="376"/>
      <c r="AS89" s="376"/>
      <c r="AT89" s="555">
        <v>7</v>
      </c>
      <c r="AU89" s="378">
        <f>AT89/AT205</f>
        <v>1.912568306010929E-2</v>
      </c>
      <c r="AV89" s="381">
        <f>AVERAGE(N89,P89,R89,T89,V89,X89,Z89,AB89,AD89,L89)</f>
        <v>7.6</v>
      </c>
      <c r="AW89" s="382">
        <f>AV89/AV$205</f>
        <v>2.4651313655530326E-2</v>
      </c>
      <c r="AX89" s="223"/>
    </row>
    <row r="90" spans="1:50" ht="12.75" customHeight="1" x14ac:dyDescent="0.25">
      <c r="A90" s="323"/>
      <c r="B90" s="323"/>
      <c r="C90" s="348"/>
      <c r="D90" s="223"/>
      <c r="E90" s="349"/>
      <c r="F90" s="223"/>
      <c r="G90" s="349"/>
      <c r="H90" s="223"/>
      <c r="I90" s="349"/>
      <c r="J90" s="223"/>
      <c r="K90" s="349"/>
      <c r="L90" s="223"/>
      <c r="M90" s="349"/>
      <c r="N90" s="223"/>
      <c r="O90" s="349"/>
      <c r="P90" s="223"/>
      <c r="Q90" s="349"/>
      <c r="R90" s="223"/>
      <c r="S90" s="349"/>
      <c r="T90" s="223"/>
      <c r="U90" s="223"/>
      <c r="V90" s="350"/>
      <c r="W90" s="349"/>
      <c r="X90" s="223"/>
      <c r="Y90" s="223"/>
      <c r="Z90" s="350"/>
      <c r="AA90" s="351"/>
      <c r="AB90" s="350"/>
      <c r="AC90" s="351"/>
      <c r="AD90" s="224"/>
      <c r="AE90" s="223"/>
      <c r="AF90" s="352"/>
      <c r="AG90" s="351"/>
      <c r="AH90" s="223"/>
      <c r="AI90" s="351"/>
      <c r="AJ90" s="223"/>
      <c r="AK90" s="351"/>
      <c r="AL90" s="223"/>
      <c r="AM90" s="351"/>
      <c r="AN90" s="223"/>
      <c r="AO90" s="351"/>
      <c r="AP90" s="223"/>
      <c r="AQ90" s="351"/>
      <c r="AR90" s="223"/>
      <c r="AS90" s="223"/>
      <c r="AT90" s="543"/>
      <c r="AU90" s="351"/>
      <c r="AV90" s="353"/>
      <c r="AW90" s="251"/>
      <c r="AX90" s="223"/>
    </row>
    <row r="91" spans="1:50" ht="12.75" customHeight="1" x14ac:dyDescent="0.25">
      <c r="A91" s="323">
        <v>27.010100000000001</v>
      </c>
      <c r="B91" s="282">
        <v>27</v>
      </c>
      <c r="C91" s="372" t="s">
        <v>139</v>
      </c>
      <c r="D91" s="375">
        <v>2</v>
      </c>
      <c r="E91" s="374" t="e">
        <f>D91/D$205</f>
        <v>#REF!</v>
      </c>
      <c r="F91" s="375">
        <v>3</v>
      </c>
      <c r="G91" s="374" t="e">
        <f>F91/F$205</f>
        <v>#REF!</v>
      </c>
      <c r="H91" s="375">
        <v>2</v>
      </c>
      <c r="I91" s="374" t="e">
        <f>H91/H$205</f>
        <v>#REF!</v>
      </c>
      <c r="J91" s="375">
        <v>2</v>
      </c>
      <c r="K91" s="374" t="e">
        <f>J91/$J$205</f>
        <v>#REF!</v>
      </c>
      <c r="L91" s="375">
        <v>6</v>
      </c>
      <c r="M91" s="374" t="e">
        <f>L91/L$205</f>
        <v>#REF!</v>
      </c>
      <c r="N91" s="375">
        <v>3</v>
      </c>
      <c r="O91" s="374" t="e">
        <f>N91/N$205</f>
        <v>#REF!</v>
      </c>
      <c r="P91" s="375">
        <v>2</v>
      </c>
      <c r="Q91" s="374">
        <f>P91/P$205</f>
        <v>6.7114093959731542E-3</v>
      </c>
      <c r="R91" s="375">
        <v>4</v>
      </c>
      <c r="S91" s="374">
        <f>R91/R$205</f>
        <v>1.4234875444839857E-2</v>
      </c>
      <c r="T91" s="375">
        <v>4</v>
      </c>
      <c r="U91" s="376">
        <f>T91/T$205</f>
        <v>1.4184397163120567E-2</v>
      </c>
      <c r="V91" s="412">
        <v>4</v>
      </c>
      <c r="W91" s="374">
        <f>V91/V$205</f>
        <v>1.2048192771084338E-2</v>
      </c>
      <c r="X91" s="375">
        <v>1</v>
      </c>
      <c r="Y91" s="376">
        <f>X91/X$205</f>
        <v>3.3783783783783786E-3</v>
      </c>
      <c r="Z91" s="412">
        <v>4</v>
      </c>
      <c r="AA91" s="378">
        <f>Z91/Z$205</f>
        <v>1.3157894736842105E-2</v>
      </c>
      <c r="AB91" s="412">
        <v>3</v>
      </c>
      <c r="AC91" s="378">
        <f>AB91/AB$205</f>
        <v>8.5714285714285719E-3</v>
      </c>
      <c r="AD91" s="379">
        <v>7</v>
      </c>
      <c r="AE91" s="376">
        <f>AD91/AD$205</f>
        <v>2.1806853582554516E-2</v>
      </c>
      <c r="AF91" s="380">
        <v>5</v>
      </c>
      <c r="AG91" s="378">
        <f>AF91/AF205</f>
        <v>1.4792899408284023E-2</v>
      </c>
      <c r="AH91" s="379">
        <v>6</v>
      </c>
      <c r="AI91" s="378">
        <f>AH91/AH205</f>
        <v>1.9607843137254902E-2</v>
      </c>
      <c r="AJ91" s="379">
        <v>8</v>
      </c>
      <c r="AK91" s="378">
        <f>AJ91/AJ205</f>
        <v>2.8469750889679714E-2</v>
      </c>
      <c r="AL91" s="395">
        <v>0.05</v>
      </c>
      <c r="AM91" s="378"/>
      <c r="AN91" s="376"/>
      <c r="AO91" s="378"/>
      <c r="AP91" s="376"/>
      <c r="AQ91" s="378"/>
      <c r="AR91" s="376"/>
      <c r="AS91" s="376"/>
      <c r="AT91" s="555">
        <v>6</v>
      </c>
      <c r="AU91" s="378">
        <f>AT91/AT205</f>
        <v>1.6393442622950821E-2</v>
      </c>
      <c r="AV91" s="381">
        <f>AVERAGE(N91,P91,R91,T91,V91,X91,Z91,AB91,AD91,L91)</f>
        <v>3.8</v>
      </c>
      <c r="AW91" s="382">
        <f>AV91/AV$205</f>
        <v>1.2325656827765163E-2</v>
      </c>
      <c r="AX91" s="223"/>
    </row>
    <row r="92" spans="1:50" ht="12.75" customHeight="1" x14ac:dyDescent="0.25">
      <c r="A92" s="323"/>
      <c r="B92" s="323"/>
      <c r="C92" s="348"/>
      <c r="D92" s="223"/>
      <c r="E92" s="349"/>
      <c r="F92" s="223"/>
      <c r="G92" s="349"/>
      <c r="H92" s="223"/>
      <c r="I92" s="349"/>
      <c r="J92" s="223"/>
      <c r="K92" s="349"/>
      <c r="L92" s="223"/>
      <c r="M92" s="349"/>
      <c r="N92" s="223"/>
      <c r="O92" s="349"/>
      <c r="P92" s="223"/>
      <c r="Q92" s="349"/>
      <c r="R92" s="223"/>
      <c r="S92" s="349"/>
      <c r="T92" s="223"/>
      <c r="U92" s="223"/>
      <c r="V92" s="350"/>
      <c r="W92" s="349"/>
      <c r="X92" s="223"/>
      <c r="Y92" s="223"/>
      <c r="Z92" s="350"/>
      <c r="AA92" s="351"/>
      <c r="AB92" s="350"/>
      <c r="AC92" s="351"/>
      <c r="AD92" s="224"/>
      <c r="AE92" s="223"/>
      <c r="AF92" s="352"/>
      <c r="AG92" s="351"/>
      <c r="AH92" s="223"/>
      <c r="AI92" s="351"/>
      <c r="AJ92" s="223"/>
      <c r="AK92" s="351"/>
      <c r="AL92" s="223"/>
      <c r="AM92" s="351"/>
      <c r="AN92" s="223"/>
      <c r="AO92" s="351"/>
      <c r="AP92" s="223"/>
      <c r="AQ92" s="351"/>
      <c r="AR92" s="223"/>
      <c r="AS92" s="223"/>
      <c r="AT92" s="543"/>
      <c r="AU92" s="351"/>
      <c r="AV92" s="353"/>
      <c r="AW92" s="251"/>
      <c r="AX92" s="223"/>
    </row>
    <row r="93" spans="1:50" ht="12.75" customHeight="1" x14ac:dyDescent="0.25">
      <c r="A93" s="323"/>
      <c r="B93" s="323"/>
      <c r="C93" s="252" t="s">
        <v>140</v>
      </c>
      <c r="D93" s="261"/>
      <c r="E93" s="254"/>
      <c r="F93" s="261"/>
      <c r="G93" s="254"/>
      <c r="H93" s="261"/>
      <c r="I93" s="254"/>
      <c r="J93" s="261"/>
      <c r="K93" s="254"/>
      <c r="L93" s="261"/>
      <c r="M93" s="254"/>
      <c r="N93" s="261"/>
      <c r="O93" s="254"/>
      <c r="P93" s="261"/>
      <c r="Q93" s="254"/>
      <c r="R93" s="261"/>
      <c r="S93" s="254"/>
      <c r="T93" s="261"/>
      <c r="U93" s="255"/>
      <c r="V93" s="257"/>
      <c r="W93" s="254"/>
      <c r="X93" s="261"/>
      <c r="Y93" s="255"/>
      <c r="Z93" s="257"/>
      <c r="AA93" s="258"/>
      <c r="AB93" s="257"/>
      <c r="AC93" s="258"/>
      <c r="AD93" s="259"/>
      <c r="AE93" s="255"/>
      <c r="AF93" s="260"/>
      <c r="AG93" s="258"/>
      <c r="AH93" s="255"/>
      <c r="AI93" s="258"/>
      <c r="AJ93" s="255"/>
      <c r="AK93" s="258"/>
      <c r="AL93" s="255"/>
      <c r="AM93" s="258"/>
      <c r="AN93" s="255"/>
      <c r="AO93" s="258"/>
      <c r="AP93" s="255"/>
      <c r="AQ93" s="258"/>
      <c r="AR93" s="255"/>
      <c r="AS93" s="255"/>
      <c r="AT93" s="546"/>
      <c r="AU93" s="258"/>
      <c r="AV93" s="358"/>
      <c r="AW93" s="263"/>
      <c r="AX93" s="223"/>
    </row>
    <row r="94" spans="1:50" ht="12.75" customHeight="1" x14ac:dyDescent="0.25">
      <c r="A94" s="323">
        <v>40.080100000000002</v>
      </c>
      <c r="B94" s="282">
        <v>40</v>
      </c>
      <c r="C94" s="264" t="s">
        <v>141</v>
      </c>
      <c r="D94" s="271">
        <v>3</v>
      </c>
      <c r="E94" s="266" t="e">
        <f>D94/D$205</f>
        <v>#REF!</v>
      </c>
      <c r="F94" s="271">
        <v>3</v>
      </c>
      <c r="G94" s="266" t="e">
        <f>F94/F$205</f>
        <v>#REF!</v>
      </c>
      <c r="H94" s="271">
        <v>3</v>
      </c>
      <c r="I94" s="266" t="e">
        <f>H94/H$205</f>
        <v>#REF!</v>
      </c>
      <c r="J94" s="271">
        <v>0</v>
      </c>
      <c r="K94" s="266" t="e">
        <f>J94/$J$205</f>
        <v>#REF!</v>
      </c>
      <c r="L94" s="271">
        <v>1</v>
      </c>
      <c r="M94" s="266" t="e">
        <f>L94/L$205</f>
        <v>#REF!</v>
      </c>
      <c r="N94" s="271">
        <v>3</v>
      </c>
      <c r="O94" s="266" t="e">
        <f>N94/N$205</f>
        <v>#REF!</v>
      </c>
      <c r="P94" s="271">
        <v>3</v>
      </c>
      <c r="Q94" s="266">
        <f>P94/P$205</f>
        <v>1.0067114093959731E-2</v>
      </c>
      <c r="R94" s="271">
        <v>5</v>
      </c>
      <c r="S94" s="266">
        <f>R94/R$205</f>
        <v>1.7793594306049824E-2</v>
      </c>
      <c r="T94" s="271">
        <v>2</v>
      </c>
      <c r="U94" s="267">
        <f>T94/T$205</f>
        <v>7.0921985815602835E-3</v>
      </c>
      <c r="V94" s="269">
        <v>6</v>
      </c>
      <c r="W94" s="266">
        <f>V94/V$205</f>
        <v>1.8072289156626505E-2</v>
      </c>
      <c r="X94" s="271">
        <v>5</v>
      </c>
      <c r="Y94" s="267">
        <f>X94/X$205</f>
        <v>1.6891891891891893E-2</v>
      </c>
      <c r="Z94" s="269">
        <v>6</v>
      </c>
      <c r="AA94" s="322">
        <f>Z94/Z$205</f>
        <v>1.9736842105263157E-2</v>
      </c>
      <c r="AB94" s="269">
        <v>4</v>
      </c>
      <c r="AC94" s="322">
        <f>AB94/AB$205</f>
        <v>1.1428571428571429E-2</v>
      </c>
      <c r="AD94" s="259">
        <v>2</v>
      </c>
      <c r="AE94" s="267">
        <f>AD94/AD$205</f>
        <v>6.2305295950155761E-3</v>
      </c>
      <c r="AF94" s="260">
        <v>6</v>
      </c>
      <c r="AG94" s="258">
        <f>AF94/AF$205</f>
        <v>1.7751479289940829E-2</v>
      </c>
      <c r="AH94" s="259">
        <v>3</v>
      </c>
      <c r="AI94" s="258">
        <f>AH94/AH$205</f>
        <v>9.8039215686274508E-3</v>
      </c>
      <c r="AJ94" s="259">
        <v>3</v>
      </c>
      <c r="AK94" s="258">
        <f>AJ94/AJ$205</f>
        <v>1.0676156583629894E-2</v>
      </c>
      <c r="AL94" s="261">
        <v>5</v>
      </c>
      <c r="AM94" s="258"/>
      <c r="AN94" s="255"/>
      <c r="AO94" s="258"/>
      <c r="AP94" s="255"/>
      <c r="AQ94" s="258"/>
      <c r="AR94" s="255"/>
      <c r="AS94" s="255"/>
      <c r="AT94" s="546">
        <v>5</v>
      </c>
      <c r="AU94" s="258">
        <f>AT94/AT$205</f>
        <v>1.3661202185792349E-2</v>
      </c>
      <c r="AV94" s="358">
        <f>AVERAGE(L94,N94,P94,R94,T94,V94,X94,Z94,AB94,AD94)</f>
        <v>3.7</v>
      </c>
      <c r="AW94" s="270">
        <f>AV94/AV$205</f>
        <v>1.2001297437560817E-2</v>
      </c>
      <c r="AX94" s="223"/>
    </row>
    <row r="95" spans="1:50" ht="12.75" customHeight="1" x14ac:dyDescent="0.25">
      <c r="A95" s="323">
        <v>14.0101</v>
      </c>
      <c r="B95" s="282">
        <v>14</v>
      </c>
      <c r="C95" s="272" t="s">
        <v>309</v>
      </c>
      <c r="D95" s="386">
        <v>2</v>
      </c>
      <c r="E95" s="387" t="e">
        <f>D95/D$205</f>
        <v>#REF!</v>
      </c>
      <c r="F95" s="386">
        <v>1</v>
      </c>
      <c r="G95" s="387" t="e">
        <f>F95/F$205</f>
        <v>#REF!</v>
      </c>
      <c r="H95" s="386">
        <v>0</v>
      </c>
      <c r="I95" s="387" t="e">
        <f>H95/H$205</f>
        <v>#REF!</v>
      </c>
      <c r="J95" s="386">
        <v>3</v>
      </c>
      <c r="K95" s="387" t="e">
        <f>J95/$J$205</f>
        <v>#REF!</v>
      </c>
      <c r="L95" s="386">
        <v>1</v>
      </c>
      <c r="M95" s="387" t="e">
        <f>L95/L$205</f>
        <v>#REF!</v>
      </c>
      <c r="N95" s="386">
        <v>1</v>
      </c>
      <c r="O95" s="387" t="e">
        <f>N95/N$205</f>
        <v>#REF!</v>
      </c>
      <c r="P95" s="386">
        <v>0</v>
      </c>
      <c r="Q95" s="387">
        <f>P95/P$205</f>
        <v>0</v>
      </c>
      <c r="R95" s="386">
        <v>0</v>
      </c>
      <c r="S95" s="387">
        <f>R95/R$205</f>
        <v>0</v>
      </c>
      <c r="T95" s="386">
        <v>1</v>
      </c>
      <c r="U95" s="388">
        <f>T95/T$205</f>
        <v>3.5460992907801418E-3</v>
      </c>
      <c r="V95" s="389">
        <v>2</v>
      </c>
      <c r="W95" s="387">
        <f>V95/V$205</f>
        <v>6.024096385542169E-3</v>
      </c>
      <c r="X95" s="386">
        <v>2</v>
      </c>
      <c r="Y95" s="388">
        <f>X95/X$205</f>
        <v>6.7567567567567571E-3</v>
      </c>
      <c r="Z95" s="389">
        <v>2</v>
      </c>
      <c r="AA95" s="390">
        <f>Z95/Z$205</f>
        <v>6.5789473684210523E-3</v>
      </c>
      <c r="AB95" s="389">
        <v>2</v>
      </c>
      <c r="AC95" s="390">
        <f>AB95/AB$205</f>
        <v>5.7142857142857143E-3</v>
      </c>
      <c r="AD95" s="391">
        <v>3</v>
      </c>
      <c r="AE95" s="362">
        <f>AD95/AD$205</f>
        <v>9.3457943925233638E-3</v>
      </c>
      <c r="AF95" s="366">
        <v>3</v>
      </c>
      <c r="AG95" s="367">
        <f>AF95/AF$205</f>
        <v>8.8757396449704144E-3</v>
      </c>
      <c r="AH95" s="365">
        <v>3</v>
      </c>
      <c r="AI95" s="367">
        <f>AH95/AH$205</f>
        <v>9.8039215686274508E-3</v>
      </c>
      <c r="AJ95" s="365">
        <v>3</v>
      </c>
      <c r="AK95" s="367">
        <f>AJ95/AJ$205</f>
        <v>1.0676156583629894E-2</v>
      </c>
      <c r="AL95" s="394">
        <v>1</v>
      </c>
      <c r="AM95" s="367"/>
      <c r="AN95" s="368"/>
      <c r="AO95" s="367"/>
      <c r="AP95" s="368"/>
      <c r="AQ95" s="367"/>
      <c r="AR95" s="368"/>
      <c r="AS95" s="368"/>
      <c r="AT95" s="554">
        <v>2</v>
      </c>
      <c r="AU95" s="367">
        <f>AT95/AT$205</f>
        <v>5.4644808743169399E-3</v>
      </c>
      <c r="AV95" s="369">
        <f>AVERAGE(L95,N95,P95,R95,T95,V95,X95,Z95,AB95,AD95)</f>
        <v>1.4</v>
      </c>
      <c r="AW95" s="393">
        <f>AV95/AV$205</f>
        <v>4.5410314628608495E-3</v>
      </c>
      <c r="AX95" s="223"/>
    </row>
    <row r="96" spans="1:50" ht="12.75" customHeight="1" x14ac:dyDescent="0.25">
      <c r="A96" s="323"/>
      <c r="B96" s="323"/>
      <c r="C96" s="372" t="s">
        <v>144</v>
      </c>
      <c r="D96" s="413">
        <f>SUM(D94:D95)</f>
        <v>5</v>
      </c>
      <c r="E96" s="374" t="e">
        <f>D96/D$205</f>
        <v>#REF!</v>
      </c>
      <c r="F96" s="375">
        <v>3</v>
      </c>
      <c r="G96" s="374" t="e">
        <f>SUM(G94+G95)</f>
        <v>#REF!</v>
      </c>
      <c r="H96" s="375">
        <v>3</v>
      </c>
      <c r="I96" s="374" t="e">
        <f>H96/H$205</f>
        <v>#REF!</v>
      </c>
      <c r="J96" s="375">
        <v>0</v>
      </c>
      <c r="K96" s="374" t="e">
        <f>J96/$J$205</f>
        <v>#REF!</v>
      </c>
      <c r="L96" s="375">
        <v>1</v>
      </c>
      <c r="M96" s="374" t="e">
        <f>L96/L$205</f>
        <v>#REF!</v>
      </c>
      <c r="N96" s="375">
        <v>3</v>
      </c>
      <c r="O96" s="374" t="e">
        <f>N96/N$205</f>
        <v>#REF!</v>
      </c>
      <c r="P96" s="375">
        <v>3</v>
      </c>
      <c r="Q96" s="374">
        <f>P96/P$205</f>
        <v>1.0067114093959731E-2</v>
      </c>
      <c r="R96" s="375">
        <v>5</v>
      </c>
      <c r="S96" s="374">
        <f>R96/R$205</f>
        <v>1.7793594306049824E-2</v>
      </c>
      <c r="T96" s="373">
        <f>SUM(T94:T95)</f>
        <v>3</v>
      </c>
      <c r="U96" s="376">
        <f>T96/T$205</f>
        <v>1.0638297872340425E-2</v>
      </c>
      <c r="V96" s="377">
        <f>SUM(V94:V95)</f>
        <v>8</v>
      </c>
      <c r="W96" s="374">
        <f>V96/V$205</f>
        <v>2.4096385542168676E-2</v>
      </c>
      <c r="X96" s="373">
        <f>SUM(X94:X95)</f>
        <v>7</v>
      </c>
      <c r="Y96" s="376">
        <f>X96/X$205</f>
        <v>2.364864864864865E-2</v>
      </c>
      <c r="Z96" s="377">
        <f>SUM(Z94:Z95)</f>
        <v>8</v>
      </c>
      <c r="AA96" s="378">
        <f>Z96/Z$205</f>
        <v>2.6315789473684209E-2</v>
      </c>
      <c r="AB96" s="377">
        <f>SUM(AB94:AB95)</f>
        <v>6</v>
      </c>
      <c r="AC96" s="378">
        <f>AB96/AB$205</f>
        <v>1.7142857142857144E-2</v>
      </c>
      <c r="AD96" s="379">
        <f>SUM(AD94:AD95)</f>
        <v>5</v>
      </c>
      <c r="AE96" s="376">
        <f>AD96/AD$205</f>
        <v>1.5576323987538941E-2</v>
      </c>
      <c r="AF96" s="380">
        <f>AF94+AF95</f>
        <v>9</v>
      </c>
      <c r="AG96" s="378">
        <f>AF96/AF205</f>
        <v>2.6627218934911243E-2</v>
      </c>
      <c r="AH96" s="379">
        <f>SUM(AH94:AH95)</f>
        <v>6</v>
      </c>
      <c r="AI96" s="378">
        <f>SUM(AI94:AI95)</f>
        <v>1.9607843137254902E-2</v>
      </c>
      <c r="AJ96" s="379">
        <f>SUM(AJ94:AJ95)</f>
        <v>6</v>
      </c>
      <c r="AK96" s="378">
        <f>SUM(AK94:AK95)</f>
        <v>2.1352313167259787E-2</v>
      </c>
      <c r="AL96" s="414">
        <v>6</v>
      </c>
      <c r="AM96" s="378"/>
      <c r="AN96" s="376"/>
      <c r="AO96" s="378"/>
      <c r="AP96" s="376"/>
      <c r="AQ96" s="378"/>
      <c r="AR96" s="376"/>
      <c r="AS96" s="376"/>
      <c r="AT96" s="555">
        <v>7</v>
      </c>
      <c r="AU96" s="378">
        <f>SUM(AU94:AU95)</f>
        <v>1.912568306010929E-2</v>
      </c>
      <c r="AV96" s="381">
        <f>AVERAGE(N96,P96,R96,T96,V96,X96,Z96,AB96,AD96,L96)</f>
        <v>4.9000000000000004</v>
      </c>
      <c r="AW96" s="382">
        <f>AV96/AV$205</f>
        <v>1.5893610120012974E-2</v>
      </c>
      <c r="AX96" s="223"/>
    </row>
    <row r="97" spans="1:50" ht="12.75" customHeight="1" x14ac:dyDescent="0.25">
      <c r="A97" s="323"/>
      <c r="B97" s="323"/>
      <c r="C97" s="348"/>
      <c r="D97" s="223"/>
      <c r="E97" s="349"/>
      <c r="F97" s="223"/>
      <c r="G97" s="349"/>
      <c r="H97" s="223"/>
      <c r="I97" s="349"/>
      <c r="J97" s="223"/>
      <c r="K97" s="349"/>
      <c r="L97" s="223"/>
      <c r="M97" s="349"/>
      <c r="N97" s="223"/>
      <c r="O97" s="349"/>
      <c r="P97" s="223"/>
      <c r="Q97" s="349"/>
      <c r="R97" s="223"/>
      <c r="S97" s="349"/>
      <c r="T97" s="223"/>
      <c r="U97" s="223"/>
      <c r="V97" s="350"/>
      <c r="W97" s="349"/>
      <c r="X97" s="223"/>
      <c r="Y97" s="223"/>
      <c r="Z97" s="350"/>
      <c r="AA97" s="351"/>
      <c r="AB97" s="350"/>
      <c r="AC97" s="351"/>
      <c r="AD97" s="224"/>
      <c r="AE97" s="223"/>
      <c r="AF97" s="352"/>
      <c r="AG97" s="351"/>
      <c r="AH97" s="223"/>
      <c r="AI97" s="351"/>
      <c r="AJ97" s="223"/>
      <c r="AK97" s="351"/>
      <c r="AL97" s="223"/>
      <c r="AM97" s="351"/>
      <c r="AN97" s="223"/>
      <c r="AO97" s="351"/>
      <c r="AP97" s="223"/>
      <c r="AQ97" s="351"/>
      <c r="AR97" s="223"/>
      <c r="AS97" s="223"/>
      <c r="AT97" s="543"/>
      <c r="AU97" s="351"/>
      <c r="AV97" s="353"/>
      <c r="AW97" s="251"/>
      <c r="AX97" s="223"/>
    </row>
    <row r="98" spans="1:50" ht="13.5" customHeight="1" x14ac:dyDescent="0.25">
      <c r="A98" s="323">
        <v>30.180099999999999</v>
      </c>
      <c r="B98" s="282">
        <v>30</v>
      </c>
      <c r="C98" s="415" t="s">
        <v>216</v>
      </c>
      <c r="D98" s="416">
        <v>0</v>
      </c>
      <c r="E98" s="417" t="e">
        <f>D98/D$205</f>
        <v>#REF!</v>
      </c>
      <c r="F98" s="416">
        <v>0</v>
      </c>
      <c r="G98" s="417" t="e">
        <f>F98/F$205</f>
        <v>#REF!</v>
      </c>
      <c r="H98" s="416">
        <v>1</v>
      </c>
      <c r="I98" s="417" t="e">
        <f>H98/H$205</f>
        <v>#REF!</v>
      </c>
      <c r="J98" s="416">
        <v>0</v>
      </c>
      <c r="K98" s="417" t="e">
        <f>J98/$J$205</f>
        <v>#REF!</v>
      </c>
      <c r="L98" s="416">
        <v>1</v>
      </c>
      <c r="M98" s="417" t="e">
        <f>L98/L$205</f>
        <v>#REF!</v>
      </c>
      <c r="N98" s="416">
        <v>4</v>
      </c>
      <c r="O98" s="417" t="e">
        <f>N98/N$205</f>
        <v>#REF!</v>
      </c>
      <c r="P98" s="416">
        <v>1</v>
      </c>
      <c r="Q98" s="417">
        <f>P98/P$205</f>
        <v>3.3557046979865771E-3</v>
      </c>
      <c r="R98" s="416">
        <v>2</v>
      </c>
      <c r="S98" s="417">
        <f>R98/R$205</f>
        <v>7.1174377224199285E-3</v>
      </c>
      <c r="T98" s="416">
        <v>3</v>
      </c>
      <c r="U98" s="418">
        <f>T98/T$205</f>
        <v>1.0638297872340425E-2</v>
      </c>
      <c r="V98" s="419">
        <v>8</v>
      </c>
      <c r="W98" s="417">
        <f>V98/V$205</f>
        <v>2.4096385542168676E-2</v>
      </c>
      <c r="X98" s="416">
        <v>5</v>
      </c>
      <c r="Y98" s="418">
        <f>X98/X$205</f>
        <v>1.6891891891891893E-2</v>
      </c>
      <c r="Z98" s="419">
        <v>8</v>
      </c>
      <c r="AA98" s="420">
        <f>Z98/Z$205</f>
        <v>2.6315789473684209E-2</v>
      </c>
      <c r="AB98" s="419">
        <v>14</v>
      </c>
      <c r="AC98" s="420">
        <f>AB98/AB$205</f>
        <v>0.04</v>
      </c>
      <c r="AD98" s="421">
        <v>4</v>
      </c>
      <c r="AE98" s="418">
        <f>AD98/AD$205</f>
        <v>1.2461059190031152E-2</v>
      </c>
      <c r="AF98" s="422">
        <v>11</v>
      </c>
      <c r="AG98" s="420">
        <f>AF98/AF205</f>
        <v>3.2544378698224852E-2</v>
      </c>
      <c r="AH98" s="421">
        <v>6</v>
      </c>
      <c r="AI98" s="420">
        <f>AH98/AH205</f>
        <v>1.9607843137254902E-2</v>
      </c>
      <c r="AJ98" s="421">
        <v>6</v>
      </c>
      <c r="AK98" s="420">
        <f>AJ98/AJ205</f>
        <v>2.1352313167259787E-2</v>
      </c>
      <c r="AL98" s="423">
        <v>8</v>
      </c>
      <c r="AM98" s="420"/>
      <c r="AN98" s="418"/>
      <c r="AO98" s="420"/>
      <c r="AP98" s="418"/>
      <c r="AQ98" s="420"/>
      <c r="AR98" s="418"/>
      <c r="AS98" s="418"/>
      <c r="AT98" s="558">
        <v>1</v>
      </c>
      <c r="AU98" s="420">
        <f>AT98/AT205</f>
        <v>2.7322404371584699E-3</v>
      </c>
      <c r="AV98" s="424">
        <f>AVERAGE(X98,F98,H98,J98,L98,N98,P98,R98,T98,V98)</f>
        <v>2.5</v>
      </c>
      <c r="AW98" s="425">
        <f>AV98/AV$205</f>
        <v>8.1089847551086593E-3</v>
      </c>
      <c r="AX98" s="223"/>
    </row>
    <row r="99" spans="1:50" ht="12.75" customHeight="1" x14ac:dyDescent="0.25">
      <c r="A99" s="323"/>
      <c r="B99" s="323"/>
      <c r="C99" s="252" t="s">
        <v>145</v>
      </c>
      <c r="D99" s="261"/>
      <c r="E99" s="254"/>
      <c r="F99" s="261"/>
      <c r="G99" s="254"/>
      <c r="H99" s="261"/>
      <c r="I99" s="254"/>
      <c r="J99" s="261"/>
      <c r="K99" s="254"/>
      <c r="L99" s="261"/>
      <c r="M99" s="254"/>
      <c r="N99" s="261"/>
      <c r="O99" s="254"/>
      <c r="P99" s="261"/>
      <c r="Q99" s="254"/>
      <c r="R99" s="261"/>
      <c r="S99" s="254"/>
      <c r="T99" s="261"/>
      <c r="U99" s="255"/>
      <c r="V99" s="257"/>
      <c r="W99" s="254"/>
      <c r="X99" s="261"/>
      <c r="Y99" s="255"/>
      <c r="Z99" s="257"/>
      <c r="AA99" s="258"/>
      <c r="AB99" s="257"/>
      <c r="AC99" s="258"/>
      <c r="AD99" s="259"/>
      <c r="AE99" s="255"/>
      <c r="AF99" s="260"/>
      <c r="AG99" s="258"/>
      <c r="AH99" s="255"/>
      <c r="AI99" s="258"/>
      <c r="AJ99" s="255"/>
      <c r="AK99" s="258"/>
      <c r="AL99" s="261"/>
      <c r="AM99" s="258"/>
      <c r="AN99" s="255"/>
      <c r="AO99" s="258"/>
      <c r="AP99" s="255"/>
      <c r="AQ99" s="258"/>
      <c r="AR99" s="255"/>
      <c r="AS99" s="255"/>
      <c r="AT99" s="546"/>
      <c r="AU99" s="258"/>
      <c r="AV99" s="358"/>
      <c r="AW99" s="263"/>
      <c r="AX99" s="223"/>
    </row>
    <row r="100" spans="1:50" ht="12.75" customHeight="1" x14ac:dyDescent="0.25">
      <c r="A100" s="323">
        <v>52.010100000000001</v>
      </c>
      <c r="B100" s="282">
        <v>52</v>
      </c>
      <c r="C100" s="252" t="s">
        <v>310</v>
      </c>
      <c r="D100" s="261">
        <v>5</v>
      </c>
      <c r="E100" s="254" t="e">
        <f>D100/D$205</f>
        <v>#REF!</v>
      </c>
      <c r="F100" s="261">
        <v>3</v>
      </c>
      <c r="G100" s="254" t="e">
        <f>F100/F$205</f>
        <v>#REF!</v>
      </c>
      <c r="H100" s="261">
        <v>9</v>
      </c>
      <c r="I100" s="254" t="e">
        <f>H100/H$205</f>
        <v>#REF!</v>
      </c>
      <c r="J100" s="261">
        <v>4</v>
      </c>
      <c r="K100" s="254" t="e">
        <f>J100/$J$205</f>
        <v>#REF!</v>
      </c>
      <c r="L100" s="261">
        <v>7</v>
      </c>
      <c r="M100" s="254" t="e">
        <f>L100/L$205</f>
        <v>#REF!</v>
      </c>
      <c r="N100" s="261">
        <v>4</v>
      </c>
      <c r="O100" s="254" t="e">
        <f>N100/N$205</f>
        <v>#REF!</v>
      </c>
      <c r="P100" s="261">
        <v>5</v>
      </c>
      <c r="Q100" s="254">
        <f t="shared" ref="Q100:Q110" si="110">P100/P$205</f>
        <v>1.6778523489932886E-2</v>
      </c>
      <c r="R100" s="261">
        <v>9</v>
      </c>
      <c r="S100" s="254">
        <f t="shared" ref="S100:S110" si="111">R100/R$205</f>
        <v>3.2028469750889681E-2</v>
      </c>
      <c r="T100" s="261">
        <v>8</v>
      </c>
      <c r="U100" s="255">
        <f t="shared" ref="U100:U110" si="112">T100/T$205</f>
        <v>2.8368794326241134E-2</v>
      </c>
      <c r="V100" s="257">
        <v>9</v>
      </c>
      <c r="W100" s="254">
        <f t="shared" ref="W100:W110" si="113">V100/V$205</f>
        <v>2.710843373493976E-2</v>
      </c>
      <c r="X100" s="261">
        <v>7</v>
      </c>
      <c r="Y100" s="255">
        <f t="shared" ref="Y100:Y110" si="114">X100/X$205</f>
        <v>2.364864864864865E-2</v>
      </c>
      <c r="Z100" s="257">
        <v>5</v>
      </c>
      <c r="AA100" s="258">
        <f t="shared" ref="AA100:AA110" si="115">Z100/Z$205</f>
        <v>1.6447368421052631E-2</v>
      </c>
      <c r="AB100" s="257">
        <v>5</v>
      </c>
      <c r="AC100" s="258">
        <f t="shared" ref="AC100:AC110" si="116">AB100/AB$205</f>
        <v>1.4285714285714285E-2</v>
      </c>
      <c r="AD100" s="259">
        <v>15</v>
      </c>
      <c r="AE100" s="267">
        <f t="shared" ref="AE100:AE110" si="117">AD100/AD$205</f>
        <v>4.6728971962616821E-2</v>
      </c>
      <c r="AF100" s="260">
        <v>12</v>
      </c>
      <c r="AG100" s="258">
        <f t="shared" ref="AG100:AG109" si="118">AF100/AF$205</f>
        <v>3.5502958579881658E-2</v>
      </c>
      <c r="AH100" s="259">
        <v>8</v>
      </c>
      <c r="AI100" s="258">
        <f t="shared" ref="AI100:AI109" si="119">AH100/AH$205</f>
        <v>2.6143790849673203E-2</v>
      </c>
      <c r="AJ100" s="259">
        <v>8</v>
      </c>
      <c r="AK100" s="258">
        <f t="shared" ref="AK100:AK109" si="120">AJ100/AJ$205</f>
        <v>2.8469750889679714E-2</v>
      </c>
      <c r="AL100" s="261">
        <v>7</v>
      </c>
      <c r="AM100" s="258">
        <f>(AL100/AL110)</f>
        <v>0.12962962962962962</v>
      </c>
      <c r="AN100" s="255"/>
      <c r="AO100" s="258"/>
      <c r="AP100" s="255"/>
      <c r="AQ100" s="258"/>
      <c r="AR100" s="255"/>
      <c r="AS100" s="255"/>
      <c r="AT100" s="546">
        <v>3</v>
      </c>
      <c r="AU100" s="258">
        <f t="shared" ref="AU100:AU109" si="121">AT100/AT$205</f>
        <v>8.1967213114754103E-3</v>
      </c>
      <c r="AV100" s="358">
        <f t="shared" ref="AV100:AV109" si="122">AVERAGE(N100,P100,R100,T100,V100,X100,Z100,AB100,AD100, AF100)</f>
        <v>7.9</v>
      </c>
      <c r="AW100" s="263">
        <f t="shared" ref="AW100:AW110" si="123">AV100/AV$205</f>
        <v>2.5624391826143365E-2</v>
      </c>
      <c r="AX100" s="223"/>
    </row>
    <row r="101" spans="1:50" ht="12.75" customHeight="1" x14ac:dyDescent="0.25">
      <c r="A101" s="323">
        <v>52.030099999999997</v>
      </c>
      <c r="B101" s="282">
        <v>52</v>
      </c>
      <c r="C101" s="264" t="s">
        <v>148</v>
      </c>
      <c r="D101" s="271">
        <v>5</v>
      </c>
      <c r="E101" s="266" t="e">
        <f>D101/D$205</f>
        <v>#REF!</v>
      </c>
      <c r="F101" s="271">
        <v>9</v>
      </c>
      <c r="G101" s="266" t="e">
        <f>F101/F$205</f>
        <v>#REF!</v>
      </c>
      <c r="H101" s="271">
        <v>3</v>
      </c>
      <c r="I101" s="266" t="e">
        <f>H101/H$205</f>
        <v>#REF!</v>
      </c>
      <c r="J101" s="271">
        <v>6</v>
      </c>
      <c r="K101" s="266" t="e">
        <f>J101/$J$205</f>
        <v>#REF!</v>
      </c>
      <c r="L101" s="271">
        <v>8</v>
      </c>
      <c r="M101" s="266" t="e">
        <f>L101/L$205</f>
        <v>#REF!</v>
      </c>
      <c r="N101" s="271">
        <v>9</v>
      </c>
      <c r="O101" s="266" t="e">
        <f>N101/N$205</f>
        <v>#REF!</v>
      </c>
      <c r="P101" s="271">
        <v>10</v>
      </c>
      <c r="Q101" s="266">
        <f t="shared" si="110"/>
        <v>3.3557046979865772E-2</v>
      </c>
      <c r="R101" s="271">
        <v>9</v>
      </c>
      <c r="S101" s="266">
        <f t="shared" si="111"/>
        <v>3.2028469750889681E-2</v>
      </c>
      <c r="T101" s="271">
        <v>11</v>
      </c>
      <c r="U101" s="267">
        <f t="shared" si="112"/>
        <v>3.9007092198581561E-2</v>
      </c>
      <c r="V101" s="269">
        <v>5</v>
      </c>
      <c r="W101" s="266">
        <f t="shared" si="113"/>
        <v>1.5060240963855422E-2</v>
      </c>
      <c r="X101" s="271">
        <v>11</v>
      </c>
      <c r="Y101" s="267">
        <f t="shared" si="114"/>
        <v>3.7162162162162164E-2</v>
      </c>
      <c r="Z101" s="269">
        <v>8</v>
      </c>
      <c r="AA101" s="322">
        <f t="shared" si="115"/>
        <v>2.6315789473684209E-2</v>
      </c>
      <c r="AB101" s="269">
        <v>14</v>
      </c>
      <c r="AC101" s="322">
        <f t="shared" si="116"/>
        <v>0.04</v>
      </c>
      <c r="AD101" s="259">
        <v>11</v>
      </c>
      <c r="AE101" s="267">
        <f t="shared" si="117"/>
        <v>3.4267912772585667E-2</v>
      </c>
      <c r="AF101" s="260">
        <v>8</v>
      </c>
      <c r="AG101" s="258">
        <f t="shared" si="118"/>
        <v>2.3668639053254437E-2</v>
      </c>
      <c r="AH101" s="259">
        <v>6</v>
      </c>
      <c r="AI101" s="258">
        <f t="shared" si="119"/>
        <v>1.9607843137254902E-2</v>
      </c>
      <c r="AJ101" s="259">
        <v>9</v>
      </c>
      <c r="AK101" s="258">
        <f t="shared" si="120"/>
        <v>3.2028469750889681E-2</v>
      </c>
      <c r="AL101" s="261">
        <v>13</v>
      </c>
      <c r="AM101" s="258">
        <f>(AL101/AL110)</f>
        <v>0.24074074074074073</v>
      </c>
      <c r="AN101" s="255"/>
      <c r="AO101" s="258"/>
      <c r="AP101" s="255"/>
      <c r="AQ101" s="258"/>
      <c r="AR101" s="255"/>
      <c r="AS101" s="255"/>
      <c r="AT101" s="546">
        <v>8</v>
      </c>
      <c r="AU101" s="258">
        <f t="shared" si="121"/>
        <v>2.185792349726776E-2</v>
      </c>
      <c r="AV101" s="358">
        <f t="shared" si="122"/>
        <v>9.6</v>
      </c>
      <c r="AW101" s="270">
        <f t="shared" si="123"/>
        <v>3.1138501459617253E-2</v>
      </c>
      <c r="AX101" s="223"/>
    </row>
    <row r="102" spans="1:50" ht="12.75" customHeight="1" x14ac:dyDescent="0.25">
      <c r="A102" s="426">
        <v>52.120600000000003</v>
      </c>
      <c r="B102" s="282">
        <v>52</v>
      </c>
      <c r="C102" s="264" t="s">
        <v>311</v>
      </c>
      <c r="D102" s="271">
        <v>0</v>
      </c>
      <c r="E102" s="266" t="e">
        <f>D102/D$205</f>
        <v>#REF!</v>
      </c>
      <c r="F102" s="271">
        <v>0</v>
      </c>
      <c r="G102" s="266" t="e">
        <f>F102/F$205</f>
        <v>#REF!</v>
      </c>
      <c r="H102" s="271">
        <v>0</v>
      </c>
      <c r="I102" s="266" t="e">
        <f>H102/H$205</f>
        <v>#REF!</v>
      </c>
      <c r="J102" s="271">
        <v>0</v>
      </c>
      <c r="K102" s="266" t="e">
        <f>J102/J$205</f>
        <v>#REF!</v>
      </c>
      <c r="L102" s="271">
        <v>0</v>
      </c>
      <c r="M102" s="266" t="e">
        <f>L102/L$205</f>
        <v>#REF!</v>
      </c>
      <c r="N102" s="271">
        <v>0</v>
      </c>
      <c r="O102" s="266" t="e">
        <f>N102/N$205</f>
        <v>#REF!</v>
      </c>
      <c r="P102" s="271">
        <v>1</v>
      </c>
      <c r="Q102" s="266">
        <f t="shared" si="110"/>
        <v>3.3557046979865771E-3</v>
      </c>
      <c r="R102" s="271">
        <v>0</v>
      </c>
      <c r="S102" s="266">
        <f t="shared" si="111"/>
        <v>0</v>
      </c>
      <c r="T102" s="271">
        <v>0</v>
      </c>
      <c r="U102" s="267">
        <f t="shared" si="112"/>
        <v>0</v>
      </c>
      <c r="V102" s="269">
        <v>0</v>
      </c>
      <c r="W102" s="266">
        <f t="shared" si="113"/>
        <v>0</v>
      </c>
      <c r="X102" s="271">
        <v>1</v>
      </c>
      <c r="Y102" s="267">
        <f t="shared" si="114"/>
        <v>3.3783783783783786E-3</v>
      </c>
      <c r="Z102" s="269">
        <v>6</v>
      </c>
      <c r="AA102" s="322">
        <f t="shared" si="115"/>
        <v>1.9736842105263157E-2</v>
      </c>
      <c r="AB102" s="269">
        <v>2</v>
      </c>
      <c r="AC102" s="322">
        <f t="shared" si="116"/>
        <v>5.7142857142857143E-3</v>
      </c>
      <c r="AD102" s="259">
        <v>3</v>
      </c>
      <c r="AE102" s="267">
        <f t="shared" si="117"/>
        <v>9.3457943925233638E-3</v>
      </c>
      <c r="AF102" s="260">
        <v>2</v>
      </c>
      <c r="AG102" s="258">
        <f t="shared" si="118"/>
        <v>5.9171597633136093E-3</v>
      </c>
      <c r="AH102" s="259">
        <v>0</v>
      </c>
      <c r="AI102" s="258">
        <f t="shared" si="119"/>
        <v>0</v>
      </c>
      <c r="AJ102" s="259">
        <v>0</v>
      </c>
      <c r="AK102" s="258">
        <f t="shared" si="120"/>
        <v>0</v>
      </c>
      <c r="AL102" s="261">
        <v>0</v>
      </c>
      <c r="AM102" s="258">
        <f>(AL102/AL110)</f>
        <v>0</v>
      </c>
      <c r="AN102" s="255"/>
      <c r="AO102" s="258"/>
      <c r="AP102" s="255"/>
      <c r="AQ102" s="258"/>
      <c r="AR102" s="255"/>
      <c r="AS102" s="255"/>
      <c r="AT102" s="546">
        <v>4</v>
      </c>
      <c r="AU102" s="258">
        <f t="shared" si="121"/>
        <v>1.092896174863388E-2</v>
      </c>
      <c r="AV102" s="358">
        <f t="shared" si="122"/>
        <v>1.5</v>
      </c>
      <c r="AW102" s="270">
        <f t="shared" si="123"/>
        <v>4.8653908530651964E-3</v>
      </c>
      <c r="AX102" s="223"/>
    </row>
    <row r="103" spans="1:50" ht="12.75" customHeight="1" x14ac:dyDescent="0.25">
      <c r="A103" s="323">
        <v>45.060099999999998</v>
      </c>
      <c r="B103" s="282">
        <v>45</v>
      </c>
      <c r="C103" s="264" t="s">
        <v>150</v>
      </c>
      <c r="D103" s="271">
        <v>1</v>
      </c>
      <c r="E103" s="266" t="e">
        <f>D103/D$205</f>
        <v>#REF!</v>
      </c>
      <c r="F103" s="271">
        <v>5</v>
      </c>
      <c r="G103" s="266" t="e">
        <f>F103/F$205</f>
        <v>#REF!</v>
      </c>
      <c r="H103" s="271">
        <v>2</v>
      </c>
      <c r="I103" s="266" t="e">
        <f>H103/H$205</f>
        <v>#REF!</v>
      </c>
      <c r="J103" s="271">
        <v>2</v>
      </c>
      <c r="K103" s="266" t="e">
        <f>J103/$J$205</f>
        <v>#REF!</v>
      </c>
      <c r="L103" s="271">
        <v>0</v>
      </c>
      <c r="M103" s="266" t="e">
        <f>L103/L$205</f>
        <v>#REF!</v>
      </c>
      <c r="N103" s="271">
        <v>0</v>
      </c>
      <c r="O103" s="266" t="e">
        <f>N103/N$205</f>
        <v>#REF!</v>
      </c>
      <c r="P103" s="271">
        <v>0</v>
      </c>
      <c r="Q103" s="266">
        <f t="shared" si="110"/>
        <v>0</v>
      </c>
      <c r="R103" s="271">
        <v>1</v>
      </c>
      <c r="S103" s="266">
        <f t="shared" si="111"/>
        <v>3.5587188612099642E-3</v>
      </c>
      <c r="T103" s="271">
        <v>0</v>
      </c>
      <c r="U103" s="267">
        <f t="shared" si="112"/>
        <v>0</v>
      </c>
      <c r="V103" s="269">
        <v>1</v>
      </c>
      <c r="W103" s="266">
        <f t="shared" si="113"/>
        <v>3.0120481927710845E-3</v>
      </c>
      <c r="X103" s="271">
        <v>1</v>
      </c>
      <c r="Y103" s="267">
        <f t="shared" si="114"/>
        <v>3.3783783783783786E-3</v>
      </c>
      <c r="Z103" s="269">
        <v>0</v>
      </c>
      <c r="AA103" s="322">
        <f t="shared" si="115"/>
        <v>0</v>
      </c>
      <c r="AB103" s="269">
        <v>0</v>
      </c>
      <c r="AC103" s="322">
        <f t="shared" si="116"/>
        <v>0</v>
      </c>
      <c r="AD103" s="259">
        <v>0</v>
      </c>
      <c r="AE103" s="267">
        <f t="shared" si="117"/>
        <v>0</v>
      </c>
      <c r="AF103" s="260">
        <v>0</v>
      </c>
      <c r="AG103" s="258">
        <f t="shared" si="118"/>
        <v>0</v>
      </c>
      <c r="AH103" s="259">
        <v>0</v>
      </c>
      <c r="AI103" s="258">
        <f t="shared" si="119"/>
        <v>0</v>
      </c>
      <c r="AJ103" s="259">
        <v>0</v>
      </c>
      <c r="AK103" s="258">
        <f t="shared" si="120"/>
        <v>0</v>
      </c>
      <c r="AL103" s="261">
        <v>0</v>
      </c>
      <c r="AM103" s="258">
        <f>(AL103/AL110)</f>
        <v>0</v>
      </c>
      <c r="AN103" s="255"/>
      <c r="AO103" s="258"/>
      <c r="AP103" s="255"/>
      <c r="AQ103" s="258"/>
      <c r="AR103" s="255"/>
      <c r="AS103" s="255"/>
      <c r="AT103" s="546">
        <v>4</v>
      </c>
      <c r="AU103" s="258">
        <f t="shared" si="121"/>
        <v>1.092896174863388E-2</v>
      </c>
      <c r="AV103" s="358">
        <f t="shared" si="122"/>
        <v>0.3</v>
      </c>
      <c r="AW103" s="270">
        <f t="shared" si="123"/>
        <v>9.7307817061303916E-4</v>
      </c>
      <c r="AX103" s="223"/>
    </row>
    <row r="104" spans="1:50" ht="12.75" customHeight="1" x14ac:dyDescent="0.25">
      <c r="A104" s="323">
        <v>52.070099999999996</v>
      </c>
      <c r="B104" s="282">
        <v>52</v>
      </c>
      <c r="C104" s="264" t="s">
        <v>312</v>
      </c>
      <c r="D104" s="271"/>
      <c r="E104" s="266"/>
      <c r="F104" s="271"/>
      <c r="G104" s="266"/>
      <c r="H104" s="271"/>
      <c r="I104" s="266"/>
      <c r="J104" s="271">
        <v>0</v>
      </c>
      <c r="K104" s="266">
        <v>0</v>
      </c>
      <c r="L104" s="271">
        <v>0</v>
      </c>
      <c r="M104" s="266">
        <v>0</v>
      </c>
      <c r="N104" s="271">
        <v>0</v>
      </c>
      <c r="O104" s="266">
        <v>0</v>
      </c>
      <c r="P104" s="271">
        <v>0</v>
      </c>
      <c r="Q104" s="266">
        <f t="shared" si="110"/>
        <v>0</v>
      </c>
      <c r="R104" s="271">
        <v>0</v>
      </c>
      <c r="S104" s="266">
        <f t="shared" si="111"/>
        <v>0</v>
      </c>
      <c r="T104" s="271">
        <v>0</v>
      </c>
      <c r="U104" s="267">
        <f t="shared" si="112"/>
        <v>0</v>
      </c>
      <c r="V104" s="269">
        <v>0</v>
      </c>
      <c r="W104" s="266">
        <f t="shared" si="113"/>
        <v>0</v>
      </c>
      <c r="X104" s="271">
        <v>0</v>
      </c>
      <c r="Y104" s="267">
        <f t="shared" si="114"/>
        <v>0</v>
      </c>
      <c r="Z104" s="269">
        <v>0</v>
      </c>
      <c r="AA104" s="322">
        <f t="shared" si="115"/>
        <v>0</v>
      </c>
      <c r="AB104" s="269">
        <v>2</v>
      </c>
      <c r="AC104" s="322">
        <f t="shared" si="116"/>
        <v>5.7142857142857143E-3</v>
      </c>
      <c r="AD104" s="259">
        <v>1</v>
      </c>
      <c r="AE104" s="267">
        <f t="shared" si="117"/>
        <v>3.1152647975077881E-3</v>
      </c>
      <c r="AF104" s="260">
        <v>5</v>
      </c>
      <c r="AG104" s="258">
        <f t="shared" si="118"/>
        <v>1.4792899408284023E-2</v>
      </c>
      <c r="AH104" s="259">
        <v>3</v>
      </c>
      <c r="AI104" s="258">
        <f t="shared" si="119"/>
        <v>9.8039215686274508E-3</v>
      </c>
      <c r="AJ104" s="259">
        <v>1</v>
      </c>
      <c r="AK104" s="258">
        <f t="shared" si="120"/>
        <v>3.5587188612099642E-3</v>
      </c>
      <c r="AL104" s="261">
        <v>4</v>
      </c>
      <c r="AM104" s="258">
        <f>(AL104/AL110)</f>
        <v>7.407407407407407E-2</v>
      </c>
      <c r="AN104" s="255"/>
      <c r="AO104" s="258"/>
      <c r="AP104" s="255"/>
      <c r="AQ104" s="258"/>
      <c r="AR104" s="255"/>
      <c r="AS104" s="255"/>
      <c r="AT104" s="546">
        <v>0</v>
      </c>
      <c r="AU104" s="258">
        <f t="shared" si="121"/>
        <v>0</v>
      </c>
      <c r="AV104" s="358">
        <f t="shared" si="122"/>
        <v>0.8</v>
      </c>
      <c r="AW104" s="270">
        <f t="shared" si="123"/>
        <v>2.5948751216347712E-3</v>
      </c>
      <c r="AX104" s="223"/>
    </row>
    <row r="105" spans="1:50" ht="12.75" customHeight="1" x14ac:dyDescent="0.25">
      <c r="A105" s="323">
        <v>52.080100000000002</v>
      </c>
      <c r="B105" s="282">
        <v>52</v>
      </c>
      <c r="C105" s="264" t="s">
        <v>151</v>
      </c>
      <c r="D105" s="271">
        <v>1</v>
      </c>
      <c r="E105" s="266" t="e">
        <f t="shared" ref="E105:E110" si="124">D105/D$205</f>
        <v>#REF!</v>
      </c>
      <c r="F105" s="271">
        <v>0</v>
      </c>
      <c r="G105" s="266" t="e">
        <f t="shared" ref="G105:G110" si="125">F105/F$205</f>
        <v>#REF!</v>
      </c>
      <c r="H105" s="271">
        <v>1</v>
      </c>
      <c r="I105" s="266" t="e">
        <f t="shared" ref="I105:I110" si="126">H105/H$205</f>
        <v>#REF!</v>
      </c>
      <c r="J105" s="271">
        <v>2</v>
      </c>
      <c r="K105" s="266" t="e">
        <f>J105/$J$205</f>
        <v>#REF!</v>
      </c>
      <c r="L105" s="271">
        <v>1</v>
      </c>
      <c r="M105" s="266" t="e">
        <f t="shared" ref="M105:M110" si="127">L105/L$205</f>
        <v>#REF!</v>
      </c>
      <c r="N105" s="271">
        <v>1</v>
      </c>
      <c r="O105" s="266" t="e">
        <f t="shared" ref="O105:O110" si="128">N105/N$205</f>
        <v>#REF!</v>
      </c>
      <c r="P105" s="271">
        <v>1</v>
      </c>
      <c r="Q105" s="266">
        <f t="shared" si="110"/>
        <v>3.3557046979865771E-3</v>
      </c>
      <c r="R105" s="271">
        <v>1</v>
      </c>
      <c r="S105" s="266">
        <f t="shared" si="111"/>
        <v>3.5587188612099642E-3</v>
      </c>
      <c r="T105" s="271">
        <v>1</v>
      </c>
      <c r="U105" s="267">
        <f t="shared" si="112"/>
        <v>3.5460992907801418E-3</v>
      </c>
      <c r="V105" s="269">
        <v>3</v>
      </c>
      <c r="W105" s="266">
        <f t="shared" si="113"/>
        <v>9.0361445783132526E-3</v>
      </c>
      <c r="X105" s="271">
        <v>4</v>
      </c>
      <c r="Y105" s="267">
        <f t="shared" si="114"/>
        <v>1.3513513513513514E-2</v>
      </c>
      <c r="Z105" s="269">
        <v>3</v>
      </c>
      <c r="AA105" s="322">
        <f t="shared" si="115"/>
        <v>9.8684210526315784E-3</v>
      </c>
      <c r="AB105" s="269">
        <v>3</v>
      </c>
      <c r="AC105" s="322">
        <f t="shared" si="116"/>
        <v>8.5714285714285719E-3</v>
      </c>
      <c r="AD105" s="259">
        <v>5</v>
      </c>
      <c r="AE105" s="267">
        <f t="shared" si="117"/>
        <v>1.5576323987538941E-2</v>
      </c>
      <c r="AF105" s="260">
        <v>3</v>
      </c>
      <c r="AG105" s="258">
        <f t="shared" si="118"/>
        <v>8.8757396449704144E-3</v>
      </c>
      <c r="AH105" s="259">
        <v>3</v>
      </c>
      <c r="AI105" s="258">
        <f t="shared" si="119"/>
        <v>9.8039215686274508E-3</v>
      </c>
      <c r="AJ105" s="259">
        <v>8</v>
      </c>
      <c r="AK105" s="258">
        <f t="shared" si="120"/>
        <v>2.8469750889679714E-2</v>
      </c>
      <c r="AL105" s="261">
        <v>7</v>
      </c>
      <c r="AM105" s="258">
        <f>(AL105/AL110)</f>
        <v>0.12962962962962962</v>
      </c>
      <c r="AN105" s="255"/>
      <c r="AO105" s="258"/>
      <c r="AP105" s="255"/>
      <c r="AQ105" s="258"/>
      <c r="AR105" s="255"/>
      <c r="AS105" s="255"/>
      <c r="AT105" s="546">
        <v>12</v>
      </c>
      <c r="AU105" s="258">
        <f t="shared" si="121"/>
        <v>3.2786885245901641E-2</v>
      </c>
      <c r="AV105" s="358">
        <f t="shared" si="122"/>
        <v>2.5</v>
      </c>
      <c r="AW105" s="270">
        <f t="shared" si="123"/>
        <v>8.1089847551086593E-3</v>
      </c>
      <c r="AX105" s="223"/>
    </row>
    <row r="106" spans="1:50" ht="12.75" customHeight="1" x14ac:dyDescent="0.25">
      <c r="A106" s="323">
        <v>52.100099999999998</v>
      </c>
      <c r="B106" s="282">
        <v>52</v>
      </c>
      <c r="C106" s="264" t="s">
        <v>313</v>
      </c>
      <c r="D106" s="271">
        <v>0</v>
      </c>
      <c r="E106" s="266" t="e">
        <f t="shared" si="124"/>
        <v>#REF!</v>
      </c>
      <c r="F106" s="271">
        <v>0</v>
      </c>
      <c r="G106" s="266" t="e">
        <f t="shared" si="125"/>
        <v>#REF!</v>
      </c>
      <c r="H106" s="271">
        <v>0</v>
      </c>
      <c r="I106" s="266" t="e">
        <f t="shared" si="126"/>
        <v>#REF!</v>
      </c>
      <c r="J106" s="271">
        <v>0</v>
      </c>
      <c r="K106" s="266" t="e">
        <f>J106/J$205</f>
        <v>#REF!</v>
      </c>
      <c r="L106" s="271">
        <v>0</v>
      </c>
      <c r="M106" s="266" t="e">
        <f t="shared" si="127"/>
        <v>#REF!</v>
      </c>
      <c r="N106" s="271">
        <v>0</v>
      </c>
      <c r="O106" s="266" t="e">
        <f t="shared" si="128"/>
        <v>#REF!</v>
      </c>
      <c r="P106" s="271">
        <v>0</v>
      </c>
      <c r="Q106" s="266">
        <f t="shared" si="110"/>
        <v>0</v>
      </c>
      <c r="R106" s="271">
        <v>0</v>
      </c>
      <c r="S106" s="266">
        <f t="shared" si="111"/>
        <v>0</v>
      </c>
      <c r="T106" s="271">
        <v>0</v>
      </c>
      <c r="U106" s="267">
        <f t="shared" si="112"/>
        <v>0</v>
      </c>
      <c r="V106" s="269">
        <v>1</v>
      </c>
      <c r="W106" s="266">
        <f t="shared" si="113"/>
        <v>3.0120481927710845E-3</v>
      </c>
      <c r="X106" s="271">
        <v>0</v>
      </c>
      <c r="Y106" s="267">
        <f t="shared" si="114"/>
        <v>0</v>
      </c>
      <c r="Z106" s="269">
        <v>2</v>
      </c>
      <c r="AA106" s="322">
        <f t="shared" si="115"/>
        <v>6.5789473684210523E-3</v>
      </c>
      <c r="AB106" s="269">
        <v>0</v>
      </c>
      <c r="AC106" s="322">
        <f t="shared" si="116"/>
        <v>0</v>
      </c>
      <c r="AD106" s="259">
        <v>0</v>
      </c>
      <c r="AE106" s="267">
        <f t="shared" si="117"/>
        <v>0</v>
      </c>
      <c r="AF106" s="260">
        <v>1</v>
      </c>
      <c r="AG106" s="258">
        <f t="shared" si="118"/>
        <v>2.9585798816568047E-3</v>
      </c>
      <c r="AH106" s="259">
        <v>1</v>
      </c>
      <c r="AI106" s="258">
        <f t="shared" si="119"/>
        <v>3.2679738562091504E-3</v>
      </c>
      <c r="AJ106" s="259">
        <v>1</v>
      </c>
      <c r="AK106" s="258">
        <f t="shared" si="120"/>
        <v>3.5587188612099642E-3</v>
      </c>
      <c r="AL106" s="261">
        <v>1</v>
      </c>
      <c r="AM106" s="258">
        <f>(AL106/AL110)</f>
        <v>1.8518518518518517E-2</v>
      </c>
      <c r="AN106" s="255"/>
      <c r="AO106" s="258"/>
      <c r="AP106" s="255"/>
      <c r="AQ106" s="258"/>
      <c r="AR106" s="255"/>
      <c r="AS106" s="255"/>
      <c r="AT106" s="546">
        <v>7</v>
      </c>
      <c r="AU106" s="258">
        <f t="shared" si="121"/>
        <v>1.912568306010929E-2</v>
      </c>
      <c r="AV106" s="358">
        <f t="shared" si="122"/>
        <v>0.4</v>
      </c>
      <c r="AW106" s="270">
        <f t="shared" si="123"/>
        <v>1.2974375608173856E-3</v>
      </c>
      <c r="AX106" s="223"/>
    </row>
    <row r="107" spans="1:50" ht="12.75" customHeight="1" x14ac:dyDescent="0.25">
      <c r="A107" s="323">
        <v>52.110100000000003</v>
      </c>
      <c r="B107" s="282">
        <v>52</v>
      </c>
      <c r="C107" s="264" t="s">
        <v>155</v>
      </c>
      <c r="D107" s="271">
        <v>6</v>
      </c>
      <c r="E107" s="266" t="e">
        <f t="shared" si="124"/>
        <v>#REF!</v>
      </c>
      <c r="F107" s="271">
        <v>3</v>
      </c>
      <c r="G107" s="266" t="e">
        <f t="shared" si="125"/>
        <v>#REF!</v>
      </c>
      <c r="H107" s="271">
        <v>7</v>
      </c>
      <c r="I107" s="266" t="e">
        <f t="shared" si="126"/>
        <v>#REF!</v>
      </c>
      <c r="J107" s="271">
        <v>7</v>
      </c>
      <c r="K107" s="266" t="e">
        <f>J107/$J$205</f>
        <v>#REF!</v>
      </c>
      <c r="L107" s="271">
        <v>0</v>
      </c>
      <c r="M107" s="266" t="e">
        <f t="shared" si="127"/>
        <v>#REF!</v>
      </c>
      <c r="N107" s="271">
        <v>2</v>
      </c>
      <c r="O107" s="266" t="e">
        <f t="shared" si="128"/>
        <v>#REF!</v>
      </c>
      <c r="P107" s="271">
        <v>4</v>
      </c>
      <c r="Q107" s="266">
        <f t="shared" si="110"/>
        <v>1.3422818791946308E-2</v>
      </c>
      <c r="R107" s="271">
        <v>1</v>
      </c>
      <c r="S107" s="266">
        <f t="shared" si="111"/>
        <v>3.5587188612099642E-3</v>
      </c>
      <c r="T107" s="271">
        <v>2</v>
      </c>
      <c r="U107" s="267">
        <f t="shared" si="112"/>
        <v>7.0921985815602835E-3</v>
      </c>
      <c r="V107" s="269">
        <v>4</v>
      </c>
      <c r="W107" s="266">
        <f t="shared" si="113"/>
        <v>1.2048192771084338E-2</v>
      </c>
      <c r="X107" s="271">
        <v>1</v>
      </c>
      <c r="Y107" s="267">
        <f t="shared" si="114"/>
        <v>3.3783783783783786E-3</v>
      </c>
      <c r="Z107" s="269">
        <v>0</v>
      </c>
      <c r="AA107" s="322">
        <f t="shared" si="115"/>
        <v>0</v>
      </c>
      <c r="AB107" s="269">
        <v>4</v>
      </c>
      <c r="AC107" s="322">
        <f t="shared" si="116"/>
        <v>1.1428571428571429E-2</v>
      </c>
      <c r="AD107" s="259">
        <v>0</v>
      </c>
      <c r="AE107" s="267">
        <f t="shared" si="117"/>
        <v>0</v>
      </c>
      <c r="AF107" s="260">
        <v>1</v>
      </c>
      <c r="AG107" s="258">
        <f t="shared" si="118"/>
        <v>2.9585798816568047E-3</v>
      </c>
      <c r="AH107" s="259">
        <v>4</v>
      </c>
      <c r="AI107" s="258">
        <f t="shared" si="119"/>
        <v>1.3071895424836602E-2</v>
      </c>
      <c r="AJ107" s="259">
        <v>2</v>
      </c>
      <c r="AK107" s="258">
        <f t="shared" si="120"/>
        <v>7.1174377224199285E-3</v>
      </c>
      <c r="AL107" s="261">
        <v>2</v>
      </c>
      <c r="AM107" s="258">
        <f>(AL107/AL110)</f>
        <v>3.7037037037037035E-2</v>
      </c>
      <c r="AN107" s="255"/>
      <c r="AO107" s="258"/>
      <c r="AP107" s="255"/>
      <c r="AQ107" s="258"/>
      <c r="AR107" s="255"/>
      <c r="AS107" s="255"/>
      <c r="AT107" s="546">
        <v>1</v>
      </c>
      <c r="AU107" s="258">
        <f t="shared" si="121"/>
        <v>2.7322404371584699E-3</v>
      </c>
      <c r="AV107" s="358">
        <f t="shared" si="122"/>
        <v>1.9</v>
      </c>
      <c r="AW107" s="270">
        <f t="shared" si="123"/>
        <v>6.1628284138825814E-3</v>
      </c>
      <c r="AX107" s="229"/>
    </row>
    <row r="108" spans="1:50" ht="12.75" customHeight="1" x14ac:dyDescent="0.25">
      <c r="A108" s="323">
        <v>52.020099999999999</v>
      </c>
      <c r="B108" s="282">
        <v>52</v>
      </c>
      <c r="C108" s="264" t="s">
        <v>152</v>
      </c>
      <c r="D108" s="271">
        <v>7</v>
      </c>
      <c r="E108" s="266" t="e">
        <f t="shared" si="124"/>
        <v>#REF!</v>
      </c>
      <c r="F108" s="271">
        <v>8</v>
      </c>
      <c r="G108" s="266" t="e">
        <f t="shared" si="125"/>
        <v>#REF!</v>
      </c>
      <c r="H108" s="271">
        <v>13</v>
      </c>
      <c r="I108" s="266" t="e">
        <f t="shared" si="126"/>
        <v>#REF!</v>
      </c>
      <c r="J108" s="271">
        <v>5</v>
      </c>
      <c r="K108" s="266" t="e">
        <f>J108/$J$205</f>
        <v>#REF!</v>
      </c>
      <c r="L108" s="271">
        <v>6</v>
      </c>
      <c r="M108" s="266" t="e">
        <f t="shared" si="127"/>
        <v>#REF!</v>
      </c>
      <c r="N108" s="271">
        <v>7</v>
      </c>
      <c r="O108" s="266" t="e">
        <f t="shared" si="128"/>
        <v>#REF!</v>
      </c>
      <c r="P108" s="271">
        <v>17</v>
      </c>
      <c r="Q108" s="266">
        <f t="shared" si="110"/>
        <v>5.7046979865771813E-2</v>
      </c>
      <c r="R108" s="271">
        <v>18</v>
      </c>
      <c r="S108" s="266">
        <f t="shared" si="111"/>
        <v>6.4056939501779361E-2</v>
      </c>
      <c r="T108" s="271">
        <v>12</v>
      </c>
      <c r="U108" s="267">
        <f t="shared" si="112"/>
        <v>4.2553191489361701E-2</v>
      </c>
      <c r="V108" s="269">
        <v>15</v>
      </c>
      <c r="W108" s="266">
        <f t="shared" si="113"/>
        <v>4.5180722891566265E-2</v>
      </c>
      <c r="X108" s="271">
        <v>12</v>
      </c>
      <c r="Y108" s="267">
        <f t="shared" si="114"/>
        <v>4.0540540540540543E-2</v>
      </c>
      <c r="Z108" s="269">
        <v>8</v>
      </c>
      <c r="AA108" s="322">
        <f t="shared" si="115"/>
        <v>2.6315789473684209E-2</v>
      </c>
      <c r="AB108" s="269">
        <v>11</v>
      </c>
      <c r="AC108" s="322">
        <f t="shared" si="116"/>
        <v>3.1428571428571431E-2</v>
      </c>
      <c r="AD108" s="259">
        <v>11</v>
      </c>
      <c r="AE108" s="267">
        <f t="shared" si="117"/>
        <v>3.4267912772585667E-2</v>
      </c>
      <c r="AF108" s="366">
        <v>9</v>
      </c>
      <c r="AG108" s="258">
        <f t="shared" si="118"/>
        <v>2.6627218934911243E-2</v>
      </c>
      <c r="AH108" s="259">
        <v>18</v>
      </c>
      <c r="AI108" s="258">
        <f t="shared" si="119"/>
        <v>5.8823529411764705E-2</v>
      </c>
      <c r="AJ108" s="259">
        <v>23</v>
      </c>
      <c r="AK108" s="258">
        <f t="shared" si="120"/>
        <v>8.1850533807829182E-2</v>
      </c>
      <c r="AL108" s="261">
        <v>14</v>
      </c>
      <c r="AM108" s="258">
        <f>(AL108/AL110)</f>
        <v>0.25925925925925924</v>
      </c>
      <c r="AN108" s="255"/>
      <c r="AO108" s="258"/>
      <c r="AP108" s="255"/>
      <c r="AQ108" s="258"/>
      <c r="AR108" s="255"/>
      <c r="AS108" s="255"/>
      <c r="AT108" s="546">
        <v>7</v>
      </c>
      <c r="AU108" s="258">
        <f t="shared" si="121"/>
        <v>1.912568306010929E-2</v>
      </c>
      <c r="AV108" s="358">
        <f t="shared" si="122"/>
        <v>12</v>
      </c>
      <c r="AW108" s="270">
        <f t="shared" si="123"/>
        <v>3.8923126824521571E-2</v>
      </c>
      <c r="AX108" s="223"/>
    </row>
    <row r="109" spans="1:50" ht="12.75" customHeight="1" x14ac:dyDescent="0.25">
      <c r="A109" s="323">
        <v>52.140099999999997</v>
      </c>
      <c r="B109" s="282">
        <v>52</v>
      </c>
      <c r="C109" s="264" t="s">
        <v>153</v>
      </c>
      <c r="D109" s="360">
        <v>1</v>
      </c>
      <c r="E109" s="361" t="e">
        <f t="shared" si="124"/>
        <v>#REF!</v>
      </c>
      <c r="F109" s="360">
        <v>3</v>
      </c>
      <c r="G109" s="361" t="e">
        <f t="shared" si="125"/>
        <v>#REF!</v>
      </c>
      <c r="H109" s="360">
        <v>3</v>
      </c>
      <c r="I109" s="361" t="e">
        <f t="shared" si="126"/>
        <v>#REF!</v>
      </c>
      <c r="J109" s="360">
        <v>4</v>
      </c>
      <c r="K109" s="361" t="e">
        <f>J109/$J$205</f>
        <v>#REF!</v>
      </c>
      <c r="L109" s="360">
        <v>1</v>
      </c>
      <c r="M109" s="361" t="e">
        <f t="shared" si="127"/>
        <v>#REF!</v>
      </c>
      <c r="N109" s="360">
        <v>3</v>
      </c>
      <c r="O109" s="361" t="e">
        <f t="shared" si="128"/>
        <v>#REF!</v>
      </c>
      <c r="P109" s="360">
        <v>4</v>
      </c>
      <c r="Q109" s="361">
        <f t="shared" si="110"/>
        <v>1.3422818791946308E-2</v>
      </c>
      <c r="R109" s="360">
        <v>6</v>
      </c>
      <c r="S109" s="361">
        <f t="shared" si="111"/>
        <v>2.1352313167259787E-2</v>
      </c>
      <c r="T109" s="360">
        <v>8</v>
      </c>
      <c r="U109" s="362">
        <f t="shared" si="112"/>
        <v>2.8368794326241134E-2</v>
      </c>
      <c r="V109" s="363">
        <v>4</v>
      </c>
      <c r="W109" s="361">
        <f t="shared" si="113"/>
        <v>1.2048192771084338E-2</v>
      </c>
      <c r="X109" s="360">
        <v>6</v>
      </c>
      <c r="Y109" s="362">
        <f t="shared" si="114"/>
        <v>2.0270270270270271E-2</v>
      </c>
      <c r="Z109" s="363">
        <v>5</v>
      </c>
      <c r="AA109" s="364">
        <f t="shared" si="115"/>
        <v>1.6447368421052631E-2</v>
      </c>
      <c r="AB109" s="363">
        <v>4</v>
      </c>
      <c r="AC109" s="364">
        <f t="shared" si="116"/>
        <v>1.1428571428571429E-2</v>
      </c>
      <c r="AD109" s="365">
        <v>1</v>
      </c>
      <c r="AE109" s="362">
        <f t="shared" si="117"/>
        <v>3.1152647975077881E-3</v>
      </c>
      <c r="AF109" s="366">
        <v>7</v>
      </c>
      <c r="AG109" s="367">
        <f t="shared" si="118"/>
        <v>2.0710059171597635E-2</v>
      </c>
      <c r="AH109" s="365">
        <v>5</v>
      </c>
      <c r="AI109" s="367">
        <f t="shared" si="119"/>
        <v>1.6339869281045753E-2</v>
      </c>
      <c r="AJ109" s="365">
        <v>5</v>
      </c>
      <c r="AK109" s="367">
        <f t="shared" si="120"/>
        <v>1.7793594306049824E-2</v>
      </c>
      <c r="AL109" s="394">
        <v>6</v>
      </c>
      <c r="AM109" s="367">
        <f>(AL109/AL110)</f>
        <v>0.1111111111111111</v>
      </c>
      <c r="AN109" s="368"/>
      <c r="AO109" s="367"/>
      <c r="AP109" s="368"/>
      <c r="AQ109" s="367"/>
      <c r="AR109" s="368"/>
      <c r="AS109" s="368"/>
      <c r="AT109" s="554">
        <v>3</v>
      </c>
      <c r="AU109" s="367">
        <f t="shared" si="121"/>
        <v>8.1967213114754103E-3</v>
      </c>
      <c r="AV109" s="369">
        <f t="shared" si="122"/>
        <v>4.8</v>
      </c>
      <c r="AW109" s="370">
        <f t="shared" si="123"/>
        <v>1.5569250729808626E-2</v>
      </c>
      <c r="AX109" s="223"/>
    </row>
    <row r="110" spans="1:50" ht="12.75" customHeight="1" x14ac:dyDescent="0.25">
      <c r="A110" s="323"/>
      <c r="B110" s="323"/>
      <c r="C110" s="372" t="s">
        <v>314</v>
      </c>
      <c r="D110" s="373">
        <f>SUM(D100:D109)</f>
        <v>26</v>
      </c>
      <c r="E110" s="374" t="e">
        <f t="shared" si="124"/>
        <v>#REF!</v>
      </c>
      <c r="F110" s="373">
        <f>SUM(F100:F109)</f>
        <v>31</v>
      </c>
      <c r="G110" s="374" t="e">
        <f t="shared" si="125"/>
        <v>#REF!</v>
      </c>
      <c r="H110" s="373">
        <f>SUM(H100:H109)</f>
        <v>38</v>
      </c>
      <c r="I110" s="374" t="e">
        <f t="shared" si="126"/>
        <v>#REF!</v>
      </c>
      <c r="J110" s="373">
        <f>SUM(J100:J109)</f>
        <v>30</v>
      </c>
      <c r="K110" s="374" t="e">
        <f>J110/$J$205</f>
        <v>#REF!</v>
      </c>
      <c r="L110" s="373">
        <f>SUM(L100:L109)</f>
        <v>23</v>
      </c>
      <c r="M110" s="374" t="e">
        <f t="shared" si="127"/>
        <v>#REF!</v>
      </c>
      <c r="N110" s="375">
        <v>26</v>
      </c>
      <c r="O110" s="374" t="e">
        <f t="shared" si="128"/>
        <v>#REF!</v>
      </c>
      <c r="P110" s="373">
        <f>SUM(P100:P109)</f>
        <v>42</v>
      </c>
      <c r="Q110" s="374">
        <f t="shared" si="110"/>
        <v>0.14093959731543623</v>
      </c>
      <c r="R110" s="373">
        <f>SUM(R100:R109)</f>
        <v>45</v>
      </c>
      <c r="S110" s="374">
        <f t="shared" si="111"/>
        <v>0.16014234875444841</v>
      </c>
      <c r="T110" s="373">
        <f>SUM(T100:T109)</f>
        <v>42</v>
      </c>
      <c r="U110" s="376">
        <f t="shared" si="112"/>
        <v>0.14893617021276595</v>
      </c>
      <c r="V110" s="377">
        <f>SUM(V100:V109)</f>
        <v>42</v>
      </c>
      <c r="W110" s="374">
        <f t="shared" si="113"/>
        <v>0.12650602409638553</v>
      </c>
      <c r="X110" s="373">
        <f>SUM(X100:X109)</f>
        <v>43</v>
      </c>
      <c r="Y110" s="376">
        <f t="shared" si="114"/>
        <v>0.14527027027027026</v>
      </c>
      <c r="Z110" s="377">
        <f>SUM(Z100:Z109)</f>
        <v>37</v>
      </c>
      <c r="AA110" s="378">
        <f t="shared" si="115"/>
        <v>0.12171052631578948</v>
      </c>
      <c r="AB110" s="377">
        <f>SUM(AB100:AB109)</f>
        <v>45</v>
      </c>
      <c r="AC110" s="378">
        <f t="shared" si="116"/>
        <v>0.12857142857142856</v>
      </c>
      <c r="AD110" s="379">
        <f>SUM(AD100:AD109)</f>
        <v>47</v>
      </c>
      <c r="AE110" s="376">
        <f t="shared" si="117"/>
        <v>0.14641744548286603</v>
      </c>
      <c r="AF110" s="380">
        <f>SUM(AF100:AF109)</f>
        <v>48</v>
      </c>
      <c r="AG110" s="378">
        <f>AF110/AF205</f>
        <v>0.14201183431952663</v>
      </c>
      <c r="AH110" s="379">
        <f t="shared" ref="AH110:AM110" si="129">SUM(AH100:AH109)</f>
        <v>48</v>
      </c>
      <c r="AI110" s="378">
        <f t="shared" si="129"/>
        <v>0.15686274509803921</v>
      </c>
      <c r="AJ110" s="379">
        <f t="shared" si="129"/>
        <v>57</v>
      </c>
      <c r="AK110" s="378">
        <f t="shared" si="129"/>
        <v>0.20284697508896798</v>
      </c>
      <c r="AL110" s="373">
        <f t="shared" si="129"/>
        <v>54</v>
      </c>
      <c r="AM110" s="378">
        <f t="shared" si="129"/>
        <v>1</v>
      </c>
      <c r="AN110" s="376"/>
      <c r="AO110" s="378"/>
      <c r="AP110" s="376"/>
      <c r="AQ110" s="378"/>
      <c r="AR110" s="376"/>
      <c r="AS110" s="376"/>
      <c r="AT110" s="555">
        <f>SUM(AT100:AT109)</f>
        <v>49</v>
      </c>
      <c r="AU110" s="378">
        <f t="shared" ref="AU110" si="130">SUM(AU100:AU109)</f>
        <v>0.13387978142076504</v>
      </c>
      <c r="AV110" s="381">
        <f>AVERAGE(N110,P110,R110,T110,V110,X110,Z110,AB110,AD110,AF110)</f>
        <v>41.7</v>
      </c>
      <c r="AW110" s="382">
        <f t="shared" si="123"/>
        <v>0.13525786571521245</v>
      </c>
      <c r="AX110" s="223"/>
    </row>
    <row r="111" spans="1:50" ht="12.75" customHeight="1" x14ac:dyDescent="0.25">
      <c r="A111" s="323"/>
      <c r="B111" s="323"/>
      <c r="C111" s="427"/>
      <c r="D111" s="227"/>
      <c r="E111" s="396"/>
      <c r="F111" s="227"/>
      <c r="G111" s="396"/>
      <c r="H111" s="227"/>
      <c r="I111" s="396"/>
      <c r="J111" s="227"/>
      <c r="K111" s="396"/>
      <c r="L111" s="227"/>
      <c r="M111" s="396"/>
      <c r="N111" s="227"/>
      <c r="O111" s="396"/>
      <c r="P111" s="227"/>
      <c r="Q111" s="396"/>
      <c r="R111" s="227"/>
      <c r="S111" s="396"/>
      <c r="T111" s="227"/>
      <c r="U111" s="397"/>
      <c r="V111" s="398"/>
      <c r="W111" s="396"/>
      <c r="X111" s="227"/>
      <c r="Y111" s="397"/>
      <c r="Z111" s="398"/>
      <c r="AA111" s="399"/>
      <c r="AB111" s="398"/>
      <c r="AC111" s="399"/>
      <c r="AD111" s="228"/>
      <c r="AE111" s="397"/>
      <c r="AF111" s="400"/>
      <c r="AG111" s="399"/>
      <c r="AH111" s="397"/>
      <c r="AI111" s="399"/>
      <c r="AJ111" s="397"/>
      <c r="AK111" s="399"/>
      <c r="AL111" s="397"/>
      <c r="AM111" s="399"/>
      <c r="AN111" s="397"/>
      <c r="AO111" s="399"/>
      <c r="AP111" s="397"/>
      <c r="AQ111" s="399"/>
      <c r="AR111" s="397"/>
      <c r="AS111" s="397"/>
      <c r="AT111" s="556"/>
      <c r="AU111" s="399"/>
      <c r="AV111" s="402"/>
      <c r="AW111" s="320"/>
      <c r="AX111" s="223"/>
    </row>
    <row r="112" spans="1:50" ht="12.75" customHeight="1" x14ac:dyDescent="0.25">
      <c r="A112" s="323">
        <v>11.0101</v>
      </c>
      <c r="B112" s="282">
        <v>11</v>
      </c>
      <c r="C112" s="372" t="s">
        <v>32</v>
      </c>
      <c r="D112" s="375">
        <v>0</v>
      </c>
      <c r="E112" s="374" t="e">
        <f>D112/D$205</f>
        <v>#REF!</v>
      </c>
      <c r="F112" s="375">
        <v>6</v>
      </c>
      <c r="G112" s="374" t="e">
        <f>F112/F$205</f>
        <v>#REF!</v>
      </c>
      <c r="H112" s="375">
        <v>6</v>
      </c>
      <c r="I112" s="374" t="e">
        <f>H112/H$205</f>
        <v>#REF!</v>
      </c>
      <c r="J112" s="375">
        <v>4</v>
      </c>
      <c r="K112" s="374" t="e">
        <f>J112/$J$205</f>
        <v>#REF!</v>
      </c>
      <c r="L112" s="375">
        <v>11</v>
      </c>
      <c r="M112" s="374" t="e">
        <f>L112/L$205</f>
        <v>#REF!</v>
      </c>
      <c r="N112" s="375">
        <v>6</v>
      </c>
      <c r="O112" s="374" t="e">
        <f>N112/N$205</f>
        <v>#REF!</v>
      </c>
      <c r="P112" s="375">
        <v>5</v>
      </c>
      <c r="Q112" s="374">
        <f>P112/P$205</f>
        <v>1.6778523489932886E-2</v>
      </c>
      <c r="R112" s="375">
        <v>13</v>
      </c>
      <c r="S112" s="374">
        <f>R112/R$205</f>
        <v>4.6263345195729534E-2</v>
      </c>
      <c r="T112" s="375">
        <v>9</v>
      </c>
      <c r="U112" s="376">
        <f>T112/T$205</f>
        <v>3.1914893617021274E-2</v>
      </c>
      <c r="V112" s="412">
        <v>12</v>
      </c>
      <c r="W112" s="374">
        <f>V112/V$205</f>
        <v>3.614457831325301E-2</v>
      </c>
      <c r="X112" s="375">
        <v>7</v>
      </c>
      <c r="Y112" s="376">
        <f>X112/X$205</f>
        <v>2.364864864864865E-2</v>
      </c>
      <c r="Z112" s="412">
        <v>5</v>
      </c>
      <c r="AA112" s="378">
        <f>Z112/Z$205</f>
        <v>1.6447368421052631E-2</v>
      </c>
      <c r="AB112" s="412">
        <v>5</v>
      </c>
      <c r="AC112" s="378">
        <f>AB112/AB$205</f>
        <v>1.4285714285714285E-2</v>
      </c>
      <c r="AD112" s="379">
        <v>10</v>
      </c>
      <c r="AE112" s="376">
        <f>AD112/AD$205</f>
        <v>3.1152647975077882E-2</v>
      </c>
      <c r="AF112" s="380">
        <v>3</v>
      </c>
      <c r="AG112" s="378">
        <f>AF112/AF205</f>
        <v>8.8757396449704144E-3</v>
      </c>
      <c r="AH112" s="379">
        <v>4</v>
      </c>
      <c r="AI112" s="428">
        <f>AH112/AH$205</f>
        <v>1.3071895424836602E-2</v>
      </c>
      <c r="AJ112" s="379">
        <v>2</v>
      </c>
      <c r="AK112" s="428">
        <f>AJ112/AJ$205</f>
        <v>7.1174377224199285E-3</v>
      </c>
      <c r="AL112" s="375">
        <v>1</v>
      </c>
      <c r="AM112" s="428"/>
      <c r="AN112" s="429"/>
      <c r="AO112" s="428"/>
      <c r="AP112" s="429"/>
      <c r="AQ112" s="428"/>
      <c r="AR112" s="429"/>
      <c r="AS112" s="429"/>
      <c r="AT112" s="555">
        <v>6</v>
      </c>
      <c r="AU112" s="428">
        <f>AT112/AT$205</f>
        <v>1.6393442622950821E-2</v>
      </c>
      <c r="AV112" s="381">
        <f>AVERAGE(N112,P112,R112,T112,V112,X112,Z112,AB112,AD112,L112)</f>
        <v>8.3000000000000007</v>
      </c>
      <c r="AW112" s="382">
        <f>AV112/AV$205</f>
        <v>2.6921829386960753E-2</v>
      </c>
      <c r="AX112" s="223"/>
    </row>
    <row r="113" spans="1:50" ht="12.75" customHeight="1" x14ac:dyDescent="0.25">
      <c r="A113" s="323"/>
      <c r="B113" s="282"/>
      <c r="C113" s="427"/>
      <c r="D113" s="227"/>
      <c r="E113" s="396"/>
      <c r="F113" s="227"/>
      <c r="G113" s="396"/>
      <c r="H113" s="227"/>
      <c r="I113" s="396"/>
      <c r="J113" s="227"/>
      <c r="K113" s="396"/>
      <c r="L113" s="227"/>
      <c r="M113" s="396"/>
      <c r="N113" s="227"/>
      <c r="O113" s="396"/>
      <c r="P113" s="227"/>
      <c r="Q113" s="396"/>
      <c r="R113" s="227"/>
      <c r="S113" s="396"/>
      <c r="T113" s="227"/>
      <c r="U113" s="397"/>
      <c r="V113" s="398"/>
      <c r="W113" s="396"/>
      <c r="X113" s="227"/>
      <c r="Y113" s="397"/>
      <c r="Z113" s="398"/>
      <c r="AA113" s="399"/>
      <c r="AB113" s="398"/>
      <c r="AC113" s="399"/>
      <c r="AD113" s="228"/>
      <c r="AE113" s="397"/>
      <c r="AF113" s="400"/>
      <c r="AG113" s="399"/>
      <c r="AH113" s="228"/>
      <c r="AI113" s="430"/>
      <c r="AJ113" s="228"/>
      <c r="AK113" s="430"/>
      <c r="AL113" s="431"/>
      <c r="AM113" s="430"/>
      <c r="AN113" s="431"/>
      <c r="AO113" s="430"/>
      <c r="AP113" s="431"/>
      <c r="AQ113" s="430"/>
      <c r="AR113" s="431"/>
      <c r="AS113" s="431"/>
      <c r="AT113" s="556"/>
      <c r="AU113" s="430"/>
      <c r="AV113" s="402"/>
      <c r="AW113" s="320"/>
      <c r="AX113" s="223"/>
    </row>
    <row r="114" spans="1:50" ht="12.75" customHeight="1" x14ac:dyDescent="0.25">
      <c r="A114" s="323"/>
      <c r="B114" s="323"/>
      <c r="C114" s="252" t="s">
        <v>157</v>
      </c>
      <c r="D114" s="261"/>
      <c r="E114" s="254"/>
      <c r="F114" s="261"/>
      <c r="G114" s="254"/>
      <c r="H114" s="261"/>
      <c r="I114" s="254"/>
      <c r="J114" s="261"/>
      <c r="K114" s="254"/>
      <c r="L114" s="261"/>
      <c r="M114" s="254"/>
      <c r="N114" s="261"/>
      <c r="O114" s="254"/>
      <c r="P114" s="261"/>
      <c r="Q114" s="254"/>
      <c r="R114" s="261"/>
      <c r="S114" s="254"/>
      <c r="T114" s="261"/>
      <c r="U114" s="255"/>
      <c r="V114" s="257"/>
      <c r="W114" s="254"/>
      <c r="X114" s="261"/>
      <c r="Y114" s="255"/>
      <c r="Z114" s="257"/>
      <c r="AA114" s="258"/>
      <c r="AB114" s="257"/>
      <c r="AC114" s="258"/>
      <c r="AD114" s="259"/>
      <c r="AE114" s="255"/>
      <c r="AF114" s="260"/>
      <c r="AG114" s="258"/>
      <c r="AH114" s="255"/>
      <c r="AI114" s="258"/>
      <c r="AJ114" s="255"/>
      <c r="AK114" s="258"/>
      <c r="AL114" s="255"/>
      <c r="AM114" s="258"/>
      <c r="AN114" s="255"/>
      <c r="AO114" s="258"/>
      <c r="AP114" s="255"/>
      <c r="AQ114" s="258"/>
      <c r="AR114" s="255"/>
      <c r="AS114" s="255"/>
      <c r="AT114" s="546"/>
      <c r="AU114" s="258"/>
      <c r="AV114" s="358"/>
      <c r="AW114" s="263"/>
      <c r="AX114" s="223"/>
    </row>
    <row r="115" spans="1:50" ht="12.75" customHeight="1" x14ac:dyDescent="0.25">
      <c r="A115" s="323">
        <v>13.0101</v>
      </c>
      <c r="B115" s="282">
        <v>13</v>
      </c>
      <c r="C115" s="252" t="s">
        <v>158</v>
      </c>
      <c r="D115" s="261">
        <v>1</v>
      </c>
      <c r="E115" s="254" t="e">
        <f t="shared" ref="E115:E121" si="131">D115/D$205</f>
        <v>#REF!</v>
      </c>
      <c r="F115" s="261">
        <v>2</v>
      </c>
      <c r="G115" s="254" t="e">
        <f t="shared" ref="G115:G121" si="132">F115/F$205</f>
        <v>#REF!</v>
      </c>
      <c r="H115" s="261">
        <v>1</v>
      </c>
      <c r="I115" s="254" t="e">
        <f t="shared" ref="I115:I121" si="133">H115/H$205</f>
        <v>#REF!</v>
      </c>
      <c r="J115" s="261">
        <v>2</v>
      </c>
      <c r="K115" s="254" t="e">
        <f>J115/$J$205</f>
        <v>#REF!</v>
      </c>
      <c r="L115" s="261">
        <v>2</v>
      </c>
      <c r="M115" s="254" t="e">
        <f t="shared" ref="M115:M121" si="134">L115/L$205</f>
        <v>#REF!</v>
      </c>
      <c r="N115" s="261">
        <v>6</v>
      </c>
      <c r="O115" s="254" t="e">
        <f t="shared" ref="O115:O121" si="135">N115/N$205</f>
        <v>#REF!</v>
      </c>
      <c r="P115" s="261">
        <v>6</v>
      </c>
      <c r="Q115" s="254">
        <f t="shared" ref="Q115:Q121" si="136">P115/P$205</f>
        <v>2.0134228187919462E-2</v>
      </c>
      <c r="R115" s="261">
        <v>3</v>
      </c>
      <c r="S115" s="254">
        <f t="shared" ref="S115:S121" si="137">R115/R$205</f>
        <v>1.0676156583629894E-2</v>
      </c>
      <c r="T115" s="261">
        <v>2</v>
      </c>
      <c r="U115" s="255">
        <f t="shared" ref="U115:U121" si="138">T115/T$205</f>
        <v>7.0921985815602835E-3</v>
      </c>
      <c r="V115" s="257">
        <v>3</v>
      </c>
      <c r="W115" s="254">
        <f t="shared" ref="W115:W121" si="139">V115/V$205</f>
        <v>9.0361445783132526E-3</v>
      </c>
      <c r="X115" s="261">
        <v>2</v>
      </c>
      <c r="Y115" s="255">
        <f t="shared" ref="Y115:Y121" si="140">X115/X$205</f>
        <v>6.7567567567567571E-3</v>
      </c>
      <c r="Z115" s="257">
        <v>4</v>
      </c>
      <c r="AA115" s="258">
        <f t="shared" ref="AA115:AA121" si="141">Z115/Z$205</f>
        <v>1.3157894736842105E-2</v>
      </c>
      <c r="AB115" s="257">
        <v>4</v>
      </c>
      <c r="AC115" s="258">
        <f t="shared" ref="AC115:AC121" si="142">AB115/AB$205</f>
        <v>1.1428571428571429E-2</v>
      </c>
      <c r="AD115" s="259">
        <v>8</v>
      </c>
      <c r="AE115" s="267">
        <f t="shared" ref="AE115:AE121" si="143">AD115/AD$205</f>
        <v>2.4922118380062305E-2</v>
      </c>
      <c r="AF115" s="260">
        <v>7</v>
      </c>
      <c r="AG115" s="258">
        <f t="shared" ref="AG115:AG132" si="144">AF115/AF$205</f>
        <v>2.0710059171597635E-2</v>
      </c>
      <c r="AH115" s="259">
        <v>2</v>
      </c>
      <c r="AI115" s="258">
        <f t="shared" ref="AI115:AI132" si="145">AH115/AH$205</f>
        <v>6.5359477124183009E-3</v>
      </c>
      <c r="AJ115" s="259">
        <v>6</v>
      </c>
      <c r="AK115" s="258">
        <f t="shared" ref="AK115:AK132" si="146">AJ115/AJ$205</f>
        <v>2.1352313167259787E-2</v>
      </c>
      <c r="AL115" s="261">
        <v>5</v>
      </c>
      <c r="AM115" s="258"/>
      <c r="AN115" s="255"/>
      <c r="AO115" s="258"/>
      <c r="AP115" s="255"/>
      <c r="AQ115" s="258"/>
      <c r="AR115" s="255"/>
      <c r="AS115" s="255"/>
      <c r="AT115" s="546">
        <v>10</v>
      </c>
      <c r="AU115" s="258">
        <f t="shared" ref="AU115:AU132" si="147">AT115/AT$205</f>
        <v>2.7322404371584699E-2</v>
      </c>
      <c r="AV115" s="358">
        <f t="shared" ref="AV115:AV132" si="148">AVERAGE(N115,P115,R115,T115,V115,X115,Z115,AB115,AD115, AF115)</f>
        <v>4.5</v>
      </c>
      <c r="AW115" s="263">
        <f t="shared" ref="AW115:AW133" si="149">AV115/AV$205</f>
        <v>1.4596172559195588E-2</v>
      </c>
      <c r="AX115" s="223"/>
    </row>
    <row r="116" spans="1:50" ht="12.75" customHeight="1" x14ac:dyDescent="0.25">
      <c r="A116" s="323">
        <v>13.121</v>
      </c>
      <c r="B116" s="282">
        <v>13</v>
      </c>
      <c r="C116" s="264" t="s">
        <v>160</v>
      </c>
      <c r="D116" s="271">
        <v>5</v>
      </c>
      <c r="E116" s="266" t="e">
        <f t="shared" si="131"/>
        <v>#REF!</v>
      </c>
      <c r="F116" s="271">
        <v>10</v>
      </c>
      <c r="G116" s="266" t="e">
        <f t="shared" si="132"/>
        <v>#REF!</v>
      </c>
      <c r="H116" s="271">
        <v>7</v>
      </c>
      <c r="I116" s="266" t="e">
        <f t="shared" si="133"/>
        <v>#REF!</v>
      </c>
      <c r="J116" s="271">
        <v>5</v>
      </c>
      <c r="K116" s="266" t="e">
        <f>J116/$J$205</f>
        <v>#REF!</v>
      </c>
      <c r="L116" s="271">
        <v>4</v>
      </c>
      <c r="M116" s="266" t="e">
        <f t="shared" si="134"/>
        <v>#REF!</v>
      </c>
      <c r="N116" s="271">
        <v>5</v>
      </c>
      <c r="O116" s="266" t="e">
        <f t="shared" si="135"/>
        <v>#REF!</v>
      </c>
      <c r="P116" s="271">
        <v>6</v>
      </c>
      <c r="Q116" s="266">
        <f t="shared" si="136"/>
        <v>2.0134228187919462E-2</v>
      </c>
      <c r="R116" s="271">
        <v>3</v>
      </c>
      <c r="S116" s="266">
        <f t="shared" si="137"/>
        <v>1.0676156583629894E-2</v>
      </c>
      <c r="T116" s="271">
        <v>3</v>
      </c>
      <c r="U116" s="267">
        <f t="shared" si="138"/>
        <v>1.0638297872340425E-2</v>
      </c>
      <c r="V116" s="269">
        <v>3</v>
      </c>
      <c r="W116" s="266">
        <f t="shared" si="139"/>
        <v>9.0361445783132526E-3</v>
      </c>
      <c r="X116" s="271">
        <v>4</v>
      </c>
      <c r="Y116" s="267">
        <f t="shared" si="140"/>
        <v>1.3513513513513514E-2</v>
      </c>
      <c r="Z116" s="269">
        <v>3</v>
      </c>
      <c r="AA116" s="322">
        <f t="shared" si="141"/>
        <v>9.8684210526315784E-3</v>
      </c>
      <c r="AB116" s="269">
        <v>2</v>
      </c>
      <c r="AC116" s="322">
        <f t="shared" si="142"/>
        <v>5.7142857142857143E-3</v>
      </c>
      <c r="AD116" s="259">
        <v>5</v>
      </c>
      <c r="AE116" s="267">
        <f t="shared" si="143"/>
        <v>1.5576323987538941E-2</v>
      </c>
      <c r="AF116" s="260">
        <v>1</v>
      </c>
      <c r="AG116" s="258">
        <f t="shared" si="144"/>
        <v>2.9585798816568047E-3</v>
      </c>
      <c r="AH116" s="259">
        <v>1</v>
      </c>
      <c r="AI116" s="258">
        <f t="shared" si="145"/>
        <v>3.2679738562091504E-3</v>
      </c>
      <c r="AJ116" s="259">
        <v>0</v>
      </c>
      <c r="AK116" s="258">
        <f t="shared" si="146"/>
        <v>0</v>
      </c>
      <c r="AL116" s="261">
        <v>1</v>
      </c>
      <c r="AM116" s="258"/>
      <c r="AN116" s="255"/>
      <c r="AO116" s="258"/>
      <c r="AP116" s="255"/>
      <c r="AQ116" s="258"/>
      <c r="AR116" s="255"/>
      <c r="AS116" s="255"/>
      <c r="AT116" s="546">
        <v>1</v>
      </c>
      <c r="AU116" s="258">
        <f t="shared" si="147"/>
        <v>2.7322404371584699E-3</v>
      </c>
      <c r="AV116" s="358">
        <f t="shared" si="148"/>
        <v>3.5</v>
      </c>
      <c r="AW116" s="270">
        <f t="shared" si="149"/>
        <v>1.1352578657152125E-2</v>
      </c>
      <c r="AX116" s="223"/>
    </row>
    <row r="117" spans="1:50" ht="12.75" customHeight="1" x14ac:dyDescent="0.25">
      <c r="A117" s="323">
        <v>13.120200000000001</v>
      </c>
      <c r="B117" s="282">
        <v>13</v>
      </c>
      <c r="C117" s="264" t="s">
        <v>161</v>
      </c>
      <c r="D117" s="271">
        <v>22</v>
      </c>
      <c r="E117" s="266" t="e">
        <f t="shared" si="131"/>
        <v>#REF!</v>
      </c>
      <c r="F117" s="271">
        <v>13</v>
      </c>
      <c r="G117" s="266" t="e">
        <f t="shared" si="132"/>
        <v>#REF!</v>
      </c>
      <c r="H117" s="271">
        <v>20</v>
      </c>
      <c r="I117" s="266" t="e">
        <f t="shared" si="133"/>
        <v>#REF!</v>
      </c>
      <c r="J117" s="271">
        <v>16</v>
      </c>
      <c r="K117" s="266" t="e">
        <f>J117/$J$205</f>
        <v>#REF!</v>
      </c>
      <c r="L117" s="271">
        <v>21</v>
      </c>
      <c r="M117" s="266" t="e">
        <f t="shared" si="134"/>
        <v>#REF!</v>
      </c>
      <c r="N117" s="271">
        <v>23</v>
      </c>
      <c r="O117" s="266" t="e">
        <f t="shared" si="135"/>
        <v>#REF!</v>
      </c>
      <c r="P117" s="271">
        <v>15</v>
      </c>
      <c r="Q117" s="266">
        <f t="shared" si="136"/>
        <v>5.0335570469798654E-2</v>
      </c>
      <c r="R117" s="271">
        <v>13</v>
      </c>
      <c r="S117" s="266">
        <f t="shared" si="137"/>
        <v>4.6263345195729534E-2</v>
      </c>
      <c r="T117" s="271">
        <v>10</v>
      </c>
      <c r="U117" s="267">
        <f t="shared" si="138"/>
        <v>3.5460992907801421E-2</v>
      </c>
      <c r="V117" s="269">
        <v>12</v>
      </c>
      <c r="W117" s="266">
        <f t="shared" si="139"/>
        <v>3.614457831325301E-2</v>
      </c>
      <c r="X117" s="271">
        <v>12</v>
      </c>
      <c r="Y117" s="267">
        <f t="shared" si="140"/>
        <v>4.0540540540540543E-2</v>
      </c>
      <c r="Z117" s="269">
        <v>11</v>
      </c>
      <c r="AA117" s="322">
        <f t="shared" si="141"/>
        <v>3.6184210526315791E-2</v>
      </c>
      <c r="AB117" s="269">
        <v>5</v>
      </c>
      <c r="AC117" s="322">
        <f t="shared" si="142"/>
        <v>1.4285714285714285E-2</v>
      </c>
      <c r="AD117" s="259">
        <v>6</v>
      </c>
      <c r="AE117" s="267">
        <f t="shared" si="143"/>
        <v>1.8691588785046728E-2</v>
      </c>
      <c r="AF117" s="260">
        <v>7</v>
      </c>
      <c r="AG117" s="258">
        <f t="shared" si="144"/>
        <v>2.0710059171597635E-2</v>
      </c>
      <c r="AH117" s="259">
        <v>4</v>
      </c>
      <c r="AI117" s="258">
        <f t="shared" si="145"/>
        <v>1.3071895424836602E-2</v>
      </c>
      <c r="AJ117" s="259">
        <v>8</v>
      </c>
      <c r="AK117" s="258">
        <f t="shared" si="146"/>
        <v>2.8469750889679714E-2</v>
      </c>
      <c r="AL117" s="261">
        <v>8</v>
      </c>
      <c r="AM117" s="258"/>
      <c r="AN117" s="255"/>
      <c r="AO117" s="258"/>
      <c r="AP117" s="255"/>
      <c r="AQ117" s="258"/>
      <c r="AR117" s="255"/>
      <c r="AS117" s="255"/>
      <c r="AT117" s="546">
        <v>0</v>
      </c>
      <c r="AU117" s="258">
        <f t="shared" si="147"/>
        <v>0</v>
      </c>
      <c r="AV117" s="358">
        <f t="shared" si="148"/>
        <v>11.4</v>
      </c>
      <c r="AW117" s="270">
        <f t="shared" si="149"/>
        <v>3.6976970483295492E-2</v>
      </c>
      <c r="AX117" s="223"/>
    </row>
    <row r="118" spans="1:50" ht="12.75" customHeight="1" x14ac:dyDescent="0.25">
      <c r="A118" s="323">
        <v>13.1205</v>
      </c>
      <c r="B118" s="282">
        <v>13</v>
      </c>
      <c r="C118" s="264" t="s">
        <v>315</v>
      </c>
      <c r="D118" s="271">
        <v>3</v>
      </c>
      <c r="E118" s="266" t="e">
        <f t="shared" si="131"/>
        <v>#REF!</v>
      </c>
      <c r="F118" s="271">
        <v>3</v>
      </c>
      <c r="G118" s="266" t="e">
        <f t="shared" si="132"/>
        <v>#REF!</v>
      </c>
      <c r="H118" s="271">
        <v>4</v>
      </c>
      <c r="I118" s="266" t="e">
        <f t="shared" si="133"/>
        <v>#REF!</v>
      </c>
      <c r="J118" s="271">
        <v>0</v>
      </c>
      <c r="K118" s="266" t="e">
        <f>J118/$J$205</f>
        <v>#REF!</v>
      </c>
      <c r="L118" s="271">
        <v>0</v>
      </c>
      <c r="M118" s="266" t="e">
        <f t="shared" si="134"/>
        <v>#REF!</v>
      </c>
      <c r="N118" s="271">
        <v>2</v>
      </c>
      <c r="O118" s="266" t="e">
        <f t="shared" si="135"/>
        <v>#REF!</v>
      </c>
      <c r="P118" s="271">
        <v>1</v>
      </c>
      <c r="Q118" s="266">
        <f t="shared" si="136"/>
        <v>3.3557046979865771E-3</v>
      </c>
      <c r="R118" s="271">
        <v>0</v>
      </c>
      <c r="S118" s="266">
        <f t="shared" si="137"/>
        <v>0</v>
      </c>
      <c r="T118" s="271">
        <v>1</v>
      </c>
      <c r="U118" s="267">
        <f t="shared" si="138"/>
        <v>3.5460992907801418E-3</v>
      </c>
      <c r="V118" s="269">
        <v>0</v>
      </c>
      <c r="W118" s="266">
        <f t="shared" si="139"/>
        <v>0</v>
      </c>
      <c r="X118" s="271">
        <v>0</v>
      </c>
      <c r="Y118" s="267">
        <f t="shared" si="140"/>
        <v>0</v>
      </c>
      <c r="Z118" s="269">
        <v>0</v>
      </c>
      <c r="AA118" s="322">
        <f t="shared" si="141"/>
        <v>0</v>
      </c>
      <c r="AB118" s="269">
        <v>0</v>
      </c>
      <c r="AC118" s="322">
        <f t="shared" si="142"/>
        <v>0</v>
      </c>
      <c r="AD118" s="259">
        <v>0</v>
      </c>
      <c r="AE118" s="267">
        <f t="shared" si="143"/>
        <v>0</v>
      </c>
      <c r="AF118" s="260">
        <v>0</v>
      </c>
      <c r="AG118" s="258">
        <f t="shared" si="144"/>
        <v>0</v>
      </c>
      <c r="AH118" s="259">
        <v>0</v>
      </c>
      <c r="AI118" s="258">
        <f t="shared" si="145"/>
        <v>0</v>
      </c>
      <c r="AJ118" s="259">
        <v>0</v>
      </c>
      <c r="AK118" s="258">
        <f t="shared" si="146"/>
        <v>0</v>
      </c>
      <c r="AL118" s="385"/>
      <c r="AM118" s="384"/>
      <c r="AN118" s="255"/>
      <c r="AO118" s="258"/>
      <c r="AP118" s="255"/>
      <c r="AQ118" s="258"/>
      <c r="AR118" s="255"/>
      <c r="AS118" s="255"/>
      <c r="AT118" s="546">
        <v>0</v>
      </c>
      <c r="AU118" s="258">
        <f t="shared" si="147"/>
        <v>0</v>
      </c>
      <c r="AV118" s="358">
        <f t="shared" si="148"/>
        <v>0.4</v>
      </c>
      <c r="AW118" s="270">
        <f t="shared" si="149"/>
        <v>1.2974375608173856E-3</v>
      </c>
      <c r="AX118" s="223"/>
    </row>
    <row r="119" spans="1:50" ht="12.75" customHeight="1" x14ac:dyDescent="0.25">
      <c r="A119" s="323">
        <v>13.132199999999999</v>
      </c>
      <c r="B119" s="282">
        <v>13</v>
      </c>
      <c r="C119" s="264" t="s">
        <v>316</v>
      </c>
      <c r="D119" s="271">
        <v>1</v>
      </c>
      <c r="E119" s="266" t="e">
        <f t="shared" si="131"/>
        <v>#REF!</v>
      </c>
      <c r="F119" s="271">
        <v>3</v>
      </c>
      <c r="G119" s="266" t="e">
        <f t="shared" si="132"/>
        <v>#REF!</v>
      </c>
      <c r="H119" s="271">
        <v>5</v>
      </c>
      <c r="I119" s="266" t="e">
        <f t="shared" si="133"/>
        <v>#REF!</v>
      </c>
      <c r="J119" s="271">
        <v>2</v>
      </c>
      <c r="K119" s="266" t="e">
        <f>J119/J$205</f>
        <v>#REF!</v>
      </c>
      <c r="L119" s="271">
        <v>0</v>
      </c>
      <c r="M119" s="266" t="e">
        <f t="shared" si="134"/>
        <v>#REF!</v>
      </c>
      <c r="N119" s="271">
        <v>0</v>
      </c>
      <c r="O119" s="266" t="e">
        <f t="shared" si="135"/>
        <v>#REF!</v>
      </c>
      <c r="P119" s="271">
        <v>0</v>
      </c>
      <c r="Q119" s="266">
        <f t="shared" si="136"/>
        <v>0</v>
      </c>
      <c r="R119" s="271">
        <v>0</v>
      </c>
      <c r="S119" s="266">
        <f t="shared" si="137"/>
        <v>0</v>
      </c>
      <c r="T119" s="271">
        <v>0</v>
      </c>
      <c r="U119" s="267">
        <f t="shared" si="138"/>
        <v>0</v>
      </c>
      <c r="V119" s="269">
        <v>1</v>
      </c>
      <c r="W119" s="266">
        <f t="shared" si="139"/>
        <v>3.0120481927710845E-3</v>
      </c>
      <c r="X119" s="271">
        <v>0</v>
      </c>
      <c r="Y119" s="267">
        <f t="shared" si="140"/>
        <v>0</v>
      </c>
      <c r="Z119" s="269">
        <v>0</v>
      </c>
      <c r="AA119" s="322">
        <f t="shared" si="141"/>
        <v>0</v>
      </c>
      <c r="AB119" s="269">
        <v>1</v>
      </c>
      <c r="AC119" s="322">
        <f t="shared" si="142"/>
        <v>2.8571428571428571E-3</v>
      </c>
      <c r="AD119" s="259">
        <v>1</v>
      </c>
      <c r="AE119" s="267">
        <f t="shared" si="143"/>
        <v>3.1152647975077881E-3</v>
      </c>
      <c r="AF119" s="260">
        <v>1</v>
      </c>
      <c r="AG119" s="258">
        <f t="shared" si="144"/>
        <v>2.9585798816568047E-3</v>
      </c>
      <c r="AH119" s="259">
        <v>0</v>
      </c>
      <c r="AI119" s="258">
        <f t="shared" si="145"/>
        <v>0</v>
      </c>
      <c r="AJ119" s="259">
        <v>0</v>
      </c>
      <c r="AK119" s="258">
        <f t="shared" si="146"/>
        <v>0</v>
      </c>
      <c r="AL119" s="261">
        <v>3</v>
      </c>
      <c r="AM119" s="258"/>
      <c r="AN119" s="255"/>
      <c r="AO119" s="258"/>
      <c r="AP119" s="255"/>
      <c r="AQ119" s="258"/>
      <c r="AR119" s="255"/>
      <c r="AS119" s="255"/>
      <c r="AT119" s="546">
        <v>0</v>
      </c>
      <c r="AU119" s="258">
        <f t="shared" si="147"/>
        <v>0</v>
      </c>
      <c r="AV119" s="358">
        <f t="shared" si="148"/>
        <v>0.4</v>
      </c>
      <c r="AW119" s="270">
        <f t="shared" si="149"/>
        <v>1.2974375608173856E-3</v>
      </c>
      <c r="AX119" s="223"/>
    </row>
    <row r="120" spans="1:50" ht="12.75" customHeight="1" x14ac:dyDescent="0.25">
      <c r="A120" s="323">
        <v>13.132300000000001</v>
      </c>
      <c r="B120" s="282">
        <v>13</v>
      </c>
      <c r="C120" s="264" t="s">
        <v>317</v>
      </c>
      <c r="D120" s="271">
        <v>1</v>
      </c>
      <c r="E120" s="266" t="e">
        <f t="shared" si="131"/>
        <v>#REF!</v>
      </c>
      <c r="F120" s="271">
        <v>2</v>
      </c>
      <c r="G120" s="266" t="e">
        <f t="shared" si="132"/>
        <v>#REF!</v>
      </c>
      <c r="H120" s="271">
        <v>1</v>
      </c>
      <c r="I120" s="266" t="e">
        <f t="shared" si="133"/>
        <v>#REF!</v>
      </c>
      <c r="J120" s="271">
        <v>0</v>
      </c>
      <c r="K120" s="266" t="e">
        <f>J120/J$205</f>
        <v>#REF!</v>
      </c>
      <c r="L120" s="271">
        <v>0</v>
      </c>
      <c r="M120" s="266" t="e">
        <f t="shared" si="134"/>
        <v>#REF!</v>
      </c>
      <c r="N120" s="271">
        <v>1</v>
      </c>
      <c r="O120" s="266" t="e">
        <f t="shared" si="135"/>
        <v>#REF!</v>
      </c>
      <c r="P120" s="271">
        <v>1</v>
      </c>
      <c r="Q120" s="266">
        <f t="shared" si="136"/>
        <v>3.3557046979865771E-3</v>
      </c>
      <c r="R120" s="271">
        <v>0</v>
      </c>
      <c r="S120" s="266">
        <f t="shared" si="137"/>
        <v>0</v>
      </c>
      <c r="T120" s="271">
        <v>0</v>
      </c>
      <c r="U120" s="267">
        <f t="shared" si="138"/>
        <v>0</v>
      </c>
      <c r="V120" s="269">
        <v>0</v>
      </c>
      <c r="W120" s="266">
        <f t="shared" si="139"/>
        <v>0</v>
      </c>
      <c r="X120" s="271">
        <v>1</v>
      </c>
      <c r="Y120" s="267">
        <f t="shared" si="140"/>
        <v>3.3783783783783786E-3</v>
      </c>
      <c r="Z120" s="269">
        <v>0</v>
      </c>
      <c r="AA120" s="322">
        <f t="shared" si="141"/>
        <v>0</v>
      </c>
      <c r="AB120" s="269">
        <v>1</v>
      </c>
      <c r="AC120" s="322">
        <f t="shared" si="142"/>
        <v>2.8571428571428571E-3</v>
      </c>
      <c r="AD120" s="259">
        <v>0</v>
      </c>
      <c r="AE120" s="267">
        <f t="shared" si="143"/>
        <v>0</v>
      </c>
      <c r="AF120" s="260">
        <v>1</v>
      </c>
      <c r="AG120" s="258">
        <f t="shared" si="144"/>
        <v>2.9585798816568047E-3</v>
      </c>
      <c r="AH120" s="259">
        <v>0</v>
      </c>
      <c r="AI120" s="258">
        <f t="shared" si="145"/>
        <v>0</v>
      </c>
      <c r="AJ120" s="259">
        <v>0</v>
      </c>
      <c r="AK120" s="258">
        <f t="shared" si="146"/>
        <v>0</v>
      </c>
      <c r="AL120" s="261">
        <v>1</v>
      </c>
      <c r="AM120" s="258"/>
      <c r="AN120" s="255"/>
      <c r="AO120" s="258"/>
      <c r="AP120" s="255"/>
      <c r="AQ120" s="258"/>
      <c r="AR120" s="255"/>
      <c r="AS120" s="255"/>
      <c r="AT120" s="546">
        <v>1</v>
      </c>
      <c r="AU120" s="258">
        <f t="shared" si="147"/>
        <v>2.7322404371584699E-3</v>
      </c>
      <c r="AV120" s="358">
        <f t="shared" si="148"/>
        <v>0.5</v>
      </c>
      <c r="AW120" s="270">
        <f t="shared" si="149"/>
        <v>1.6217969510217321E-3</v>
      </c>
      <c r="AX120" s="223"/>
    </row>
    <row r="121" spans="1:50" ht="12.75" customHeight="1" x14ac:dyDescent="0.25">
      <c r="A121" s="323">
        <v>13.131600000000001</v>
      </c>
      <c r="B121" s="282">
        <v>13</v>
      </c>
      <c r="C121" s="264" t="s">
        <v>318</v>
      </c>
      <c r="D121" s="271">
        <v>0</v>
      </c>
      <c r="E121" s="266" t="e">
        <f t="shared" si="131"/>
        <v>#REF!</v>
      </c>
      <c r="F121" s="271">
        <v>1</v>
      </c>
      <c r="G121" s="266" t="e">
        <f t="shared" si="132"/>
        <v>#REF!</v>
      </c>
      <c r="H121" s="271">
        <v>2</v>
      </c>
      <c r="I121" s="266" t="e">
        <f t="shared" si="133"/>
        <v>#REF!</v>
      </c>
      <c r="J121" s="271">
        <v>1</v>
      </c>
      <c r="K121" s="266" t="e">
        <f>J121/J$205</f>
        <v>#REF!</v>
      </c>
      <c r="L121" s="271">
        <v>3</v>
      </c>
      <c r="M121" s="266" t="e">
        <f t="shared" si="134"/>
        <v>#REF!</v>
      </c>
      <c r="N121" s="271">
        <v>0</v>
      </c>
      <c r="O121" s="266" t="e">
        <f t="shared" si="135"/>
        <v>#REF!</v>
      </c>
      <c r="P121" s="271">
        <v>2</v>
      </c>
      <c r="Q121" s="266">
        <f t="shared" si="136"/>
        <v>6.7114093959731542E-3</v>
      </c>
      <c r="R121" s="271">
        <v>1</v>
      </c>
      <c r="S121" s="266">
        <f t="shared" si="137"/>
        <v>3.5587188612099642E-3</v>
      </c>
      <c r="T121" s="271">
        <v>1</v>
      </c>
      <c r="U121" s="267">
        <f t="shared" si="138"/>
        <v>3.5460992907801418E-3</v>
      </c>
      <c r="V121" s="269">
        <v>1</v>
      </c>
      <c r="W121" s="266">
        <f t="shared" si="139"/>
        <v>3.0120481927710845E-3</v>
      </c>
      <c r="X121" s="271">
        <v>1</v>
      </c>
      <c r="Y121" s="267">
        <f t="shared" si="140"/>
        <v>3.3783783783783786E-3</v>
      </c>
      <c r="Z121" s="269">
        <v>1</v>
      </c>
      <c r="AA121" s="322">
        <f t="shared" si="141"/>
        <v>3.2894736842105261E-3</v>
      </c>
      <c r="AB121" s="269">
        <v>0</v>
      </c>
      <c r="AC121" s="322">
        <f t="shared" si="142"/>
        <v>0</v>
      </c>
      <c r="AD121" s="259">
        <v>0</v>
      </c>
      <c r="AE121" s="267">
        <f t="shared" si="143"/>
        <v>0</v>
      </c>
      <c r="AF121" s="260">
        <v>0</v>
      </c>
      <c r="AG121" s="258">
        <f t="shared" si="144"/>
        <v>0</v>
      </c>
      <c r="AH121" s="259">
        <v>0</v>
      </c>
      <c r="AI121" s="258">
        <f t="shared" si="145"/>
        <v>0</v>
      </c>
      <c r="AJ121" s="259">
        <v>1</v>
      </c>
      <c r="AK121" s="258">
        <f t="shared" si="146"/>
        <v>3.5587188612099642E-3</v>
      </c>
      <c r="AL121" s="261">
        <v>0</v>
      </c>
      <c r="AM121" s="258"/>
      <c r="AN121" s="255"/>
      <c r="AO121" s="258"/>
      <c r="AP121" s="255"/>
      <c r="AQ121" s="258"/>
      <c r="AR121" s="255"/>
      <c r="AS121" s="255"/>
      <c r="AT121" s="546">
        <v>2</v>
      </c>
      <c r="AU121" s="258">
        <f t="shared" si="147"/>
        <v>5.4644808743169399E-3</v>
      </c>
      <c r="AV121" s="358">
        <f t="shared" si="148"/>
        <v>0.7</v>
      </c>
      <c r="AW121" s="270">
        <f t="shared" si="149"/>
        <v>2.2705157314304248E-3</v>
      </c>
      <c r="AX121" s="223"/>
    </row>
    <row r="122" spans="1:50" ht="12.75" customHeight="1" x14ac:dyDescent="0.25">
      <c r="A122" s="323"/>
      <c r="B122" s="282"/>
      <c r="C122" s="432" t="s">
        <v>319</v>
      </c>
      <c r="D122" s="271"/>
      <c r="E122" s="266"/>
      <c r="F122" s="271"/>
      <c r="G122" s="266"/>
      <c r="H122" s="271"/>
      <c r="I122" s="266"/>
      <c r="J122" s="271"/>
      <c r="K122" s="266"/>
      <c r="L122" s="271"/>
      <c r="M122" s="266"/>
      <c r="N122" s="271"/>
      <c r="O122" s="266"/>
      <c r="P122" s="271"/>
      <c r="Q122" s="266"/>
      <c r="R122" s="271"/>
      <c r="S122" s="266"/>
      <c r="T122" s="271"/>
      <c r="U122" s="267"/>
      <c r="V122" s="269"/>
      <c r="W122" s="266"/>
      <c r="X122" s="271"/>
      <c r="Y122" s="267"/>
      <c r="Z122" s="269"/>
      <c r="AA122" s="322"/>
      <c r="AB122" s="269"/>
      <c r="AC122" s="322"/>
      <c r="AD122" s="259"/>
      <c r="AE122" s="267"/>
      <c r="AF122" s="260">
        <v>2</v>
      </c>
      <c r="AG122" s="258">
        <f t="shared" si="144"/>
        <v>5.9171597633136093E-3</v>
      </c>
      <c r="AH122" s="259">
        <v>0</v>
      </c>
      <c r="AI122" s="258">
        <f t="shared" si="145"/>
        <v>0</v>
      </c>
      <c r="AJ122" s="259">
        <v>0</v>
      </c>
      <c r="AK122" s="258">
        <f t="shared" si="146"/>
        <v>0</v>
      </c>
      <c r="AL122" s="261">
        <v>0</v>
      </c>
      <c r="AM122" s="258"/>
      <c r="AN122" s="255"/>
      <c r="AO122" s="258"/>
      <c r="AP122" s="255"/>
      <c r="AQ122" s="258"/>
      <c r="AR122" s="255"/>
      <c r="AS122" s="255"/>
      <c r="AT122" s="546">
        <v>0</v>
      </c>
      <c r="AU122" s="258">
        <f t="shared" si="147"/>
        <v>0</v>
      </c>
      <c r="AV122" s="358">
        <f t="shared" si="148"/>
        <v>2</v>
      </c>
      <c r="AW122" s="270">
        <f t="shared" si="149"/>
        <v>6.4871878040869283E-3</v>
      </c>
      <c r="AX122" s="223"/>
    </row>
    <row r="123" spans="1:50" ht="12.75" customHeight="1" x14ac:dyDescent="0.25">
      <c r="A123" s="323">
        <v>13.1305</v>
      </c>
      <c r="B123" s="282">
        <v>13</v>
      </c>
      <c r="C123" s="264" t="s">
        <v>320</v>
      </c>
      <c r="D123" s="271">
        <v>7</v>
      </c>
      <c r="E123" s="266" t="e">
        <f>D123/D$205</f>
        <v>#REF!</v>
      </c>
      <c r="F123" s="271">
        <v>2</v>
      </c>
      <c r="G123" s="266" t="e">
        <f>F123/F$205</f>
        <v>#REF!</v>
      </c>
      <c r="H123" s="271">
        <v>5</v>
      </c>
      <c r="I123" s="266" t="e">
        <f>H123/H$205</f>
        <v>#REF!</v>
      </c>
      <c r="J123" s="271">
        <v>3</v>
      </c>
      <c r="K123" s="266" t="e">
        <f t="shared" ref="K123:K132" si="150">J123/J$205</f>
        <v>#REF!</v>
      </c>
      <c r="L123" s="271">
        <v>3</v>
      </c>
      <c r="M123" s="266" t="e">
        <f>L123/L$205</f>
        <v>#REF!</v>
      </c>
      <c r="N123" s="271">
        <v>0</v>
      </c>
      <c r="O123" s="266" t="e">
        <f t="shared" ref="O123:O133" si="151">N123/N$205</f>
        <v>#REF!</v>
      </c>
      <c r="P123" s="271">
        <v>1</v>
      </c>
      <c r="Q123" s="266">
        <f t="shared" ref="Q123:Q133" si="152">P123/P$205</f>
        <v>3.3557046979865771E-3</v>
      </c>
      <c r="R123" s="271">
        <v>0</v>
      </c>
      <c r="S123" s="266">
        <f t="shared" ref="S123:S128" si="153">R123/R$205</f>
        <v>0</v>
      </c>
      <c r="T123" s="271">
        <v>0</v>
      </c>
      <c r="U123" s="267">
        <f t="shared" ref="U123:U133" si="154">T123/T$205</f>
        <v>0</v>
      </c>
      <c r="V123" s="269">
        <v>4</v>
      </c>
      <c r="W123" s="266">
        <f>V123/V$205</f>
        <v>1.2048192771084338E-2</v>
      </c>
      <c r="X123" s="271">
        <v>3</v>
      </c>
      <c r="Y123" s="267">
        <f t="shared" ref="Y123:Y133" si="155">X123/X$205</f>
        <v>1.0135135135135136E-2</v>
      </c>
      <c r="Z123" s="269">
        <v>2</v>
      </c>
      <c r="AA123" s="322">
        <f t="shared" ref="AA123:AA133" si="156">Z123/Z$205</f>
        <v>6.5789473684210523E-3</v>
      </c>
      <c r="AB123" s="269">
        <v>2</v>
      </c>
      <c r="AC123" s="322">
        <f t="shared" ref="AC123:AC133" si="157">AB123/AB$205</f>
        <v>5.7142857142857143E-3</v>
      </c>
      <c r="AD123" s="259">
        <v>0</v>
      </c>
      <c r="AE123" s="267">
        <f t="shared" ref="AE123:AE133" si="158">AD123/AD$205</f>
        <v>0</v>
      </c>
      <c r="AF123" s="260">
        <v>1</v>
      </c>
      <c r="AG123" s="258">
        <f t="shared" si="144"/>
        <v>2.9585798816568047E-3</v>
      </c>
      <c r="AH123" s="259">
        <v>3</v>
      </c>
      <c r="AI123" s="258">
        <f t="shared" si="145"/>
        <v>9.8039215686274508E-3</v>
      </c>
      <c r="AJ123" s="259">
        <v>0</v>
      </c>
      <c r="AK123" s="258">
        <f t="shared" si="146"/>
        <v>0</v>
      </c>
      <c r="AL123" s="261">
        <v>3</v>
      </c>
      <c r="AM123" s="258"/>
      <c r="AN123" s="255"/>
      <c r="AO123" s="258"/>
      <c r="AP123" s="255"/>
      <c r="AQ123" s="258"/>
      <c r="AR123" s="255"/>
      <c r="AS123" s="255"/>
      <c r="AT123" s="546">
        <v>2</v>
      </c>
      <c r="AU123" s="258">
        <f t="shared" si="147"/>
        <v>5.4644808743169399E-3</v>
      </c>
      <c r="AV123" s="358">
        <f t="shared" si="148"/>
        <v>1.3</v>
      </c>
      <c r="AW123" s="270">
        <f t="shared" si="149"/>
        <v>4.2166720726565035E-3</v>
      </c>
      <c r="AX123" s="223"/>
    </row>
    <row r="124" spans="1:50" ht="12.75" customHeight="1" x14ac:dyDescent="0.25">
      <c r="A124" s="323">
        <v>13.1311</v>
      </c>
      <c r="B124" s="282">
        <v>13</v>
      </c>
      <c r="C124" s="264" t="s">
        <v>321</v>
      </c>
      <c r="D124" s="271">
        <v>0</v>
      </c>
      <c r="E124" s="266" t="e">
        <f>D124/D$205</f>
        <v>#REF!</v>
      </c>
      <c r="F124" s="271">
        <v>2</v>
      </c>
      <c r="G124" s="266" t="e">
        <f>F124/F$205</f>
        <v>#REF!</v>
      </c>
      <c r="H124" s="271">
        <v>0</v>
      </c>
      <c r="I124" s="266" t="e">
        <f>H124/H$205</f>
        <v>#REF!</v>
      </c>
      <c r="J124" s="271">
        <v>3</v>
      </c>
      <c r="K124" s="266" t="e">
        <f t="shared" si="150"/>
        <v>#REF!</v>
      </c>
      <c r="L124" s="271">
        <v>3</v>
      </c>
      <c r="M124" s="266" t="e">
        <f>L124/L$205</f>
        <v>#REF!</v>
      </c>
      <c r="N124" s="271">
        <v>0</v>
      </c>
      <c r="O124" s="266" t="e">
        <f t="shared" si="151"/>
        <v>#REF!</v>
      </c>
      <c r="P124" s="271">
        <v>3</v>
      </c>
      <c r="Q124" s="266">
        <f t="shared" si="152"/>
        <v>1.0067114093959731E-2</v>
      </c>
      <c r="R124" s="271">
        <v>1</v>
      </c>
      <c r="S124" s="266">
        <f t="shared" si="153"/>
        <v>3.5587188612099642E-3</v>
      </c>
      <c r="T124" s="271">
        <v>1</v>
      </c>
      <c r="U124" s="267">
        <f t="shared" si="154"/>
        <v>3.5460992907801418E-3</v>
      </c>
      <c r="V124" s="269">
        <v>2</v>
      </c>
      <c r="W124" s="266">
        <f>V124/V$205</f>
        <v>6.024096385542169E-3</v>
      </c>
      <c r="X124" s="271">
        <v>4</v>
      </c>
      <c r="Y124" s="267">
        <f t="shared" si="155"/>
        <v>1.3513513513513514E-2</v>
      </c>
      <c r="Z124" s="269">
        <v>1</v>
      </c>
      <c r="AA124" s="322">
        <f t="shared" si="156"/>
        <v>3.2894736842105261E-3</v>
      </c>
      <c r="AB124" s="269">
        <v>4</v>
      </c>
      <c r="AC124" s="322">
        <f t="shared" si="157"/>
        <v>1.1428571428571429E-2</v>
      </c>
      <c r="AD124" s="259">
        <v>1</v>
      </c>
      <c r="AE124" s="267">
        <f t="shared" si="158"/>
        <v>3.1152647975077881E-3</v>
      </c>
      <c r="AF124" s="260">
        <v>0</v>
      </c>
      <c r="AG124" s="258">
        <f t="shared" si="144"/>
        <v>0</v>
      </c>
      <c r="AH124" s="259">
        <v>0</v>
      </c>
      <c r="AI124" s="258">
        <f t="shared" si="145"/>
        <v>0</v>
      </c>
      <c r="AJ124" s="259">
        <v>0</v>
      </c>
      <c r="AK124" s="258">
        <f t="shared" si="146"/>
        <v>0</v>
      </c>
      <c r="AL124" s="261">
        <v>3</v>
      </c>
      <c r="AM124" s="258"/>
      <c r="AN124" s="255"/>
      <c r="AO124" s="258"/>
      <c r="AP124" s="255"/>
      <c r="AQ124" s="258"/>
      <c r="AR124" s="255"/>
      <c r="AS124" s="255"/>
      <c r="AT124" s="546">
        <v>0</v>
      </c>
      <c r="AU124" s="258">
        <f t="shared" si="147"/>
        <v>0</v>
      </c>
      <c r="AV124" s="358">
        <f t="shared" si="148"/>
        <v>1.7</v>
      </c>
      <c r="AW124" s="270">
        <f t="shared" si="149"/>
        <v>5.5141096334738885E-3</v>
      </c>
      <c r="AX124" s="223"/>
    </row>
    <row r="125" spans="1:50" ht="12.75" customHeight="1" x14ac:dyDescent="0.25">
      <c r="A125" s="323">
        <v>13.132899999999999</v>
      </c>
      <c r="B125" s="282">
        <v>13</v>
      </c>
      <c r="C125" s="264" t="s">
        <v>322</v>
      </c>
      <c r="D125" s="271">
        <v>0</v>
      </c>
      <c r="E125" s="266" t="e">
        <f>D125/D$205</f>
        <v>#REF!</v>
      </c>
      <c r="F125" s="271">
        <v>0</v>
      </c>
      <c r="G125" s="266" t="e">
        <f>F125/F$205</f>
        <v>#REF!</v>
      </c>
      <c r="H125" s="271">
        <v>0</v>
      </c>
      <c r="I125" s="266" t="e">
        <f>H125/H$205</f>
        <v>#REF!</v>
      </c>
      <c r="J125" s="271">
        <v>0</v>
      </c>
      <c r="K125" s="266" t="e">
        <f t="shared" si="150"/>
        <v>#REF!</v>
      </c>
      <c r="L125" s="271">
        <v>0</v>
      </c>
      <c r="M125" s="266" t="e">
        <f>L125/L$205</f>
        <v>#REF!</v>
      </c>
      <c r="N125" s="271">
        <v>0</v>
      </c>
      <c r="O125" s="266" t="e">
        <f t="shared" si="151"/>
        <v>#REF!</v>
      </c>
      <c r="P125" s="271">
        <v>0</v>
      </c>
      <c r="Q125" s="266">
        <f t="shared" si="152"/>
        <v>0</v>
      </c>
      <c r="R125" s="271">
        <v>0</v>
      </c>
      <c r="S125" s="266">
        <f t="shared" si="153"/>
        <v>0</v>
      </c>
      <c r="T125" s="271">
        <v>1</v>
      </c>
      <c r="U125" s="267">
        <f t="shared" si="154"/>
        <v>3.5460992907801418E-3</v>
      </c>
      <c r="V125" s="269">
        <v>1</v>
      </c>
      <c r="W125" s="266">
        <f>V125/V$205</f>
        <v>3.0120481927710845E-3</v>
      </c>
      <c r="X125" s="271">
        <v>1</v>
      </c>
      <c r="Y125" s="267">
        <f t="shared" si="155"/>
        <v>3.3783783783783786E-3</v>
      </c>
      <c r="Z125" s="269">
        <v>0</v>
      </c>
      <c r="AA125" s="322">
        <f t="shared" si="156"/>
        <v>0</v>
      </c>
      <c r="AB125" s="269">
        <v>0</v>
      </c>
      <c r="AC125" s="322">
        <f t="shared" si="157"/>
        <v>0</v>
      </c>
      <c r="AD125" s="259">
        <v>1</v>
      </c>
      <c r="AE125" s="267">
        <f t="shared" si="158"/>
        <v>3.1152647975077881E-3</v>
      </c>
      <c r="AF125" s="260">
        <v>0</v>
      </c>
      <c r="AG125" s="258">
        <f t="shared" si="144"/>
        <v>0</v>
      </c>
      <c r="AH125" s="259">
        <v>0</v>
      </c>
      <c r="AI125" s="258">
        <f t="shared" si="145"/>
        <v>0</v>
      </c>
      <c r="AJ125" s="259">
        <v>0</v>
      </c>
      <c r="AK125" s="258">
        <f t="shared" si="146"/>
        <v>0</v>
      </c>
      <c r="AL125" s="261">
        <v>1</v>
      </c>
      <c r="AM125" s="258"/>
      <c r="AN125" s="255"/>
      <c r="AO125" s="258"/>
      <c r="AP125" s="255"/>
      <c r="AQ125" s="258"/>
      <c r="AR125" s="255"/>
      <c r="AS125" s="255"/>
      <c r="AT125" s="546">
        <v>0</v>
      </c>
      <c r="AU125" s="258">
        <f t="shared" si="147"/>
        <v>0</v>
      </c>
      <c r="AV125" s="358">
        <f t="shared" si="148"/>
        <v>0.4</v>
      </c>
      <c r="AW125" s="270">
        <f t="shared" si="149"/>
        <v>1.2974375608173856E-3</v>
      </c>
      <c r="AX125" s="223"/>
    </row>
    <row r="126" spans="1:50" ht="12.75" customHeight="1" x14ac:dyDescent="0.25">
      <c r="A126" s="323">
        <v>13.1318</v>
      </c>
      <c r="B126" s="282">
        <v>13</v>
      </c>
      <c r="C126" s="264" t="s">
        <v>323</v>
      </c>
      <c r="D126" s="271">
        <v>8</v>
      </c>
      <c r="E126" s="266" t="e">
        <f>D126/D$205</f>
        <v>#REF!</v>
      </c>
      <c r="F126" s="271">
        <v>4</v>
      </c>
      <c r="G126" s="266" t="e">
        <f>F126/F$205</f>
        <v>#REF!</v>
      </c>
      <c r="H126" s="271">
        <v>6</v>
      </c>
      <c r="I126" s="266" t="e">
        <f>H126/H$205</f>
        <v>#REF!</v>
      </c>
      <c r="J126" s="271">
        <v>6</v>
      </c>
      <c r="K126" s="266" t="e">
        <f t="shared" si="150"/>
        <v>#REF!</v>
      </c>
      <c r="L126" s="271">
        <v>0</v>
      </c>
      <c r="M126" s="266" t="e">
        <f>L126/L$205</f>
        <v>#REF!</v>
      </c>
      <c r="N126" s="271">
        <v>4</v>
      </c>
      <c r="O126" s="266" t="e">
        <f t="shared" si="151"/>
        <v>#REF!</v>
      </c>
      <c r="P126" s="271">
        <v>1</v>
      </c>
      <c r="Q126" s="266">
        <f t="shared" si="152"/>
        <v>3.3557046979865771E-3</v>
      </c>
      <c r="R126" s="271">
        <v>2</v>
      </c>
      <c r="S126" s="266">
        <f t="shared" si="153"/>
        <v>7.1174377224199285E-3</v>
      </c>
      <c r="T126" s="271">
        <v>6</v>
      </c>
      <c r="U126" s="267">
        <f t="shared" si="154"/>
        <v>2.1276595744680851E-2</v>
      </c>
      <c r="V126" s="269">
        <v>2</v>
      </c>
      <c r="W126" s="266">
        <f>V126/V$205</f>
        <v>6.024096385542169E-3</v>
      </c>
      <c r="X126" s="271">
        <v>1</v>
      </c>
      <c r="Y126" s="267">
        <f t="shared" si="155"/>
        <v>3.3783783783783786E-3</v>
      </c>
      <c r="Z126" s="269">
        <v>1</v>
      </c>
      <c r="AA126" s="322">
        <f t="shared" si="156"/>
        <v>3.2894736842105261E-3</v>
      </c>
      <c r="AB126" s="269">
        <v>4</v>
      </c>
      <c r="AC126" s="322">
        <f t="shared" si="157"/>
        <v>1.1428571428571429E-2</v>
      </c>
      <c r="AD126" s="259">
        <v>1</v>
      </c>
      <c r="AE126" s="267">
        <f t="shared" si="158"/>
        <v>3.1152647975077881E-3</v>
      </c>
      <c r="AF126" s="260">
        <v>0</v>
      </c>
      <c r="AG126" s="258">
        <f t="shared" si="144"/>
        <v>0</v>
      </c>
      <c r="AH126" s="259">
        <v>2</v>
      </c>
      <c r="AI126" s="258">
        <f t="shared" si="145"/>
        <v>6.5359477124183009E-3</v>
      </c>
      <c r="AJ126" s="259">
        <v>1</v>
      </c>
      <c r="AK126" s="258">
        <f t="shared" si="146"/>
        <v>3.5587188612099642E-3</v>
      </c>
      <c r="AL126" s="261">
        <v>0</v>
      </c>
      <c r="AM126" s="258"/>
      <c r="AN126" s="255"/>
      <c r="AO126" s="258"/>
      <c r="AP126" s="255"/>
      <c r="AQ126" s="258"/>
      <c r="AR126" s="255"/>
      <c r="AS126" s="255"/>
      <c r="AT126" s="546">
        <v>2</v>
      </c>
      <c r="AU126" s="258">
        <f t="shared" si="147"/>
        <v>5.4644808743169399E-3</v>
      </c>
      <c r="AV126" s="358">
        <f t="shared" si="148"/>
        <v>2.2000000000000002</v>
      </c>
      <c r="AW126" s="270">
        <f t="shared" si="149"/>
        <v>7.1359065844956212E-3</v>
      </c>
      <c r="AX126" s="223"/>
    </row>
    <row r="127" spans="1:50" ht="12.75" customHeight="1" x14ac:dyDescent="0.25">
      <c r="A127" s="323">
        <v>13.1325</v>
      </c>
      <c r="B127" s="282">
        <v>13</v>
      </c>
      <c r="C127" s="264" t="s">
        <v>324</v>
      </c>
      <c r="D127" s="271">
        <v>1</v>
      </c>
      <c r="E127" s="266" t="e">
        <f>D127/D$205</f>
        <v>#REF!</v>
      </c>
      <c r="F127" s="271">
        <v>2</v>
      </c>
      <c r="G127" s="266" t="e">
        <f>F127/F$205</f>
        <v>#REF!</v>
      </c>
      <c r="H127" s="271">
        <v>1</v>
      </c>
      <c r="I127" s="266" t="e">
        <f>H127/H$205</f>
        <v>#REF!</v>
      </c>
      <c r="J127" s="271">
        <v>3</v>
      </c>
      <c r="K127" s="266" t="e">
        <f t="shared" si="150"/>
        <v>#REF!</v>
      </c>
      <c r="L127" s="271">
        <v>1</v>
      </c>
      <c r="M127" s="266" t="e">
        <f>L127/L$205</f>
        <v>#REF!</v>
      </c>
      <c r="N127" s="271">
        <v>5</v>
      </c>
      <c r="O127" s="266" t="e">
        <f t="shared" si="151"/>
        <v>#REF!</v>
      </c>
      <c r="P127" s="271">
        <v>0</v>
      </c>
      <c r="Q127" s="266">
        <f t="shared" si="152"/>
        <v>0</v>
      </c>
      <c r="R127" s="271">
        <v>0</v>
      </c>
      <c r="S127" s="266">
        <f t="shared" si="153"/>
        <v>0</v>
      </c>
      <c r="T127" s="271">
        <v>0</v>
      </c>
      <c r="U127" s="267">
        <f t="shared" si="154"/>
        <v>0</v>
      </c>
      <c r="V127" s="269">
        <v>0</v>
      </c>
      <c r="W127" s="266">
        <f>V127/V$205</f>
        <v>0</v>
      </c>
      <c r="X127" s="271">
        <v>1</v>
      </c>
      <c r="Y127" s="267">
        <f t="shared" si="155"/>
        <v>3.3783783783783786E-3</v>
      </c>
      <c r="Z127" s="269">
        <v>0</v>
      </c>
      <c r="AA127" s="322">
        <f t="shared" si="156"/>
        <v>0</v>
      </c>
      <c r="AB127" s="269">
        <v>0</v>
      </c>
      <c r="AC127" s="322">
        <f t="shared" si="157"/>
        <v>0</v>
      </c>
      <c r="AD127" s="259">
        <v>0</v>
      </c>
      <c r="AE127" s="267">
        <f t="shared" si="158"/>
        <v>0</v>
      </c>
      <c r="AF127" s="260">
        <v>0</v>
      </c>
      <c r="AG127" s="258">
        <f t="shared" si="144"/>
        <v>0</v>
      </c>
      <c r="AH127" s="259">
        <v>0</v>
      </c>
      <c r="AI127" s="258">
        <f t="shared" si="145"/>
        <v>0</v>
      </c>
      <c r="AJ127" s="259">
        <v>0</v>
      </c>
      <c r="AK127" s="258">
        <f t="shared" si="146"/>
        <v>0</v>
      </c>
      <c r="AL127" s="433">
        <v>0</v>
      </c>
      <c r="AM127" s="258"/>
      <c r="AN127" s="255"/>
      <c r="AO127" s="258"/>
      <c r="AP127" s="255"/>
      <c r="AQ127" s="258"/>
      <c r="AR127" s="255"/>
      <c r="AS127" s="255"/>
      <c r="AT127" s="546">
        <v>0</v>
      </c>
      <c r="AU127" s="258">
        <f t="shared" si="147"/>
        <v>0</v>
      </c>
      <c r="AV127" s="358">
        <f t="shared" si="148"/>
        <v>0.6</v>
      </c>
      <c r="AW127" s="270">
        <f t="shared" si="149"/>
        <v>1.9461563412260783E-3</v>
      </c>
      <c r="AX127" s="223"/>
    </row>
    <row r="128" spans="1:50" ht="12.75" customHeight="1" x14ac:dyDescent="0.25">
      <c r="A128" s="323">
        <v>13.1326</v>
      </c>
      <c r="B128" s="282">
        <v>13</v>
      </c>
      <c r="C128" s="264" t="s">
        <v>325</v>
      </c>
      <c r="D128" s="271"/>
      <c r="E128" s="266"/>
      <c r="F128" s="271"/>
      <c r="G128" s="266"/>
      <c r="H128" s="271"/>
      <c r="I128" s="266"/>
      <c r="J128" s="271">
        <v>0</v>
      </c>
      <c r="K128" s="266" t="e">
        <f t="shared" si="150"/>
        <v>#REF!</v>
      </c>
      <c r="L128" s="271">
        <v>0</v>
      </c>
      <c r="M128" s="266">
        <v>0</v>
      </c>
      <c r="N128" s="271">
        <v>0</v>
      </c>
      <c r="O128" s="266" t="e">
        <f t="shared" si="151"/>
        <v>#REF!</v>
      </c>
      <c r="P128" s="271">
        <v>0</v>
      </c>
      <c r="Q128" s="266">
        <f t="shared" si="152"/>
        <v>0</v>
      </c>
      <c r="R128" s="271">
        <v>0</v>
      </c>
      <c r="S128" s="266">
        <f t="shared" si="153"/>
        <v>0</v>
      </c>
      <c r="T128" s="271">
        <v>0</v>
      </c>
      <c r="U128" s="267">
        <f t="shared" si="154"/>
        <v>0</v>
      </c>
      <c r="V128" s="269">
        <v>0</v>
      </c>
      <c r="W128" s="266">
        <v>0</v>
      </c>
      <c r="X128" s="271">
        <v>0</v>
      </c>
      <c r="Y128" s="267">
        <f t="shared" si="155"/>
        <v>0</v>
      </c>
      <c r="Z128" s="269">
        <v>0</v>
      </c>
      <c r="AA128" s="322">
        <f t="shared" si="156"/>
        <v>0</v>
      </c>
      <c r="AB128" s="269">
        <v>0</v>
      </c>
      <c r="AC128" s="322">
        <f t="shared" si="157"/>
        <v>0</v>
      </c>
      <c r="AD128" s="259">
        <v>0</v>
      </c>
      <c r="AE128" s="267">
        <f t="shared" si="158"/>
        <v>0</v>
      </c>
      <c r="AF128" s="260">
        <v>0</v>
      </c>
      <c r="AG128" s="258">
        <f t="shared" si="144"/>
        <v>0</v>
      </c>
      <c r="AH128" s="259">
        <v>0</v>
      </c>
      <c r="AI128" s="258">
        <f t="shared" si="145"/>
        <v>0</v>
      </c>
      <c r="AJ128" s="259">
        <v>0</v>
      </c>
      <c r="AK128" s="258">
        <f t="shared" si="146"/>
        <v>0</v>
      </c>
      <c r="AL128" s="433">
        <v>0</v>
      </c>
      <c r="AM128" s="258"/>
      <c r="AN128" s="255"/>
      <c r="AO128" s="258"/>
      <c r="AP128" s="255"/>
      <c r="AQ128" s="258"/>
      <c r="AR128" s="255"/>
      <c r="AS128" s="255"/>
      <c r="AT128" s="546">
        <v>0</v>
      </c>
      <c r="AU128" s="258">
        <f t="shared" si="147"/>
        <v>0</v>
      </c>
      <c r="AV128" s="358">
        <f t="shared" si="148"/>
        <v>0</v>
      </c>
      <c r="AW128" s="270">
        <f t="shared" si="149"/>
        <v>0</v>
      </c>
      <c r="AX128" s="223"/>
    </row>
    <row r="129" spans="1:50" ht="12.75" customHeight="1" x14ac:dyDescent="0.25">
      <c r="A129" s="323">
        <v>13.132999999999999</v>
      </c>
      <c r="B129" s="282">
        <v>13</v>
      </c>
      <c r="C129" s="264" t="s">
        <v>326</v>
      </c>
      <c r="D129" s="271"/>
      <c r="E129" s="266"/>
      <c r="F129" s="271"/>
      <c r="G129" s="266"/>
      <c r="H129" s="271"/>
      <c r="I129" s="266"/>
      <c r="J129" s="271">
        <v>0</v>
      </c>
      <c r="K129" s="266" t="e">
        <f t="shared" si="150"/>
        <v>#REF!</v>
      </c>
      <c r="L129" s="271">
        <v>0</v>
      </c>
      <c r="M129" s="266">
        <v>0</v>
      </c>
      <c r="N129" s="271">
        <v>0</v>
      </c>
      <c r="O129" s="266" t="e">
        <f t="shared" si="151"/>
        <v>#REF!</v>
      </c>
      <c r="P129" s="271">
        <v>0</v>
      </c>
      <c r="Q129" s="266">
        <f t="shared" si="152"/>
        <v>0</v>
      </c>
      <c r="R129" s="271">
        <v>0</v>
      </c>
      <c r="S129" s="266">
        <v>0</v>
      </c>
      <c r="T129" s="271">
        <v>0</v>
      </c>
      <c r="U129" s="267">
        <f t="shared" si="154"/>
        <v>0</v>
      </c>
      <c r="V129" s="269">
        <v>0</v>
      </c>
      <c r="W129" s="266">
        <v>0</v>
      </c>
      <c r="X129" s="271">
        <v>2</v>
      </c>
      <c r="Y129" s="267">
        <f t="shared" si="155"/>
        <v>6.7567567567567571E-3</v>
      </c>
      <c r="Z129" s="269">
        <v>2</v>
      </c>
      <c r="AA129" s="322">
        <f t="shared" si="156"/>
        <v>6.5789473684210523E-3</v>
      </c>
      <c r="AB129" s="269">
        <v>0</v>
      </c>
      <c r="AC129" s="322">
        <f t="shared" si="157"/>
        <v>0</v>
      </c>
      <c r="AD129" s="259">
        <v>0</v>
      </c>
      <c r="AE129" s="267">
        <f t="shared" si="158"/>
        <v>0</v>
      </c>
      <c r="AF129" s="260">
        <v>1</v>
      </c>
      <c r="AG129" s="258">
        <f t="shared" si="144"/>
        <v>2.9585798816568047E-3</v>
      </c>
      <c r="AH129" s="259">
        <v>1</v>
      </c>
      <c r="AI129" s="258">
        <f t="shared" si="145"/>
        <v>3.2679738562091504E-3</v>
      </c>
      <c r="AJ129" s="259">
        <v>1</v>
      </c>
      <c r="AK129" s="258">
        <f t="shared" si="146"/>
        <v>3.5587188612099642E-3</v>
      </c>
      <c r="AL129" s="433">
        <v>0</v>
      </c>
      <c r="AM129" s="258"/>
      <c r="AN129" s="255"/>
      <c r="AO129" s="258"/>
      <c r="AP129" s="255"/>
      <c r="AQ129" s="258"/>
      <c r="AR129" s="255"/>
      <c r="AS129" s="255"/>
      <c r="AT129" s="546">
        <v>0</v>
      </c>
      <c r="AU129" s="258">
        <f t="shared" si="147"/>
        <v>0</v>
      </c>
      <c r="AV129" s="358">
        <f t="shared" si="148"/>
        <v>0.5</v>
      </c>
      <c r="AW129" s="270">
        <f t="shared" si="149"/>
        <v>1.6217969510217321E-3</v>
      </c>
      <c r="AX129" s="223"/>
    </row>
    <row r="130" spans="1:50" ht="12.75" customHeight="1" x14ac:dyDescent="0.25">
      <c r="A130" s="323">
        <v>13.1015</v>
      </c>
      <c r="B130" s="282">
        <v>13</v>
      </c>
      <c r="C130" s="264" t="s">
        <v>327</v>
      </c>
      <c r="D130" s="271">
        <v>0</v>
      </c>
      <c r="E130" s="266" t="e">
        <f>D130/D$205</f>
        <v>#REF!</v>
      </c>
      <c r="F130" s="271">
        <v>0</v>
      </c>
      <c r="G130" s="266" t="e">
        <f>F130/F$205</f>
        <v>#REF!</v>
      </c>
      <c r="H130" s="271">
        <v>0</v>
      </c>
      <c r="I130" s="266" t="e">
        <f>H130/H$205</f>
        <v>#REF!</v>
      </c>
      <c r="J130" s="271">
        <v>0</v>
      </c>
      <c r="K130" s="266" t="e">
        <f t="shared" si="150"/>
        <v>#REF!</v>
      </c>
      <c r="L130" s="271">
        <v>0</v>
      </c>
      <c r="M130" s="266" t="e">
        <f>L130/L$205</f>
        <v>#REF!</v>
      </c>
      <c r="N130" s="271">
        <v>0</v>
      </c>
      <c r="O130" s="266" t="e">
        <f t="shared" si="151"/>
        <v>#REF!</v>
      </c>
      <c r="P130" s="271">
        <v>0</v>
      </c>
      <c r="Q130" s="266">
        <f t="shared" si="152"/>
        <v>0</v>
      </c>
      <c r="R130" s="271">
        <v>0</v>
      </c>
      <c r="S130" s="266">
        <f>R130/R$205</f>
        <v>0</v>
      </c>
      <c r="T130" s="271">
        <v>0</v>
      </c>
      <c r="U130" s="267">
        <f t="shared" si="154"/>
        <v>0</v>
      </c>
      <c r="V130" s="269">
        <v>1</v>
      </c>
      <c r="W130" s="266">
        <f>V130/V$205</f>
        <v>3.0120481927710845E-3</v>
      </c>
      <c r="X130" s="271">
        <v>3</v>
      </c>
      <c r="Y130" s="267">
        <f t="shared" si="155"/>
        <v>1.0135135135135136E-2</v>
      </c>
      <c r="Z130" s="269">
        <v>1</v>
      </c>
      <c r="AA130" s="322">
        <f t="shared" si="156"/>
        <v>3.2894736842105261E-3</v>
      </c>
      <c r="AB130" s="269">
        <v>0</v>
      </c>
      <c r="AC130" s="322">
        <f t="shared" si="157"/>
        <v>0</v>
      </c>
      <c r="AD130" s="259">
        <v>3</v>
      </c>
      <c r="AE130" s="267">
        <f t="shared" si="158"/>
        <v>9.3457943925233638E-3</v>
      </c>
      <c r="AF130" s="260">
        <v>1</v>
      </c>
      <c r="AG130" s="258">
        <f t="shared" si="144"/>
        <v>2.9585798816568047E-3</v>
      </c>
      <c r="AH130" s="259">
        <v>0</v>
      </c>
      <c r="AI130" s="258">
        <f t="shared" si="145"/>
        <v>0</v>
      </c>
      <c r="AJ130" s="259">
        <v>0</v>
      </c>
      <c r="AK130" s="258">
        <f t="shared" si="146"/>
        <v>0</v>
      </c>
      <c r="AL130" s="261">
        <v>6</v>
      </c>
      <c r="AM130" s="258"/>
      <c r="AN130" s="255"/>
      <c r="AO130" s="258"/>
      <c r="AP130" s="255"/>
      <c r="AQ130" s="258"/>
      <c r="AR130" s="255"/>
      <c r="AS130" s="255"/>
      <c r="AT130" s="546">
        <v>0</v>
      </c>
      <c r="AU130" s="258">
        <f t="shared" si="147"/>
        <v>0</v>
      </c>
      <c r="AV130" s="358">
        <f t="shared" si="148"/>
        <v>0.9</v>
      </c>
      <c r="AW130" s="270">
        <f t="shared" si="149"/>
        <v>2.9192345118391177E-3</v>
      </c>
      <c r="AX130" s="223"/>
    </row>
    <row r="131" spans="1:50" ht="12.75" customHeight="1" x14ac:dyDescent="0.25">
      <c r="A131" s="323">
        <v>13.1099</v>
      </c>
      <c r="B131" s="282">
        <v>13</v>
      </c>
      <c r="C131" s="264" t="s">
        <v>328</v>
      </c>
      <c r="D131" s="271">
        <v>0</v>
      </c>
      <c r="E131" s="266" t="e">
        <f>D131/D$205</f>
        <v>#REF!</v>
      </c>
      <c r="F131" s="271">
        <v>0</v>
      </c>
      <c r="G131" s="266" t="e">
        <f>F131/F$205</f>
        <v>#REF!</v>
      </c>
      <c r="H131" s="271">
        <v>0</v>
      </c>
      <c r="I131" s="266" t="e">
        <f>H131/H$205</f>
        <v>#REF!</v>
      </c>
      <c r="J131" s="271">
        <v>0</v>
      </c>
      <c r="K131" s="266" t="e">
        <f t="shared" si="150"/>
        <v>#REF!</v>
      </c>
      <c r="L131" s="271">
        <v>0</v>
      </c>
      <c r="M131" s="266" t="e">
        <f>L131/L$205</f>
        <v>#REF!</v>
      </c>
      <c r="N131" s="271">
        <v>0</v>
      </c>
      <c r="O131" s="266" t="e">
        <f t="shared" si="151"/>
        <v>#REF!</v>
      </c>
      <c r="P131" s="271">
        <v>0</v>
      </c>
      <c r="Q131" s="266">
        <f t="shared" si="152"/>
        <v>0</v>
      </c>
      <c r="R131" s="271">
        <v>0</v>
      </c>
      <c r="S131" s="266">
        <f>R131/R$205</f>
        <v>0</v>
      </c>
      <c r="T131" s="271">
        <v>7</v>
      </c>
      <c r="U131" s="267">
        <f t="shared" si="154"/>
        <v>2.4822695035460994E-2</v>
      </c>
      <c r="V131" s="269">
        <v>10</v>
      </c>
      <c r="W131" s="266">
        <f>V131/V$205</f>
        <v>3.0120481927710843E-2</v>
      </c>
      <c r="X131" s="271">
        <v>7</v>
      </c>
      <c r="Y131" s="267">
        <f t="shared" si="155"/>
        <v>2.364864864864865E-2</v>
      </c>
      <c r="Z131" s="269">
        <v>6</v>
      </c>
      <c r="AA131" s="322">
        <f t="shared" si="156"/>
        <v>1.9736842105263157E-2</v>
      </c>
      <c r="AB131" s="269">
        <v>5</v>
      </c>
      <c r="AC131" s="322">
        <f t="shared" si="157"/>
        <v>1.4285714285714285E-2</v>
      </c>
      <c r="AD131" s="259">
        <v>5</v>
      </c>
      <c r="AE131" s="267">
        <f t="shared" si="158"/>
        <v>1.5576323987538941E-2</v>
      </c>
      <c r="AF131" s="260">
        <v>6</v>
      </c>
      <c r="AG131" s="258">
        <f t="shared" si="144"/>
        <v>1.7751479289940829E-2</v>
      </c>
      <c r="AH131" s="259">
        <v>6</v>
      </c>
      <c r="AI131" s="258">
        <f t="shared" si="145"/>
        <v>1.9607843137254902E-2</v>
      </c>
      <c r="AJ131" s="259">
        <v>0</v>
      </c>
      <c r="AK131" s="258">
        <f t="shared" si="146"/>
        <v>0</v>
      </c>
      <c r="AL131" s="261">
        <v>1</v>
      </c>
      <c r="AM131" s="258"/>
      <c r="AN131" s="255"/>
      <c r="AO131" s="258"/>
      <c r="AP131" s="255"/>
      <c r="AQ131" s="258"/>
      <c r="AR131" s="255"/>
      <c r="AS131" s="255"/>
      <c r="AT131" s="546">
        <v>5</v>
      </c>
      <c r="AU131" s="258">
        <f t="shared" si="147"/>
        <v>1.3661202185792349E-2</v>
      </c>
      <c r="AV131" s="358">
        <f t="shared" si="148"/>
        <v>4.5999999999999996</v>
      </c>
      <c r="AW131" s="270">
        <f t="shared" si="149"/>
        <v>1.4920531949399933E-2</v>
      </c>
      <c r="AX131" s="223"/>
    </row>
    <row r="132" spans="1:50" ht="12.75" customHeight="1" x14ac:dyDescent="0.25">
      <c r="A132" s="323">
        <v>13.100099999999999</v>
      </c>
      <c r="B132" s="282">
        <v>13</v>
      </c>
      <c r="C132" s="348" t="s">
        <v>172</v>
      </c>
      <c r="D132" s="408">
        <v>0</v>
      </c>
      <c r="E132" s="361" t="e">
        <f>D132/D$205</f>
        <v>#REF!</v>
      </c>
      <c r="F132" s="408">
        <v>0</v>
      </c>
      <c r="G132" s="361" t="e">
        <f>F132/F$205</f>
        <v>#REF!</v>
      </c>
      <c r="H132" s="408">
        <v>0</v>
      </c>
      <c r="I132" s="361" t="e">
        <f>H132/H$205</f>
        <v>#REF!</v>
      </c>
      <c r="J132" s="408">
        <v>0</v>
      </c>
      <c r="K132" s="361" t="e">
        <f t="shared" si="150"/>
        <v>#REF!</v>
      </c>
      <c r="L132" s="408">
        <v>0</v>
      </c>
      <c r="M132" s="361" t="e">
        <f>L132/L$205</f>
        <v>#REF!</v>
      </c>
      <c r="N132" s="408">
        <v>0</v>
      </c>
      <c r="O132" s="361" t="e">
        <f t="shared" si="151"/>
        <v>#REF!</v>
      </c>
      <c r="P132" s="408">
        <v>1</v>
      </c>
      <c r="Q132" s="361">
        <f t="shared" si="152"/>
        <v>3.3557046979865771E-3</v>
      </c>
      <c r="R132" s="408">
        <v>5</v>
      </c>
      <c r="S132" s="361">
        <f>R132/R$205</f>
        <v>1.7793594306049824E-2</v>
      </c>
      <c r="T132" s="360">
        <v>0</v>
      </c>
      <c r="U132" s="362">
        <f t="shared" si="154"/>
        <v>0</v>
      </c>
      <c r="V132" s="363">
        <v>0</v>
      </c>
      <c r="W132" s="361">
        <f>V132/V$205</f>
        <v>0</v>
      </c>
      <c r="X132" s="360">
        <v>0</v>
      </c>
      <c r="Y132" s="362">
        <f t="shared" si="155"/>
        <v>0</v>
      </c>
      <c r="Z132" s="363">
        <v>0</v>
      </c>
      <c r="AA132" s="364">
        <f t="shared" si="156"/>
        <v>0</v>
      </c>
      <c r="AB132" s="363">
        <v>1</v>
      </c>
      <c r="AC132" s="364">
        <f t="shared" si="157"/>
        <v>2.8571428571428571E-3</v>
      </c>
      <c r="AD132" s="365">
        <v>0</v>
      </c>
      <c r="AE132" s="362">
        <f t="shared" si="158"/>
        <v>0</v>
      </c>
      <c r="AF132" s="366">
        <v>0</v>
      </c>
      <c r="AG132" s="367">
        <f t="shared" si="144"/>
        <v>0</v>
      </c>
      <c r="AH132" s="365">
        <v>0</v>
      </c>
      <c r="AI132" s="367">
        <f t="shared" si="145"/>
        <v>0</v>
      </c>
      <c r="AJ132" s="365">
        <v>0</v>
      </c>
      <c r="AK132" s="367">
        <f t="shared" si="146"/>
        <v>0</v>
      </c>
      <c r="AL132" s="394">
        <v>7</v>
      </c>
      <c r="AM132" s="367"/>
      <c r="AN132" s="368"/>
      <c r="AO132" s="367"/>
      <c r="AP132" s="368"/>
      <c r="AQ132" s="367"/>
      <c r="AR132" s="368"/>
      <c r="AS132" s="368"/>
      <c r="AT132" s="554">
        <v>0</v>
      </c>
      <c r="AU132" s="367">
        <f t="shared" si="147"/>
        <v>0</v>
      </c>
      <c r="AV132" s="369">
        <f t="shared" si="148"/>
        <v>0.7</v>
      </c>
      <c r="AW132" s="370">
        <f t="shared" si="149"/>
        <v>2.2705157314304248E-3</v>
      </c>
      <c r="AX132" s="223"/>
    </row>
    <row r="133" spans="1:50" ht="12.75" customHeight="1" x14ac:dyDescent="0.25">
      <c r="A133" s="323"/>
      <c r="B133" s="323"/>
      <c r="C133" s="434" t="s">
        <v>51</v>
      </c>
      <c r="D133" s="435">
        <f>SUM(D115:D132)</f>
        <v>49</v>
      </c>
      <c r="E133" s="436" t="e">
        <f>D133/D$205</f>
        <v>#REF!</v>
      </c>
      <c r="F133" s="435">
        <f>SUM(F115:F132)</f>
        <v>44</v>
      </c>
      <c r="G133" s="436" t="e">
        <f>F133/F$205</f>
        <v>#REF!</v>
      </c>
      <c r="H133" s="435">
        <f>SUM(H115:H132)</f>
        <v>52</v>
      </c>
      <c r="I133" s="436" t="e">
        <f>H133/H$205</f>
        <v>#REF!</v>
      </c>
      <c r="J133" s="435">
        <f>SUM(J115:J132)</f>
        <v>41</v>
      </c>
      <c r="K133" s="436" t="e">
        <f>J133/$J$205</f>
        <v>#REF!</v>
      </c>
      <c r="L133" s="435">
        <f>SUM(L115:L132)</f>
        <v>37</v>
      </c>
      <c r="M133" s="436" t="e">
        <f>L133/L$205</f>
        <v>#REF!</v>
      </c>
      <c r="N133" s="437">
        <v>48</v>
      </c>
      <c r="O133" s="436" t="e">
        <f t="shared" si="151"/>
        <v>#REF!</v>
      </c>
      <c r="P133" s="435">
        <f>SUM(P115:P132)</f>
        <v>37</v>
      </c>
      <c r="Q133" s="436">
        <f t="shared" si="152"/>
        <v>0.12416107382550336</v>
      </c>
      <c r="R133" s="435">
        <f>SUM(R115:R132)</f>
        <v>28</v>
      </c>
      <c r="S133" s="436">
        <f>R133/R$205</f>
        <v>9.9644128113879002E-2</v>
      </c>
      <c r="T133" s="435">
        <f>SUM(T115:T132)</f>
        <v>32</v>
      </c>
      <c r="U133" s="438">
        <f t="shared" si="154"/>
        <v>0.11347517730496454</v>
      </c>
      <c r="V133" s="439">
        <f>SUM(V115:V132)</f>
        <v>40</v>
      </c>
      <c r="W133" s="436">
        <f>V133/V$205</f>
        <v>0.12048192771084337</v>
      </c>
      <c r="X133" s="435">
        <f>SUM(X115:X132)</f>
        <v>42</v>
      </c>
      <c r="Y133" s="438">
        <f t="shared" si="155"/>
        <v>0.14189189189189189</v>
      </c>
      <c r="Z133" s="439">
        <f>SUM(Z115:Z132)</f>
        <v>32</v>
      </c>
      <c r="AA133" s="440">
        <f t="shared" si="156"/>
        <v>0.10526315789473684</v>
      </c>
      <c r="AB133" s="439">
        <f>SUM(AB115:AB132)</f>
        <v>29</v>
      </c>
      <c r="AC133" s="440">
        <f t="shared" si="157"/>
        <v>8.2857142857142851E-2</v>
      </c>
      <c r="AD133" s="441">
        <f>SUM(AD115:AD132)</f>
        <v>31</v>
      </c>
      <c r="AE133" s="438">
        <f t="shared" si="158"/>
        <v>9.657320872274143E-2</v>
      </c>
      <c r="AF133" s="442">
        <f>SUM(AF115:AF132)</f>
        <v>28</v>
      </c>
      <c r="AG133" s="440">
        <f>AF133/AF205</f>
        <v>8.2840236686390539E-2</v>
      </c>
      <c r="AH133" s="441">
        <f>SUM(AH115:AH132)</f>
        <v>19</v>
      </c>
      <c r="AI133" s="440">
        <f>SUM(AI115:AI132)</f>
        <v>6.2091503267973858E-2</v>
      </c>
      <c r="AJ133" s="441">
        <f>SUM(AJ115:AJ132)</f>
        <v>17</v>
      </c>
      <c r="AK133" s="440">
        <f>SUM(AK115:AK132)</f>
        <v>6.0498220640569401E-2</v>
      </c>
      <c r="AL133" s="395"/>
      <c r="AM133" s="440"/>
      <c r="AN133" s="376"/>
      <c r="AO133" s="378"/>
      <c r="AP133" s="376"/>
      <c r="AQ133" s="378"/>
      <c r="AR133" s="376"/>
      <c r="AS133" s="376"/>
      <c r="AT133" s="555">
        <f>SUM(AT115:AT132)</f>
        <v>23</v>
      </c>
      <c r="AU133" s="440">
        <f>SUM(AU115:AU132)</f>
        <v>6.2841530054644809E-2</v>
      </c>
      <c r="AV133" s="381">
        <f>AVERAGE(N133,P133,R133,T133,V133,X133,Z133,AB133,AD133,AF133)</f>
        <v>34.700000000000003</v>
      </c>
      <c r="AW133" s="382">
        <f t="shared" si="149"/>
        <v>0.11255270840090821</v>
      </c>
      <c r="AX133" s="223"/>
    </row>
    <row r="134" spans="1:50" ht="12.75" customHeight="1" x14ac:dyDescent="0.25">
      <c r="A134" s="323"/>
      <c r="B134" s="323"/>
      <c r="C134" s="427"/>
      <c r="D134" s="222"/>
      <c r="E134" s="318"/>
      <c r="F134" s="222"/>
      <c r="G134" s="318"/>
      <c r="H134" s="222"/>
      <c r="I134" s="318"/>
      <c r="J134" s="222"/>
      <c r="K134" s="318"/>
      <c r="L134" s="222"/>
      <c r="M134" s="318"/>
      <c r="N134" s="222"/>
      <c r="O134" s="318"/>
      <c r="P134" s="222"/>
      <c r="Q134" s="318"/>
      <c r="R134" s="222"/>
      <c r="S134" s="318"/>
      <c r="T134" s="222"/>
      <c r="U134" s="319"/>
      <c r="V134" s="309"/>
      <c r="W134" s="318"/>
      <c r="X134" s="222"/>
      <c r="Y134" s="319"/>
      <c r="Z134" s="309"/>
      <c r="AA134" s="285"/>
      <c r="AB134" s="309"/>
      <c r="AC134" s="285"/>
      <c r="AD134" s="282"/>
      <c r="AE134" s="319"/>
      <c r="AF134" s="283"/>
      <c r="AG134" s="285"/>
      <c r="AH134" s="319"/>
      <c r="AI134" s="285"/>
      <c r="AJ134" s="319"/>
      <c r="AK134" s="285"/>
      <c r="AL134" s="319"/>
      <c r="AM134" s="285"/>
      <c r="AN134" s="319"/>
      <c r="AO134" s="285"/>
      <c r="AP134" s="319"/>
      <c r="AQ134" s="285"/>
      <c r="AR134" s="319"/>
      <c r="AS134" s="319"/>
      <c r="AT134" s="549"/>
      <c r="AU134" s="285"/>
      <c r="AV134" s="402"/>
      <c r="AW134" s="320"/>
      <c r="AX134" s="223"/>
    </row>
    <row r="135" spans="1:50" ht="12.75" customHeight="1" x14ac:dyDescent="0.25">
      <c r="A135" s="323"/>
      <c r="B135" s="323"/>
      <c r="C135" s="348" t="s">
        <v>173</v>
      </c>
      <c r="D135" s="222"/>
      <c r="E135" s="318"/>
      <c r="F135" s="222"/>
      <c r="G135" s="318"/>
      <c r="H135" s="222"/>
      <c r="I135" s="318"/>
      <c r="J135" s="222"/>
      <c r="K135" s="318"/>
      <c r="L135" s="222"/>
      <c r="M135" s="318"/>
      <c r="N135" s="222"/>
      <c r="O135" s="318"/>
      <c r="P135" s="222"/>
      <c r="Q135" s="318"/>
      <c r="R135" s="222"/>
      <c r="S135" s="318"/>
      <c r="T135" s="222"/>
      <c r="U135" s="319"/>
      <c r="V135" s="309"/>
      <c r="W135" s="318"/>
      <c r="X135" s="222"/>
      <c r="Y135" s="319"/>
      <c r="Z135" s="309"/>
      <c r="AA135" s="285"/>
      <c r="AB135" s="309"/>
      <c r="AC135" s="285"/>
      <c r="AD135" s="282"/>
      <c r="AE135" s="319"/>
      <c r="AF135" s="283"/>
      <c r="AG135" s="285"/>
      <c r="AH135" s="319"/>
      <c r="AI135" s="285"/>
      <c r="AJ135" s="319"/>
      <c r="AK135" s="285"/>
      <c r="AL135" s="319"/>
      <c r="AM135" s="285"/>
      <c r="AN135" s="319"/>
      <c r="AO135" s="285"/>
      <c r="AP135" s="319"/>
      <c r="AQ135" s="285"/>
      <c r="AR135" s="319"/>
      <c r="AS135" s="319"/>
      <c r="AT135" s="549"/>
      <c r="AU135" s="285"/>
      <c r="AV135" s="402"/>
      <c r="AW135" s="320"/>
      <c r="AX135" s="223"/>
    </row>
    <row r="136" spans="1:50" ht="12.75" customHeight="1" x14ac:dyDescent="0.25">
      <c r="A136" s="323"/>
      <c r="B136" s="323"/>
      <c r="C136" s="348" t="s">
        <v>175</v>
      </c>
      <c r="D136" s="222"/>
      <c r="E136" s="318"/>
      <c r="F136" s="222"/>
      <c r="G136" s="318"/>
      <c r="H136" s="222"/>
      <c r="I136" s="318"/>
      <c r="J136" s="222">
        <v>0</v>
      </c>
      <c r="K136" s="318">
        <v>0</v>
      </c>
      <c r="L136" s="222">
        <v>0</v>
      </c>
      <c r="M136" s="318">
        <v>0</v>
      </c>
      <c r="N136" s="222">
        <v>0</v>
      </c>
      <c r="O136" s="318">
        <v>0</v>
      </c>
      <c r="P136" s="222">
        <v>0</v>
      </c>
      <c r="Q136" s="318">
        <v>0</v>
      </c>
      <c r="R136" s="222">
        <v>8</v>
      </c>
      <c r="S136" s="319">
        <f>R136/R$205</f>
        <v>2.8469750889679714E-2</v>
      </c>
      <c r="T136" s="309">
        <v>9</v>
      </c>
      <c r="U136" s="318">
        <f>T136/T$205</f>
        <v>3.1914893617021274E-2</v>
      </c>
      <c r="V136" s="222">
        <v>18</v>
      </c>
      <c r="W136" s="318">
        <f>V136/V$205</f>
        <v>5.4216867469879519E-2</v>
      </c>
      <c r="X136" s="222">
        <v>10</v>
      </c>
      <c r="Y136" s="285">
        <f>X136/X$205</f>
        <v>3.3783783783783786E-2</v>
      </c>
      <c r="Z136" s="304">
        <v>16</v>
      </c>
      <c r="AA136" s="322">
        <f>Z136/Z$205</f>
        <v>5.2631578947368418E-2</v>
      </c>
      <c r="AB136" s="269">
        <v>4</v>
      </c>
      <c r="AC136" s="322">
        <f>AB136/AB$205</f>
        <v>1.1428571428571429E-2</v>
      </c>
      <c r="AD136" s="443">
        <v>4</v>
      </c>
      <c r="AE136" s="322">
        <f>AD136/AD$205</f>
        <v>1.2461059190031152E-2</v>
      </c>
      <c r="AF136" s="310">
        <v>8</v>
      </c>
      <c r="AG136" s="322">
        <f>AF136/AF$205</f>
        <v>2.3668639053254437E-2</v>
      </c>
      <c r="AH136" s="443">
        <v>10</v>
      </c>
      <c r="AI136" s="322">
        <f>AH136/AH$205</f>
        <v>3.2679738562091505E-2</v>
      </c>
      <c r="AJ136" s="443">
        <v>6</v>
      </c>
      <c r="AK136" s="322">
        <f>AJ136/AJ$205</f>
        <v>2.1352313167259787E-2</v>
      </c>
      <c r="AL136" s="271">
        <v>6</v>
      </c>
      <c r="AM136" s="322">
        <f>(AL136/AL138)</f>
        <v>0.6</v>
      </c>
      <c r="AN136" s="267"/>
      <c r="AO136" s="322"/>
      <c r="AP136" s="267"/>
      <c r="AQ136" s="322"/>
      <c r="AR136" s="267"/>
      <c r="AS136" s="267"/>
      <c r="AT136" s="559">
        <v>7</v>
      </c>
      <c r="AU136" s="322">
        <f>AT136/AT$205</f>
        <v>1.912568306010929E-2</v>
      </c>
      <c r="AV136" s="444">
        <f>AVERAGE(N136,P136,R136,T136,V136,X136,Z136,AB136,AD136, AF133)</f>
        <v>9.6999999999999993</v>
      </c>
      <c r="AW136" s="270">
        <f>AV136/AV$205</f>
        <v>3.1462860849821597E-2</v>
      </c>
      <c r="AX136" s="223"/>
    </row>
    <row r="137" spans="1:50" ht="12.75" customHeight="1" x14ac:dyDescent="0.25">
      <c r="A137" s="323"/>
      <c r="B137" s="323"/>
      <c r="C137" s="348" t="s">
        <v>174</v>
      </c>
      <c r="D137" s="222"/>
      <c r="E137" s="318"/>
      <c r="F137" s="222"/>
      <c r="G137" s="318"/>
      <c r="H137" s="222"/>
      <c r="I137" s="318"/>
      <c r="J137" s="222">
        <v>0</v>
      </c>
      <c r="K137" s="318">
        <v>0</v>
      </c>
      <c r="L137" s="222">
        <v>0</v>
      </c>
      <c r="M137" s="318">
        <v>0</v>
      </c>
      <c r="N137" s="222">
        <v>0</v>
      </c>
      <c r="O137" s="318">
        <v>0</v>
      </c>
      <c r="P137" s="222">
        <v>0</v>
      </c>
      <c r="Q137" s="318">
        <v>0</v>
      </c>
      <c r="R137" s="222">
        <v>0</v>
      </c>
      <c r="S137" s="319">
        <f>R137/R$205</f>
        <v>0</v>
      </c>
      <c r="T137" s="445">
        <v>0</v>
      </c>
      <c r="U137" s="446">
        <f>T137/T$205</f>
        <v>0</v>
      </c>
      <c r="V137" s="222">
        <v>0</v>
      </c>
      <c r="W137" s="446">
        <f>V137/V$205</f>
        <v>0</v>
      </c>
      <c r="X137" s="222">
        <v>0</v>
      </c>
      <c r="Y137" s="285">
        <f>X137/X$205</f>
        <v>0</v>
      </c>
      <c r="Z137" s="447">
        <v>0</v>
      </c>
      <c r="AA137" s="407">
        <f>Z137/Z$205</f>
        <v>0</v>
      </c>
      <c r="AB137" s="447">
        <v>1</v>
      </c>
      <c r="AC137" s="407">
        <f>AB137/AB$205</f>
        <v>2.8571428571428571E-3</v>
      </c>
      <c r="AD137" s="391">
        <v>1</v>
      </c>
      <c r="AE137" s="368">
        <f>AD137/AD$205</f>
        <v>3.1152647975077881E-3</v>
      </c>
      <c r="AF137" s="366">
        <v>8</v>
      </c>
      <c r="AG137" s="367">
        <f>AF137/AF$205</f>
        <v>2.3668639053254437E-2</v>
      </c>
      <c r="AH137" s="365">
        <v>4</v>
      </c>
      <c r="AI137" s="367">
        <f>AH137/AH$205</f>
        <v>1.3071895424836602E-2</v>
      </c>
      <c r="AJ137" s="365">
        <v>2</v>
      </c>
      <c r="AK137" s="367">
        <f>AJ137/AJ$205</f>
        <v>7.1174377224199285E-3</v>
      </c>
      <c r="AL137" s="394">
        <v>4</v>
      </c>
      <c r="AM137" s="367">
        <f>(AL137/AL138)</f>
        <v>0.4</v>
      </c>
      <c r="AN137" s="368"/>
      <c r="AO137" s="367"/>
      <c r="AP137" s="368"/>
      <c r="AQ137" s="367"/>
      <c r="AR137" s="368"/>
      <c r="AS137" s="368"/>
      <c r="AT137" s="554">
        <v>6</v>
      </c>
      <c r="AU137" s="367">
        <f>AT137/AT$205</f>
        <v>1.6393442622950821E-2</v>
      </c>
      <c r="AV137" s="369">
        <f>AVERAGE(N137,P137,R137,T137,V137,X137,Z137,AB137,AD137, AF134)</f>
        <v>0.22222222222222221</v>
      </c>
      <c r="AW137" s="448">
        <f>AV137/AV$205</f>
        <v>7.2079864489854757E-4</v>
      </c>
      <c r="AX137" s="223"/>
    </row>
    <row r="138" spans="1:50" ht="12.75" customHeight="1" x14ac:dyDescent="0.25">
      <c r="A138" s="323">
        <v>11.010300000000001</v>
      </c>
      <c r="B138" s="282">
        <v>11</v>
      </c>
      <c r="C138" s="372" t="s">
        <v>53</v>
      </c>
      <c r="D138" s="375">
        <v>0</v>
      </c>
      <c r="E138" s="374">
        <v>0</v>
      </c>
      <c r="F138" s="375">
        <v>0</v>
      </c>
      <c r="G138" s="374">
        <v>0</v>
      </c>
      <c r="H138" s="375">
        <v>0</v>
      </c>
      <c r="I138" s="374" t="e">
        <f>H138/H$205</f>
        <v>#REF!</v>
      </c>
      <c r="J138" s="373">
        <f>SUM(J136:J137)</f>
        <v>0</v>
      </c>
      <c r="K138" s="374">
        <f>SUM(K136:K137)</f>
        <v>0</v>
      </c>
      <c r="L138" s="373">
        <f>SUM(L136:L137)</f>
        <v>0</v>
      </c>
      <c r="M138" s="374" t="e">
        <f>L138/L$205</f>
        <v>#REF!</v>
      </c>
      <c r="N138" s="373">
        <f>SUM(N136:N137)</f>
        <v>0</v>
      </c>
      <c r="O138" s="374">
        <v>0</v>
      </c>
      <c r="P138" s="373">
        <f>SUM(P136:P137)</f>
        <v>0</v>
      </c>
      <c r="Q138" s="374">
        <v>0</v>
      </c>
      <c r="R138" s="373">
        <f>SUM(R136:R137)</f>
        <v>8</v>
      </c>
      <c r="S138" s="374">
        <f>R138/R$205</f>
        <v>2.8469750889679714E-2</v>
      </c>
      <c r="T138" s="373">
        <f>SUM(T136:T137)</f>
        <v>9</v>
      </c>
      <c r="U138" s="376">
        <f>T138/T$205</f>
        <v>3.1914893617021274E-2</v>
      </c>
      <c r="V138" s="373">
        <f>SUM(V136:V137)</f>
        <v>18</v>
      </c>
      <c r="W138" s="374">
        <f>V138/V$205</f>
        <v>5.4216867469879519E-2</v>
      </c>
      <c r="X138" s="373">
        <f>SUM(X136:X137)</f>
        <v>10</v>
      </c>
      <c r="Y138" s="376">
        <f>X138/X$205</f>
        <v>3.3783783783783786E-2</v>
      </c>
      <c r="Z138" s="373">
        <f>SUM(Z136:Z137)</f>
        <v>16</v>
      </c>
      <c r="AA138" s="378">
        <f>Z138/Z$205</f>
        <v>5.2631578947368418E-2</v>
      </c>
      <c r="AB138" s="373">
        <f>SUM(AB136:AB137)</f>
        <v>5</v>
      </c>
      <c r="AC138" s="378">
        <f>AB138/AB$205</f>
        <v>1.4285714285714285E-2</v>
      </c>
      <c r="AD138" s="379">
        <v>5</v>
      </c>
      <c r="AE138" s="376">
        <f>AD138/AD$205</f>
        <v>1.5576323987538941E-2</v>
      </c>
      <c r="AF138" s="380">
        <f>AF137+AF136</f>
        <v>16</v>
      </c>
      <c r="AG138" s="378">
        <f>AF138/AF205</f>
        <v>4.7337278106508875E-2</v>
      </c>
      <c r="AH138" s="379">
        <f t="shared" ref="AH138:AM138" si="159">SUM(AH136:AH137)</f>
        <v>14</v>
      </c>
      <c r="AI138" s="378">
        <f t="shared" si="159"/>
        <v>4.5751633986928109E-2</v>
      </c>
      <c r="AJ138" s="379">
        <f t="shared" si="159"/>
        <v>8</v>
      </c>
      <c r="AK138" s="378">
        <f t="shared" si="159"/>
        <v>2.8469750889679714E-2</v>
      </c>
      <c r="AL138" s="373">
        <f t="shared" si="159"/>
        <v>10</v>
      </c>
      <c r="AM138" s="378">
        <f t="shared" si="159"/>
        <v>1</v>
      </c>
      <c r="AN138" s="376"/>
      <c r="AO138" s="378"/>
      <c r="AP138" s="376"/>
      <c r="AQ138" s="378"/>
      <c r="AR138" s="376"/>
      <c r="AS138" s="376"/>
      <c r="AT138" s="555">
        <v>13</v>
      </c>
      <c r="AU138" s="378">
        <f t="shared" ref="AU138" si="160">SUM(AU136:AU137)</f>
        <v>3.5519125683060107E-2</v>
      </c>
      <c r="AV138" s="381">
        <f>AVERAGE(N138,P138,R138,T138,V138,X138,Z138,AB138,AD138,AF138)</f>
        <v>8.6999999999999993</v>
      </c>
      <c r="AW138" s="382">
        <f>AV138/AV$205</f>
        <v>2.8219266947778134E-2</v>
      </c>
      <c r="AX138" s="223"/>
    </row>
    <row r="139" spans="1:50" ht="12.75" customHeight="1" x14ac:dyDescent="0.25">
      <c r="A139" s="323"/>
      <c r="B139" s="323"/>
      <c r="C139" s="427"/>
      <c r="D139" s="227"/>
      <c r="E139" s="396"/>
      <c r="F139" s="227"/>
      <c r="G139" s="396"/>
      <c r="H139" s="227"/>
      <c r="I139" s="396"/>
      <c r="J139" s="227"/>
      <c r="K139" s="396"/>
      <c r="L139" s="227"/>
      <c r="M139" s="396"/>
      <c r="N139" s="227"/>
      <c r="O139" s="396"/>
      <c r="P139" s="227"/>
      <c r="Q139" s="396"/>
      <c r="R139" s="227"/>
      <c r="S139" s="396"/>
      <c r="T139" s="227"/>
      <c r="U139" s="397"/>
      <c r="V139" s="398"/>
      <c r="W139" s="396"/>
      <c r="X139" s="227"/>
      <c r="Y139" s="397"/>
      <c r="Z139" s="398"/>
      <c r="AA139" s="399"/>
      <c r="AB139" s="398"/>
      <c r="AC139" s="399"/>
      <c r="AD139" s="228"/>
      <c r="AE139" s="397"/>
      <c r="AF139" s="400"/>
      <c r="AG139" s="399"/>
      <c r="AH139" s="397"/>
      <c r="AI139" s="399"/>
      <c r="AJ139" s="397"/>
      <c r="AK139" s="399"/>
      <c r="AL139" s="397"/>
      <c r="AM139" s="399"/>
      <c r="AN139" s="397"/>
      <c r="AO139" s="399"/>
      <c r="AP139" s="397"/>
      <c r="AQ139" s="399"/>
      <c r="AR139" s="397"/>
      <c r="AS139" s="397"/>
      <c r="AT139" s="556"/>
      <c r="AU139" s="399"/>
      <c r="AV139" s="402"/>
      <c r="AW139" s="320"/>
      <c r="AX139" s="223"/>
    </row>
    <row r="140" spans="1:50" ht="12.75" customHeight="1" x14ac:dyDescent="0.25">
      <c r="A140" s="323"/>
      <c r="B140" s="323"/>
      <c r="C140" s="252" t="s">
        <v>176</v>
      </c>
      <c r="D140" s="261"/>
      <c r="E140" s="254"/>
      <c r="F140" s="261"/>
      <c r="G140" s="254"/>
      <c r="H140" s="261"/>
      <c r="I140" s="254"/>
      <c r="J140" s="261"/>
      <c r="K140" s="254"/>
      <c r="L140" s="261"/>
      <c r="M140" s="254"/>
      <c r="N140" s="261"/>
      <c r="O140" s="254"/>
      <c r="P140" s="261"/>
      <c r="Q140" s="254"/>
      <c r="R140" s="261"/>
      <c r="S140" s="254"/>
      <c r="T140" s="261"/>
      <c r="U140" s="255"/>
      <c r="V140" s="257"/>
      <c r="W140" s="254"/>
      <c r="X140" s="261"/>
      <c r="Y140" s="255"/>
      <c r="Z140" s="257"/>
      <c r="AA140" s="258"/>
      <c r="AB140" s="257"/>
      <c r="AC140" s="258"/>
      <c r="AD140" s="259"/>
      <c r="AE140" s="255"/>
      <c r="AF140" s="260"/>
      <c r="AG140" s="258"/>
      <c r="AH140" s="255"/>
      <c r="AI140" s="258"/>
      <c r="AJ140" s="255"/>
      <c r="AK140" s="258"/>
      <c r="AL140" s="255"/>
      <c r="AM140" s="258"/>
      <c r="AN140" s="255"/>
      <c r="AO140" s="258"/>
      <c r="AP140" s="255"/>
      <c r="AQ140" s="258"/>
      <c r="AR140" s="255"/>
      <c r="AS140" s="255"/>
      <c r="AT140" s="546"/>
      <c r="AU140" s="258"/>
      <c r="AV140" s="358"/>
      <c r="AW140" s="263"/>
      <c r="AX140" s="223"/>
    </row>
    <row r="141" spans="1:50" ht="12.75" customHeight="1" x14ac:dyDescent="0.25">
      <c r="A141" s="323">
        <v>45.0901</v>
      </c>
      <c r="B141" s="282">
        <v>45</v>
      </c>
      <c r="C141" s="252" t="s">
        <v>178</v>
      </c>
      <c r="D141" s="261">
        <v>3</v>
      </c>
      <c r="E141" s="254" t="e">
        <f>D141/D$205</f>
        <v>#REF!</v>
      </c>
      <c r="F141" s="261">
        <v>0</v>
      </c>
      <c r="G141" s="254" t="e">
        <f>F141/F$205</f>
        <v>#REF!</v>
      </c>
      <c r="H141" s="261">
        <v>1</v>
      </c>
      <c r="I141" s="254" t="e">
        <f>H141/H$205</f>
        <v>#REF!</v>
      </c>
      <c r="J141" s="261">
        <v>0</v>
      </c>
      <c r="K141" s="254" t="e">
        <f>J141/$J$205</f>
        <v>#REF!</v>
      </c>
      <c r="L141" s="261">
        <v>1</v>
      </c>
      <c r="M141" s="254" t="e">
        <f>L141/L$205</f>
        <v>#REF!</v>
      </c>
      <c r="N141" s="261">
        <v>2</v>
      </c>
      <c r="O141" s="254" t="e">
        <f>N141/N$205</f>
        <v>#REF!</v>
      </c>
      <c r="P141" s="261">
        <v>2</v>
      </c>
      <c r="Q141" s="254">
        <f>P141/P$205</f>
        <v>6.7114093959731542E-3</v>
      </c>
      <c r="R141" s="261">
        <v>3</v>
      </c>
      <c r="S141" s="254">
        <f>R141/R$205</f>
        <v>1.0676156583629894E-2</v>
      </c>
      <c r="T141" s="261">
        <v>0</v>
      </c>
      <c r="U141" s="255">
        <f>T141/T$205</f>
        <v>0</v>
      </c>
      <c r="V141" s="257">
        <v>1</v>
      </c>
      <c r="W141" s="254">
        <f>V141/V$205</f>
        <v>3.0120481927710845E-3</v>
      </c>
      <c r="X141" s="261">
        <v>2</v>
      </c>
      <c r="Y141" s="255">
        <f>X141/X$205</f>
        <v>6.7567567567567571E-3</v>
      </c>
      <c r="Z141" s="257">
        <v>6</v>
      </c>
      <c r="AA141" s="258">
        <f>Z141/Z$205</f>
        <v>1.9736842105263157E-2</v>
      </c>
      <c r="AB141" s="257">
        <v>0</v>
      </c>
      <c r="AC141" s="258">
        <f>AB141/AB$205</f>
        <v>0</v>
      </c>
      <c r="AD141" s="259">
        <v>4</v>
      </c>
      <c r="AE141" s="267">
        <f>AD141/AD$205</f>
        <v>1.2461059190031152E-2</v>
      </c>
      <c r="AF141" s="260">
        <v>7</v>
      </c>
      <c r="AG141" s="258">
        <f>AF141/AF$205</f>
        <v>2.0710059171597635E-2</v>
      </c>
      <c r="AH141" s="259">
        <v>2</v>
      </c>
      <c r="AI141" s="258">
        <f>AH141/AH$205</f>
        <v>6.5359477124183009E-3</v>
      </c>
      <c r="AJ141" s="259">
        <v>1</v>
      </c>
      <c r="AK141" s="258">
        <f>AJ141/AJ$205</f>
        <v>3.5587188612099642E-3</v>
      </c>
      <c r="AL141" s="255">
        <v>0.05</v>
      </c>
      <c r="AM141" s="258"/>
      <c r="AN141" s="255"/>
      <c r="AO141" s="258"/>
      <c r="AP141" s="255"/>
      <c r="AQ141" s="258"/>
      <c r="AR141" s="255"/>
      <c r="AS141" s="255"/>
      <c r="AT141" s="546">
        <v>1</v>
      </c>
      <c r="AU141" s="258">
        <f>AT141/AT$205</f>
        <v>2.7322404371584699E-3</v>
      </c>
      <c r="AV141" s="358">
        <f>AVERAGE(N141,P141,R141,T141,V141,X141,Z141,AB141,AD141, AF141)</f>
        <v>2.7</v>
      </c>
      <c r="AW141" s="263">
        <f>AV141/AV$205</f>
        <v>8.757703535517353E-3</v>
      </c>
      <c r="AX141" s="229"/>
    </row>
    <row r="142" spans="1:50" ht="12.75" customHeight="1" x14ac:dyDescent="0.25">
      <c r="A142" s="323">
        <v>45.100099999999998</v>
      </c>
      <c r="B142" s="282">
        <v>45</v>
      </c>
      <c r="C142" s="264" t="s">
        <v>329</v>
      </c>
      <c r="D142" s="271">
        <v>10</v>
      </c>
      <c r="E142" s="266" t="e">
        <f>D142/D$205</f>
        <v>#REF!</v>
      </c>
      <c r="F142" s="271">
        <v>5</v>
      </c>
      <c r="G142" s="266" t="e">
        <f>F142/F$205</f>
        <v>#REF!</v>
      </c>
      <c r="H142" s="271">
        <v>9</v>
      </c>
      <c r="I142" s="266" t="e">
        <f>H142/H$205</f>
        <v>#REF!</v>
      </c>
      <c r="J142" s="271">
        <v>8</v>
      </c>
      <c r="K142" s="266" t="e">
        <f>J142/$J$205</f>
        <v>#REF!</v>
      </c>
      <c r="L142" s="271">
        <v>7</v>
      </c>
      <c r="M142" s="266" t="e">
        <f>L142/L$205</f>
        <v>#REF!</v>
      </c>
      <c r="N142" s="271">
        <v>12</v>
      </c>
      <c r="O142" s="266" t="e">
        <f>N142/N$205</f>
        <v>#REF!</v>
      </c>
      <c r="P142" s="271">
        <v>16</v>
      </c>
      <c r="Q142" s="266">
        <f>P142/P$205</f>
        <v>5.3691275167785234E-2</v>
      </c>
      <c r="R142" s="271">
        <v>11</v>
      </c>
      <c r="S142" s="266">
        <f>R142/R$205</f>
        <v>3.9145907473309607E-2</v>
      </c>
      <c r="T142" s="271">
        <v>10</v>
      </c>
      <c r="U142" s="267">
        <f>T142/T$205</f>
        <v>3.5460992907801421E-2</v>
      </c>
      <c r="V142" s="269">
        <v>11</v>
      </c>
      <c r="W142" s="266">
        <f>V142/V$205</f>
        <v>3.313253012048193E-2</v>
      </c>
      <c r="X142" s="271">
        <v>5</v>
      </c>
      <c r="Y142" s="267">
        <f>X142/X$205</f>
        <v>1.6891891891891893E-2</v>
      </c>
      <c r="Z142" s="269">
        <v>5</v>
      </c>
      <c r="AA142" s="322">
        <f>Z142/Z$205</f>
        <v>1.6447368421052631E-2</v>
      </c>
      <c r="AB142" s="269">
        <v>16</v>
      </c>
      <c r="AC142" s="322">
        <f>AB142/AB$205</f>
        <v>4.5714285714285714E-2</v>
      </c>
      <c r="AD142" s="259">
        <v>7</v>
      </c>
      <c r="AE142" s="267">
        <f>AD142/AD$205</f>
        <v>2.1806853582554516E-2</v>
      </c>
      <c r="AF142" s="260">
        <v>11</v>
      </c>
      <c r="AG142" s="258">
        <f>AF142/AF$205</f>
        <v>3.2544378698224852E-2</v>
      </c>
      <c r="AH142" s="259">
        <v>13</v>
      </c>
      <c r="AI142" s="258">
        <f>AH142/AH$205</f>
        <v>4.2483660130718956E-2</v>
      </c>
      <c r="AJ142" s="259">
        <v>11</v>
      </c>
      <c r="AK142" s="258">
        <f>AJ142/AJ$205</f>
        <v>3.9145907473309607E-2</v>
      </c>
      <c r="AL142" s="255">
        <v>0.05</v>
      </c>
      <c r="AM142" s="258"/>
      <c r="AN142" s="255"/>
      <c r="AO142" s="258"/>
      <c r="AP142" s="255"/>
      <c r="AQ142" s="258"/>
      <c r="AR142" s="255"/>
      <c r="AS142" s="255"/>
      <c r="AT142" s="546">
        <v>5</v>
      </c>
      <c r="AU142" s="258">
        <f>AT142/AT$205</f>
        <v>1.3661202185792349E-2</v>
      </c>
      <c r="AV142" s="358">
        <f>AVERAGE(N142,P142,R142,T142,V142,X142,Z142,AB142,AD142, AF142)</f>
        <v>10.4</v>
      </c>
      <c r="AW142" s="270">
        <f>AV142/AV$205</f>
        <v>3.3733376581252028E-2</v>
      </c>
      <c r="AX142" s="229"/>
    </row>
    <row r="143" spans="1:50" ht="12.75" customHeight="1" x14ac:dyDescent="0.25">
      <c r="A143" s="323">
        <v>22.010200000000001</v>
      </c>
      <c r="B143" s="282">
        <v>22</v>
      </c>
      <c r="C143" s="264" t="s">
        <v>179</v>
      </c>
      <c r="D143" s="271">
        <v>1</v>
      </c>
      <c r="E143" s="266" t="e">
        <f>D143/D$205</f>
        <v>#REF!</v>
      </c>
      <c r="F143" s="271">
        <v>1</v>
      </c>
      <c r="G143" s="266" t="e">
        <f>F143/F$205</f>
        <v>#REF!</v>
      </c>
      <c r="H143" s="271">
        <v>0</v>
      </c>
      <c r="I143" s="266" t="e">
        <f>H143/H$205</f>
        <v>#REF!</v>
      </c>
      <c r="J143" s="271">
        <v>0</v>
      </c>
      <c r="K143" s="266" t="e">
        <f>J143/$J$205</f>
        <v>#REF!</v>
      </c>
      <c r="L143" s="271">
        <v>0</v>
      </c>
      <c r="M143" s="266" t="e">
        <f>L143/L$205</f>
        <v>#REF!</v>
      </c>
      <c r="N143" s="271">
        <v>0</v>
      </c>
      <c r="O143" s="266" t="e">
        <f>N143/N$205</f>
        <v>#REF!</v>
      </c>
      <c r="P143" s="271">
        <v>0</v>
      </c>
      <c r="Q143" s="266">
        <f>P143/P$205</f>
        <v>0</v>
      </c>
      <c r="R143" s="271">
        <v>0</v>
      </c>
      <c r="S143" s="266">
        <f>R143/R$205</f>
        <v>0</v>
      </c>
      <c r="T143" s="271">
        <v>0</v>
      </c>
      <c r="U143" s="267">
        <f>T143/T$205</f>
        <v>0</v>
      </c>
      <c r="V143" s="269">
        <v>0</v>
      </c>
      <c r="W143" s="266">
        <f>V143/V$205</f>
        <v>0</v>
      </c>
      <c r="X143" s="271">
        <v>0</v>
      </c>
      <c r="Y143" s="267">
        <f>X143/X$205</f>
        <v>0</v>
      </c>
      <c r="Z143" s="269">
        <v>0</v>
      </c>
      <c r="AA143" s="322">
        <f>Z143/Z$205</f>
        <v>0</v>
      </c>
      <c r="AB143" s="269">
        <v>0</v>
      </c>
      <c r="AC143" s="322">
        <f>AB143/AB$205</f>
        <v>0</v>
      </c>
      <c r="AD143" s="259">
        <v>0</v>
      </c>
      <c r="AE143" s="267">
        <f>AD143/AD$205</f>
        <v>0</v>
      </c>
      <c r="AF143" s="260">
        <v>0</v>
      </c>
      <c r="AG143" s="258">
        <f>AF143/AF$205</f>
        <v>0</v>
      </c>
      <c r="AH143" s="259">
        <v>0</v>
      </c>
      <c r="AI143" s="258">
        <f>AH143/AH$205</f>
        <v>0</v>
      </c>
      <c r="AJ143" s="259">
        <v>0</v>
      </c>
      <c r="AK143" s="258">
        <f>AJ143/AJ$205</f>
        <v>0</v>
      </c>
      <c r="AL143" s="385"/>
      <c r="AM143" s="258"/>
      <c r="AN143" s="255"/>
      <c r="AO143" s="258"/>
      <c r="AP143" s="255"/>
      <c r="AQ143" s="258"/>
      <c r="AR143" s="255"/>
      <c r="AS143" s="255"/>
      <c r="AT143" s="546">
        <v>0</v>
      </c>
      <c r="AU143" s="258">
        <f>AT143/AT$205</f>
        <v>0</v>
      </c>
      <c r="AV143" s="358">
        <f>AVERAGE(N143,P143,R143,T143,V143,X143,Z143,AB143,AD143, AF143)</f>
        <v>0</v>
      </c>
      <c r="AW143" s="270">
        <f>AV143/AV$205</f>
        <v>0</v>
      </c>
      <c r="AX143" s="223"/>
    </row>
    <row r="144" spans="1:50" ht="12.75" customHeight="1" x14ac:dyDescent="0.25">
      <c r="A144" s="323">
        <v>44.040100000000002</v>
      </c>
      <c r="B144" s="282">
        <v>44</v>
      </c>
      <c r="C144" s="264" t="s">
        <v>180</v>
      </c>
      <c r="D144" s="360">
        <v>0</v>
      </c>
      <c r="E144" s="361" t="e">
        <f>D144/D$205</f>
        <v>#REF!</v>
      </c>
      <c r="F144" s="360">
        <v>0</v>
      </c>
      <c r="G144" s="361" t="e">
        <f>F144/F$205</f>
        <v>#REF!</v>
      </c>
      <c r="H144" s="360">
        <v>0</v>
      </c>
      <c r="I144" s="361" t="e">
        <f>H144/H$205</f>
        <v>#REF!</v>
      </c>
      <c r="J144" s="360">
        <v>0</v>
      </c>
      <c r="K144" s="361" t="e">
        <f>J144/$J$205</f>
        <v>#REF!</v>
      </c>
      <c r="L144" s="360">
        <v>0</v>
      </c>
      <c r="M144" s="361" t="e">
        <f>L144/L$205</f>
        <v>#REF!</v>
      </c>
      <c r="N144" s="360">
        <v>0</v>
      </c>
      <c r="O144" s="361" t="e">
        <f>N144/N$205</f>
        <v>#REF!</v>
      </c>
      <c r="P144" s="360">
        <v>0</v>
      </c>
      <c r="Q144" s="361">
        <f>P144/P$205</f>
        <v>0</v>
      </c>
      <c r="R144" s="360">
        <v>0</v>
      </c>
      <c r="S144" s="361">
        <f>R144/R$205</f>
        <v>0</v>
      </c>
      <c r="T144" s="360">
        <v>0</v>
      </c>
      <c r="U144" s="362">
        <f>T144/T$205</f>
        <v>0</v>
      </c>
      <c r="V144" s="363">
        <v>0</v>
      </c>
      <c r="W144" s="361">
        <f>V144/V$205</f>
        <v>0</v>
      </c>
      <c r="X144" s="360">
        <v>0</v>
      </c>
      <c r="Y144" s="362">
        <f>X144/X$205</f>
        <v>0</v>
      </c>
      <c r="Z144" s="363">
        <v>0</v>
      </c>
      <c r="AA144" s="364">
        <f>Z144/Z$205</f>
        <v>0</v>
      </c>
      <c r="AB144" s="363">
        <v>0</v>
      </c>
      <c r="AC144" s="364">
        <f>AB144/AB$205</f>
        <v>0</v>
      </c>
      <c r="AD144" s="365">
        <v>0</v>
      </c>
      <c r="AE144" s="362">
        <f>AD144/AD$205</f>
        <v>0</v>
      </c>
      <c r="AF144" s="366">
        <v>0</v>
      </c>
      <c r="AG144" s="367">
        <f>AF144/AF$205</f>
        <v>0</v>
      </c>
      <c r="AH144" s="365">
        <v>0</v>
      </c>
      <c r="AI144" s="367">
        <f>AH144/AH$205</f>
        <v>0</v>
      </c>
      <c r="AJ144" s="365">
        <v>0</v>
      </c>
      <c r="AK144" s="367">
        <f>AJ144/AJ$205</f>
        <v>0</v>
      </c>
      <c r="AL144" s="449"/>
      <c r="AM144" s="367"/>
      <c r="AN144" s="368"/>
      <c r="AO144" s="367"/>
      <c r="AP144" s="368"/>
      <c r="AQ144" s="367"/>
      <c r="AR144" s="368"/>
      <c r="AS144" s="368"/>
      <c r="AT144" s="554">
        <v>0</v>
      </c>
      <c r="AU144" s="367">
        <f>AT144/AT$205</f>
        <v>0</v>
      </c>
      <c r="AV144" s="369">
        <f>AVERAGE(N144,P144,R144,T144,V144,X144,Z144,AB144,AD144, AF144)</f>
        <v>0</v>
      </c>
      <c r="AW144" s="370">
        <f>AV144/AV$205</f>
        <v>0</v>
      </c>
      <c r="AX144" s="229"/>
    </row>
    <row r="145" spans="1:50" ht="12.75" customHeight="1" x14ac:dyDescent="0.25">
      <c r="A145" s="323"/>
      <c r="B145" s="323"/>
      <c r="C145" s="372" t="s">
        <v>55</v>
      </c>
      <c r="D145" s="373">
        <f>SUM(D141:D144)</f>
        <v>14</v>
      </c>
      <c r="E145" s="374" t="e">
        <f>D145/D$205</f>
        <v>#REF!</v>
      </c>
      <c r="F145" s="373">
        <f>SUM(F141:F144)</f>
        <v>6</v>
      </c>
      <c r="G145" s="374" t="e">
        <f>F145/F$205</f>
        <v>#REF!</v>
      </c>
      <c r="H145" s="373">
        <f>SUM(H141:H144)</f>
        <v>10</v>
      </c>
      <c r="I145" s="374" t="e">
        <f>H145/H$205</f>
        <v>#REF!</v>
      </c>
      <c r="J145" s="373">
        <f>SUM(J141:J144)</f>
        <v>8</v>
      </c>
      <c r="K145" s="374" t="e">
        <f>J145/$J$205</f>
        <v>#REF!</v>
      </c>
      <c r="L145" s="373">
        <f>SUM(L141:L144)</f>
        <v>8</v>
      </c>
      <c r="M145" s="374" t="e">
        <f>L145/L$205</f>
        <v>#REF!</v>
      </c>
      <c r="N145" s="375">
        <v>14</v>
      </c>
      <c r="O145" s="374" t="e">
        <f>N145/N$205</f>
        <v>#REF!</v>
      </c>
      <c r="P145" s="373">
        <f>SUM(P141:P144)</f>
        <v>18</v>
      </c>
      <c r="Q145" s="374">
        <f>P145/P$205</f>
        <v>6.0402684563758392E-2</v>
      </c>
      <c r="R145" s="373">
        <f>SUM(R141:R144)</f>
        <v>14</v>
      </c>
      <c r="S145" s="374">
        <f>R145/R$205</f>
        <v>4.9822064056939501E-2</v>
      </c>
      <c r="T145" s="373">
        <f>SUM(T141:T144)</f>
        <v>10</v>
      </c>
      <c r="U145" s="376">
        <f>T145/T$205</f>
        <v>3.5460992907801421E-2</v>
      </c>
      <c r="V145" s="377">
        <f>SUM(V141:V144)</f>
        <v>12</v>
      </c>
      <c r="W145" s="374">
        <f>V145/V$205</f>
        <v>3.614457831325301E-2</v>
      </c>
      <c r="X145" s="373">
        <f>SUM(X141:X144)</f>
        <v>7</v>
      </c>
      <c r="Y145" s="376">
        <f>X145/X$205</f>
        <v>2.364864864864865E-2</v>
      </c>
      <c r="Z145" s="377">
        <f>SUM(Z141:Z144)</f>
        <v>11</v>
      </c>
      <c r="AA145" s="378">
        <f>Z145/Z$205</f>
        <v>3.6184210526315791E-2</v>
      </c>
      <c r="AB145" s="377">
        <f>SUM(AB141:AB144)</f>
        <v>16</v>
      </c>
      <c r="AC145" s="378">
        <f>AB145/AB$205</f>
        <v>4.5714285714285714E-2</v>
      </c>
      <c r="AD145" s="379">
        <f>SUM(AD141:AD144)</f>
        <v>11</v>
      </c>
      <c r="AE145" s="376">
        <f>AD145/AD$205</f>
        <v>3.4267912772585667E-2</v>
      </c>
      <c r="AF145" s="380">
        <f>SUM(AF141:AF144)</f>
        <v>18</v>
      </c>
      <c r="AG145" s="378">
        <f>AF145/AF205</f>
        <v>5.3254437869822487E-2</v>
      </c>
      <c r="AH145" s="379">
        <f>SUM(AH141:AH144)</f>
        <v>15</v>
      </c>
      <c r="AI145" s="378">
        <f>SUM(AI141:AI144)</f>
        <v>4.9019607843137254E-2</v>
      </c>
      <c r="AJ145" s="379">
        <f>SUM(AJ141:AJ144)</f>
        <v>12</v>
      </c>
      <c r="AK145" s="378">
        <f>SUM(AK141:AK144)</f>
        <v>4.2704626334519574E-2</v>
      </c>
      <c r="AL145" s="395"/>
      <c r="AM145" s="378"/>
      <c r="AN145" s="376"/>
      <c r="AO145" s="378"/>
      <c r="AP145" s="376"/>
      <c r="AQ145" s="378"/>
      <c r="AR145" s="376"/>
      <c r="AS145" s="376"/>
      <c r="AT145" s="555">
        <v>6</v>
      </c>
      <c r="AU145" s="378">
        <f>SUM(AU141:AU144)</f>
        <v>1.6393442622950821E-2</v>
      </c>
      <c r="AV145" s="381">
        <f>AVERAGE(N145,P145,R145,T145,V145,X145,Z145,AB145,AD145,AF145)</f>
        <v>13.1</v>
      </c>
      <c r="AW145" s="382">
        <f>AV145/AV$205</f>
        <v>4.2491080116769379E-2</v>
      </c>
      <c r="AX145" s="223"/>
    </row>
    <row r="146" spans="1:50" ht="12.75" customHeight="1" x14ac:dyDescent="0.25">
      <c r="A146" s="323"/>
      <c r="B146" s="323"/>
      <c r="C146" s="427"/>
      <c r="D146" s="222"/>
      <c r="E146" s="318"/>
      <c r="F146" s="222"/>
      <c r="G146" s="318"/>
      <c r="H146" s="222"/>
      <c r="I146" s="318"/>
      <c r="J146" s="222"/>
      <c r="K146" s="318"/>
      <c r="L146" s="222"/>
      <c r="M146" s="318"/>
      <c r="N146" s="222"/>
      <c r="O146" s="318"/>
      <c r="P146" s="222"/>
      <c r="Q146" s="318"/>
      <c r="R146" s="222"/>
      <c r="S146" s="318"/>
      <c r="T146" s="222"/>
      <c r="U146" s="319"/>
      <c r="V146" s="309"/>
      <c r="W146" s="318"/>
      <c r="X146" s="222"/>
      <c r="Y146" s="319"/>
      <c r="Z146" s="309"/>
      <c r="AA146" s="285"/>
      <c r="AB146" s="309"/>
      <c r="AC146" s="285"/>
      <c r="AD146" s="282"/>
      <c r="AE146" s="319"/>
      <c r="AF146" s="283"/>
      <c r="AG146" s="285"/>
      <c r="AH146" s="319"/>
      <c r="AI146" s="285"/>
      <c r="AJ146" s="319"/>
      <c r="AK146" s="285"/>
      <c r="AL146" s="319"/>
      <c r="AM146" s="285"/>
      <c r="AN146" s="319"/>
      <c r="AO146" s="285"/>
      <c r="AP146" s="319"/>
      <c r="AQ146" s="285"/>
      <c r="AR146" s="319"/>
      <c r="AS146" s="319"/>
      <c r="AT146" s="549"/>
      <c r="AU146" s="285"/>
      <c r="AV146" s="402"/>
      <c r="AW146" s="320"/>
      <c r="AX146" s="223"/>
    </row>
    <row r="147" spans="1:50" ht="12.75" customHeight="1" x14ac:dyDescent="0.25">
      <c r="A147" s="323">
        <v>42.010100000000001</v>
      </c>
      <c r="B147" s="282">
        <v>42</v>
      </c>
      <c r="C147" s="372" t="s">
        <v>57</v>
      </c>
      <c r="D147" s="375">
        <v>15</v>
      </c>
      <c r="E147" s="374" t="e">
        <f>D147/D$205</f>
        <v>#REF!</v>
      </c>
      <c r="F147" s="375">
        <v>14</v>
      </c>
      <c r="G147" s="374" t="e">
        <f>F147/F$205</f>
        <v>#REF!</v>
      </c>
      <c r="H147" s="375">
        <v>13</v>
      </c>
      <c r="I147" s="374" t="e">
        <f>H147/H$205</f>
        <v>#REF!</v>
      </c>
      <c r="J147" s="375">
        <v>18</v>
      </c>
      <c r="K147" s="374" t="e">
        <f>J147/$J$205</f>
        <v>#REF!</v>
      </c>
      <c r="L147" s="375">
        <v>12</v>
      </c>
      <c r="M147" s="374" t="e">
        <f>L147/L$205</f>
        <v>#REF!</v>
      </c>
      <c r="N147" s="375">
        <v>20</v>
      </c>
      <c r="O147" s="374" t="e">
        <f>N147/N$205</f>
        <v>#REF!</v>
      </c>
      <c r="P147" s="375">
        <v>16</v>
      </c>
      <c r="Q147" s="374">
        <f>P147/P$205</f>
        <v>5.3691275167785234E-2</v>
      </c>
      <c r="R147" s="375">
        <v>16</v>
      </c>
      <c r="S147" s="374">
        <f>R147/R$205</f>
        <v>5.6939501779359428E-2</v>
      </c>
      <c r="T147" s="375">
        <v>23</v>
      </c>
      <c r="U147" s="376">
        <f>T147/T$205</f>
        <v>8.1560283687943269E-2</v>
      </c>
      <c r="V147" s="412">
        <v>23</v>
      </c>
      <c r="W147" s="374">
        <f>V147/V$205</f>
        <v>6.9277108433734941E-2</v>
      </c>
      <c r="X147" s="375">
        <v>18</v>
      </c>
      <c r="Y147" s="376">
        <f>X147/X$205</f>
        <v>6.0810810810810814E-2</v>
      </c>
      <c r="Z147" s="412">
        <v>23</v>
      </c>
      <c r="AA147" s="378">
        <f>Z147/Z$205</f>
        <v>7.5657894736842105E-2</v>
      </c>
      <c r="AB147" s="412">
        <v>22</v>
      </c>
      <c r="AC147" s="378">
        <f>AB147/AB$205</f>
        <v>6.2857142857142861E-2</v>
      </c>
      <c r="AD147" s="379">
        <v>19</v>
      </c>
      <c r="AE147" s="376">
        <f>AD147/AD$205</f>
        <v>5.9190031152647975E-2</v>
      </c>
      <c r="AF147" s="380">
        <v>26</v>
      </c>
      <c r="AG147" s="378">
        <f>AF147/AF205</f>
        <v>7.6923076923076927E-2</v>
      </c>
      <c r="AH147" s="379">
        <v>25</v>
      </c>
      <c r="AI147" s="378">
        <f>AH147/AH205</f>
        <v>8.1699346405228759E-2</v>
      </c>
      <c r="AJ147" s="379">
        <v>22</v>
      </c>
      <c r="AK147" s="378">
        <f>AJ147/AJ205</f>
        <v>7.8291814946619215E-2</v>
      </c>
      <c r="AL147" s="375">
        <v>26</v>
      </c>
      <c r="AM147" s="378"/>
      <c r="AN147" s="376"/>
      <c r="AO147" s="378"/>
      <c r="AP147" s="376"/>
      <c r="AQ147" s="378"/>
      <c r="AR147" s="376"/>
      <c r="AS147" s="376"/>
      <c r="AT147" s="555">
        <v>27</v>
      </c>
      <c r="AU147" s="378">
        <f>AT147/AT205</f>
        <v>7.3770491803278687E-2</v>
      </c>
      <c r="AV147" s="381">
        <f>AVERAGE(N147,P147,R147,T147,V147,X147,Z147,AB147,AD147,AF147)</f>
        <v>20.6</v>
      </c>
      <c r="AW147" s="382">
        <f>AV147/AV$205</f>
        <v>6.6818034382095368E-2</v>
      </c>
      <c r="AX147" s="223"/>
    </row>
    <row r="148" spans="1:50" ht="12.75" customHeight="1" x14ac:dyDescent="0.25">
      <c r="A148" s="323"/>
      <c r="B148" s="323"/>
      <c r="C148" s="252" t="s">
        <v>181</v>
      </c>
      <c r="D148" s="261"/>
      <c r="E148" s="254"/>
      <c r="F148" s="261"/>
      <c r="G148" s="254"/>
      <c r="H148" s="261"/>
      <c r="I148" s="254"/>
      <c r="J148" s="261"/>
      <c r="K148" s="254"/>
      <c r="L148" s="261"/>
      <c r="M148" s="254"/>
      <c r="N148" s="261"/>
      <c r="O148" s="254"/>
      <c r="P148" s="261"/>
      <c r="Q148" s="254"/>
      <c r="R148" s="261"/>
      <c r="S148" s="254"/>
      <c r="T148" s="261"/>
      <c r="U148" s="255"/>
      <c r="V148" s="257"/>
      <c r="W148" s="254"/>
      <c r="X148" s="261"/>
      <c r="Y148" s="255"/>
      <c r="Z148" s="257"/>
      <c r="AA148" s="258"/>
      <c r="AB148" s="257"/>
      <c r="AC148" s="258"/>
      <c r="AD148" s="259"/>
      <c r="AE148" s="255"/>
      <c r="AF148" s="260"/>
      <c r="AG148" s="258"/>
      <c r="AH148" s="255"/>
      <c r="AI148" s="258"/>
      <c r="AJ148" s="255"/>
      <c r="AK148" s="258"/>
      <c r="AL148" s="255"/>
      <c r="AM148" s="258"/>
      <c r="AN148" s="255"/>
      <c r="AO148" s="258"/>
      <c r="AP148" s="255"/>
      <c r="AQ148" s="258"/>
      <c r="AR148" s="255"/>
      <c r="AS148" s="255"/>
      <c r="AT148" s="546"/>
      <c r="AU148" s="258"/>
      <c r="AV148" s="358"/>
      <c r="AW148" s="263"/>
      <c r="AX148" s="223"/>
    </row>
    <row r="149" spans="1:50" ht="12.75" customHeight="1" x14ac:dyDescent="0.25">
      <c r="A149" s="323">
        <v>45.020099999999999</v>
      </c>
      <c r="B149" s="282">
        <v>45</v>
      </c>
      <c r="C149" s="252" t="s">
        <v>183</v>
      </c>
      <c r="D149" s="261">
        <v>3</v>
      </c>
      <c r="E149" s="254" t="e">
        <f>D149/D$205</f>
        <v>#REF!</v>
      </c>
      <c r="F149" s="261">
        <v>1</v>
      </c>
      <c r="G149" s="254" t="e">
        <f>F149/F$205</f>
        <v>#REF!</v>
      </c>
      <c r="H149" s="261">
        <v>0</v>
      </c>
      <c r="I149" s="254" t="e">
        <f>H149/H$205</f>
        <v>#REF!</v>
      </c>
      <c r="J149" s="261">
        <v>0</v>
      </c>
      <c r="K149" s="254" t="e">
        <f>J149/$J$205</f>
        <v>#REF!</v>
      </c>
      <c r="L149" s="261">
        <v>1</v>
      </c>
      <c r="M149" s="254" t="e">
        <f>L149/L$205</f>
        <v>#REF!</v>
      </c>
      <c r="N149" s="261">
        <v>3</v>
      </c>
      <c r="O149" s="254" t="e">
        <f>N149/N$205</f>
        <v>#REF!</v>
      </c>
      <c r="P149" s="261">
        <v>3</v>
      </c>
      <c r="Q149" s="254">
        <f>P149/P$205</f>
        <v>1.0067114093959731E-2</v>
      </c>
      <c r="R149" s="261">
        <v>0</v>
      </c>
      <c r="S149" s="254">
        <f>R149/R$205</f>
        <v>0</v>
      </c>
      <c r="T149" s="261">
        <v>1</v>
      </c>
      <c r="U149" s="255">
        <f>T149/T$205</f>
        <v>3.5460992907801418E-3</v>
      </c>
      <c r="V149" s="257">
        <v>4</v>
      </c>
      <c r="W149" s="254">
        <f>V149/V$205</f>
        <v>1.2048192771084338E-2</v>
      </c>
      <c r="X149" s="261">
        <v>4</v>
      </c>
      <c r="Y149" s="255">
        <f>X149/X$205</f>
        <v>1.3513513513513514E-2</v>
      </c>
      <c r="Z149" s="257">
        <v>2</v>
      </c>
      <c r="AA149" s="258">
        <f>Z149/Z$205</f>
        <v>6.5789473684210523E-3</v>
      </c>
      <c r="AB149" s="257">
        <v>1</v>
      </c>
      <c r="AC149" s="258">
        <f>AB149/AB$205</f>
        <v>2.8571428571428571E-3</v>
      </c>
      <c r="AD149" s="259">
        <v>4</v>
      </c>
      <c r="AE149" s="267">
        <f>AD149/AD$205</f>
        <v>1.2461059190031152E-2</v>
      </c>
      <c r="AF149" s="260">
        <v>6</v>
      </c>
      <c r="AG149" s="258">
        <f>AF149/AF$205</f>
        <v>1.7751479289940829E-2</v>
      </c>
      <c r="AH149" s="259">
        <v>1</v>
      </c>
      <c r="AI149" s="258">
        <f>AH149/AH$205</f>
        <v>3.2679738562091504E-3</v>
      </c>
      <c r="AJ149" s="259">
        <v>2</v>
      </c>
      <c r="AK149" s="258">
        <f>AJ149/AJ$205</f>
        <v>7.1174377224199285E-3</v>
      </c>
      <c r="AL149" s="261">
        <v>2</v>
      </c>
      <c r="AM149" s="258">
        <f>(AL149/AL153)</f>
        <v>0.2</v>
      </c>
      <c r="AN149" s="255"/>
      <c r="AO149" s="258"/>
      <c r="AP149" s="255"/>
      <c r="AQ149" s="258"/>
      <c r="AR149" s="255"/>
      <c r="AS149" s="255"/>
      <c r="AT149" s="546">
        <v>3</v>
      </c>
      <c r="AU149" s="258">
        <f>AT149/AT$205</f>
        <v>8.1967213114754103E-3</v>
      </c>
      <c r="AV149" s="358">
        <f>AVERAGE(N149,P149,R149,T149,V149,X149,Z149,AB149,AD149, AF149)</f>
        <v>2.8</v>
      </c>
      <c r="AW149" s="263">
        <f>AV149/AV$205</f>
        <v>9.0820629257216991E-3</v>
      </c>
      <c r="AX149" s="223"/>
    </row>
    <row r="150" spans="1:50" ht="12.75" customHeight="1" x14ac:dyDescent="0.25">
      <c r="A150" s="323">
        <v>45.040100000000002</v>
      </c>
      <c r="B150" s="282">
        <v>45</v>
      </c>
      <c r="C150" s="264" t="s">
        <v>184</v>
      </c>
      <c r="D150" s="271">
        <v>0</v>
      </c>
      <c r="E150" s="266" t="e">
        <f>D150/D$205</f>
        <v>#REF!</v>
      </c>
      <c r="F150" s="271">
        <v>1</v>
      </c>
      <c r="G150" s="266" t="e">
        <f>F150/F$205</f>
        <v>#REF!</v>
      </c>
      <c r="H150" s="271">
        <v>1</v>
      </c>
      <c r="I150" s="266" t="e">
        <f>H150/H$205</f>
        <v>#REF!</v>
      </c>
      <c r="J150" s="271">
        <v>2</v>
      </c>
      <c r="K150" s="266" t="e">
        <f>J150/$J$205</f>
        <v>#REF!</v>
      </c>
      <c r="L150" s="271">
        <v>10</v>
      </c>
      <c r="M150" s="266" t="e">
        <f>L150/L$205</f>
        <v>#REF!</v>
      </c>
      <c r="N150" s="271">
        <v>11</v>
      </c>
      <c r="O150" s="266" t="e">
        <f>N150/N$205</f>
        <v>#REF!</v>
      </c>
      <c r="P150" s="271">
        <v>6</v>
      </c>
      <c r="Q150" s="266">
        <f>P150/P$205</f>
        <v>2.0134228187919462E-2</v>
      </c>
      <c r="R150" s="271">
        <v>13</v>
      </c>
      <c r="S150" s="266">
        <f>R150/R$205</f>
        <v>4.6263345195729534E-2</v>
      </c>
      <c r="T150" s="271">
        <v>17</v>
      </c>
      <c r="U150" s="267">
        <f>T150/T$205</f>
        <v>6.0283687943262408E-2</v>
      </c>
      <c r="V150" s="269">
        <v>10</v>
      </c>
      <c r="W150" s="266">
        <f>V150/V$205</f>
        <v>3.0120481927710843E-2</v>
      </c>
      <c r="X150" s="271">
        <v>16</v>
      </c>
      <c r="Y150" s="267">
        <f>X150/X$205</f>
        <v>5.4054054054054057E-2</v>
      </c>
      <c r="Z150" s="269">
        <v>6</v>
      </c>
      <c r="AA150" s="322">
        <f>Z150/Z$205</f>
        <v>1.9736842105263157E-2</v>
      </c>
      <c r="AB150" s="269">
        <v>14</v>
      </c>
      <c r="AC150" s="322">
        <f>AB150/AB$205</f>
        <v>0.04</v>
      </c>
      <c r="AD150" s="259">
        <v>9</v>
      </c>
      <c r="AE150" s="267">
        <f>AD150/AD$205</f>
        <v>2.8037383177570093E-2</v>
      </c>
      <c r="AF150" s="260">
        <v>2</v>
      </c>
      <c r="AG150" s="258">
        <f>AF150/AF$205</f>
        <v>5.9171597633136093E-3</v>
      </c>
      <c r="AH150" s="259">
        <v>3</v>
      </c>
      <c r="AI150" s="258">
        <f>AH150/AH$205</f>
        <v>9.8039215686274508E-3</v>
      </c>
      <c r="AJ150" s="259">
        <v>2</v>
      </c>
      <c r="AK150" s="258">
        <f>AJ150/AJ$205</f>
        <v>7.1174377224199285E-3</v>
      </c>
      <c r="AL150" s="261">
        <v>3</v>
      </c>
      <c r="AM150" s="258">
        <f>AL150/AL153</f>
        <v>0.3</v>
      </c>
      <c r="AN150" s="255"/>
      <c r="AO150" s="258"/>
      <c r="AP150" s="255"/>
      <c r="AQ150" s="258"/>
      <c r="AR150" s="255"/>
      <c r="AS150" s="255"/>
      <c r="AT150" s="546">
        <v>0</v>
      </c>
      <c r="AU150" s="258">
        <f>AT150/AT$205</f>
        <v>0</v>
      </c>
      <c r="AV150" s="358">
        <f>AVERAGE(N150,P150,R150,T150,V150,X150,Z150,AB150,AD150, AF150)</f>
        <v>10.4</v>
      </c>
      <c r="AW150" s="270">
        <f>AV150/AV$205</f>
        <v>3.3733376581252028E-2</v>
      </c>
      <c r="AX150" s="223"/>
    </row>
    <row r="151" spans="1:50" ht="12.75" customHeight="1" x14ac:dyDescent="0.25">
      <c r="A151" s="323">
        <v>44.070099999999996</v>
      </c>
      <c r="B151" s="282">
        <v>44</v>
      </c>
      <c r="C151" s="264" t="s">
        <v>185</v>
      </c>
      <c r="D151" s="271">
        <v>6</v>
      </c>
      <c r="E151" s="266" t="e">
        <f>D151/D$205</f>
        <v>#REF!</v>
      </c>
      <c r="F151" s="271">
        <v>8</v>
      </c>
      <c r="G151" s="266" t="e">
        <f>F151/F$205</f>
        <v>#REF!</v>
      </c>
      <c r="H151" s="271">
        <v>7</v>
      </c>
      <c r="I151" s="266" t="e">
        <f>H151/H$205</f>
        <v>#REF!</v>
      </c>
      <c r="J151" s="271">
        <v>6</v>
      </c>
      <c r="K151" s="266" t="e">
        <f>J151/$J$205</f>
        <v>#REF!</v>
      </c>
      <c r="L151" s="271">
        <v>11</v>
      </c>
      <c r="M151" s="266" t="e">
        <f>L151/L$205</f>
        <v>#REF!</v>
      </c>
      <c r="N151" s="271">
        <v>7</v>
      </c>
      <c r="O151" s="266" t="e">
        <f>N151/N$205</f>
        <v>#REF!</v>
      </c>
      <c r="P151" s="271">
        <v>10</v>
      </c>
      <c r="Q151" s="266">
        <f>P151/P$205</f>
        <v>3.3557046979865772E-2</v>
      </c>
      <c r="R151" s="271">
        <v>7</v>
      </c>
      <c r="S151" s="266">
        <f>R151/R$205</f>
        <v>2.491103202846975E-2</v>
      </c>
      <c r="T151" s="271">
        <v>3</v>
      </c>
      <c r="U151" s="267">
        <f>T151/T$205</f>
        <v>1.0638297872340425E-2</v>
      </c>
      <c r="V151" s="269">
        <v>5</v>
      </c>
      <c r="W151" s="266">
        <f>V151/V$205</f>
        <v>1.5060240963855422E-2</v>
      </c>
      <c r="X151" s="271">
        <v>10</v>
      </c>
      <c r="Y151" s="267">
        <f>X151/X$205</f>
        <v>3.3783783783783786E-2</v>
      </c>
      <c r="Z151" s="269">
        <v>2</v>
      </c>
      <c r="AA151" s="322">
        <f>Z151/Z$205</f>
        <v>6.5789473684210523E-3</v>
      </c>
      <c r="AB151" s="269">
        <v>11</v>
      </c>
      <c r="AC151" s="322">
        <f>AB151/AB$205</f>
        <v>3.1428571428571431E-2</v>
      </c>
      <c r="AD151" s="259">
        <v>5</v>
      </c>
      <c r="AE151" s="267">
        <f>AD151/AD$205</f>
        <v>1.5576323987538941E-2</v>
      </c>
      <c r="AF151" s="260">
        <v>3</v>
      </c>
      <c r="AG151" s="258">
        <f>AF151/AF$205</f>
        <v>8.8757396449704144E-3</v>
      </c>
      <c r="AH151" s="259">
        <v>4</v>
      </c>
      <c r="AI151" s="258">
        <f>AH151/AH$205</f>
        <v>1.3071895424836602E-2</v>
      </c>
      <c r="AJ151" s="259">
        <v>3</v>
      </c>
      <c r="AK151" s="258">
        <f>AJ151/AJ$205</f>
        <v>1.0676156583629894E-2</v>
      </c>
      <c r="AL151" s="261">
        <v>3</v>
      </c>
      <c r="AM151" s="258">
        <f>AL151/AL153</f>
        <v>0.3</v>
      </c>
      <c r="AN151" s="255"/>
      <c r="AO151" s="258"/>
      <c r="AP151" s="255"/>
      <c r="AQ151" s="258"/>
      <c r="AR151" s="255"/>
      <c r="AS151" s="255"/>
      <c r="AT151" s="546">
        <v>5</v>
      </c>
      <c r="AU151" s="258">
        <f>AT151/AT$205</f>
        <v>1.3661202185792349E-2</v>
      </c>
      <c r="AV151" s="358">
        <f>AVERAGE(N151,P151,R151,T151,V151,X151,Z151,AB151,AD151, AF151)</f>
        <v>6.3</v>
      </c>
      <c r="AW151" s="270">
        <f>AV151/AV$205</f>
        <v>2.0434641582873822E-2</v>
      </c>
      <c r="AX151" s="223"/>
    </row>
    <row r="152" spans="1:50" ht="12.75" customHeight="1" x14ac:dyDescent="0.25">
      <c r="A152" s="323">
        <v>45.110100000000003</v>
      </c>
      <c r="B152" s="282">
        <v>45</v>
      </c>
      <c r="C152" s="264" t="s">
        <v>182</v>
      </c>
      <c r="D152" s="360">
        <v>2</v>
      </c>
      <c r="E152" s="361" t="e">
        <f>D152/D$205</f>
        <v>#REF!</v>
      </c>
      <c r="F152" s="360">
        <v>4</v>
      </c>
      <c r="G152" s="361" t="e">
        <f>F152/F$205</f>
        <v>#REF!</v>
      </c>
      <c r="H152" s="360">
        <v>5</v>
      </c>
      <c r="I152" s="361" t="e">
        <f>H152/H$205</f>
        <v>#REF!</v>
      </c>
      <c r="J152" s="360">
        <v>4</v>
      </c>
      <c r="K152" s="361" t="e">
        <f>J152/$J$205</f>
        <v>#REF!</v>
      </c>
      <c r="L152" s="360">
        <v>2</v>
      </c>
      <c r="M152" s="361" t="e">
        <f>L152/L$205</f>
        <v>#REF!</v>
      </c>
      <c r="N152" s="360">
        <v>1</v>
      </c>
      <c r="O152" s="361" t="e">
        <f>N152/N$205</f>
        <v>#REF!</v>
      </c>
      <c r="P152" s="360">
        <v>2</v>
      </c>
      <c r="Q152" s="361">
        <f>P152/P$205</f>
        <v>6.7114093959731542E-3</v>
      </c>
      <c r="R152" s="360">
        <v>0</v>
      </c>
      <c r="S152" s="361">
        <f>R152/R$205</f>
        <v>0</v>
      </c>
      <c r="T152" s="360">
        <v>5</v>
      </c>
      <c r="U152" s="362">
        <f>T152/T$205</f>
        <v>1.7730496453900711E-2</v>
      </c>
      <c r="V152" s="363">
        <v>1</v>
      </c>
      <c r="W152" s="361">
        <f>V152/V$205</f>
        <v>3.0120481927710845E-3</v>
      </c>
      <c r="X152" s="360">
        <v>3</v>
      </c>
      <c r="Y152" s="362">
        <f>X152/X$205</f>
        <v>1.0135135135135136E-2</v>
      </c>
      <c r="Z152" s="363">
        <v>0</v>
      </c>
      <c r="AA152" s="364">
        <f>Z152/Z$205</f>
        <v>0</v>
      </c>
      <c r="AB152" s="363">
        <v>3</v>
      </c>
      <c r="AC152" s="364">
        <f>AB152/AB$205</f>
        <v>8.5714285714285719E-3</v>
      </c>
      <c r="AD152" s="365">
        <v>5</v>
      </c>
      <c r="AE152" s="362">
        <f>AD152/AD$205</f>
        <v>1.5576323987538941E-2</v>
      </c>
      <c r="AF152" s="366">
        <v>2</v>
      </c>
      <c r="AG152" s="367">
        <f>AF152/AF$205</f>
        <v>5.9171597633136093E-3</v>
      </c>
      <c r="AH152" s="365">
        <v>1</v>
      </c>
      <c r="AI152" s="367">
        <f>AH152/AH$205</f>
        <v>3.2679738562091504E-3</v>
      </c>
      <c r="AJ152" s="365">
        <v>2</v>
      </c>
      <c r="AK152" s="367">
        <f>AJ152/AJ$205</f>
        <v>7.1174377224199285E-3</v>
      </c>
      <c r="AL152" s="394">
        <v>2</v>
      </c>
      <c r="AM152" s="367">
        <f>AL152/AL153</f>
        <v>0.2</v>
      </c>
      <c r="AN152" s="368"/>
      <c r="AO152" s="367"/>
      <c r="AP152" s="368"/>
      <c r="AQ152" s="367"/>
      <c r="AR152" s="368"/>
      <c r="AS152" s="368"/>
      <c r="AT152" s="554">
        <v>6</v>
      </c>
      <c r="AU152" s="367">
        <f>AT152/AT$205</f>
        <v>1.6393442622950821E-2</v>
      </c>
      <c r="AV152" s="369">
        <f>AVERAGE(N152,P152,R152,T152,V152,X152,Z152,AB152,AD152, AF152)</f>
        <v>2.2000000000000002</v>
      </c>
      <c r="AW152" s="370">
        <f>AV152/AV$205</f>
        <v>7.1359065844956212E-3</v>
      </c>
      <c r="AX152" s="229"/>
    </row>
    <row r="153" spans="1:50" ht="12.75" customHeight="1" x14ac:dyDescent="0.25">
      <c r="A153" s="323"/>
      <c r="B153" s="323"/>
      <c r="C153" s="372" t="s">
        <v>59</v>
      </c>
      <c r="D153" s="373">
        <f>SUM(D149:D152)</f>
        <v>11</v>
      </c>
      <c r="E153" s="374" t="e">
        <f>D153/D$205</f>
        <v>#REF!</v>
      </c>
      <c r="F153" s="373">
        <f>SUM(F149:F152)</f>
        <v>14</v>
      </c>
      <c r="G153" s="374" t="e">
        <f>F153/F$205</f>
        <v>#REF!</v>
      </c>
      <c r="H153" s="373">
        <f>SUM(H149:H152)</f>
        <v>13</v>
      </c>
      <c r="I153" s="374" t="e">
        <f>H153/H$205</f>
        <v>#REF!</v>
      </c>
      <c r="J153" s="373">
        <f>SUM(J149:J152)</f>
        <v>12</v>
      </c>
      <c r="K153" s="374" t="e">
        <f>J153/J$205</f>
        <v>#REF!</v>
      </c>
      <c r="L153" s="373">
        <f>SUM(L149:L152)</f>
        <v>24</v>
      </c>
      <c r="M153" s="374" t="e">
        <f>L153/L$205</f>
        <v>#REF!</v>
      </c>
      <c r="N153" s="375">
        <v>22</v>
      </c>
      <c r="O153" s="374" t="e">
        <f>N153/N$205</f>
        <v>#REF!</v>
      </c>
      <c r="P153" s="373">
        <f>SUM(P149:P152)</f>
        <v>21</v>
      </c>
      <c r="Q153" s="374">
        <f>P153/P$205</f>
        <v>7.0469798657718116E-2</v>
      </c>
      <c r="R153" s="373">
        <f>SUM(R149:R152)</f>
        <v>20</v>
      </c>
      <c r="S153" s="374">
        <f>R153/R$205</f>
        <v>7.1174377224199295E-2</v>
      </c>
      <c r="T153" s="373">
        <f>SUM(T149:T152)</f>
        <v>26</v>
      </c>
      <c r="U153" s="376">
        <f>T153/T$205</f>
        <v>9.2198581560283682E-2</v>
      </c>
      <c r="V153" s="377">
        <f>SUM(V149:V152)</f>
        <v>20</v>
      </c>
      <c r="W153" s="374">
        <f>V153/V$205</f>
        <v>6.0240963855421686E-2</v>
      </c>
      <c r="X153" s="373">
        <f>SUM(X149:X152)</f>
        <v>33</v>
      </c>
      <c r="Y153" s="376">
        <f>X153/X$205</f>
        <v>0.11148648648648649</v>
      </c>
      <c r="Z153" s="377">
        <f>SUM(Z149:Z152)</f>
        <v>10</v>
      </c>
      <c r="AA153" s="378">
        <f>Z153/Z$205</f>
        <v>3.2894736842105261E-2</v>
      </c>
      <c r="AB153" s="377">
        <f>SUM(AB149:AB152)</f>
        <v>29</v>
      </c>
      <c r="AC153" s="378">
        <f>AB153/AB$205</f>
        <v>8.2857142857142851E-2</v>
      </c>
      <c r="AD153" s="379">
        <f>SUM(AD149:AD152)</f>
        <v>23</v>
      </c>
      <c r="AE153" s="376">
        <f>AD153/AD$205</f>
        <v>7.1651090342679122E-2</v>
      </c>
      <c r="AF153" s="380">
        <f>SUM(AF149:AF152)</f>
        <v>13</v>
      </c>
      <c r="AG153" s="378">
        <f>AF153/AF205</f>
        <v>3.8461538461538464E-2</v>
      </c>
      <c r="AH153" s="379">
        <f t="shared" ref="AH153:AM153" si="161">SUM(AH149:AH152)</f>
        <v>9</v>
      </c>
      <c r="AI153" s="378">
        <f t="shared" si="161"/>
        <v>2.9411764705882353E-2</v>
      </c>
      <c r="AJ153" s="379">
        <f t="shared" si="161"/>
        <v>9</v>
      </c>
      <c r="AK153" s="378">
        <f t="shared" si="161"/>
        <v>3.2028469750889681E-2</v>
      </c>
      <c r="AL153" s="373">
        <f t="shared" si="161"/>
        <v>10</v>
      </c>
      <c r="AM153" s="378">
        <f t="shared" si="161"/>
        <v>1</v>
      </c>
      <c r="AN153" s="376"/>
      <c r="AO153" s="378"/>
      <c r="AP153" s="376"/>
      <c r="AQ153" s="378"/>
      <c r="AR153" s="376"/>
      <c r="AS153" s="376"/>
      <c r="AT153" s="555">
        <f>SUM(AT149:AT152)</f>
        <v>14</v>
      </c>
      <c r="AU153" s="378">
        <f t="shared" ref="AU153" si="162">SUM(AU149:AU152)</f>
        <v>3.825136612021858E-2</v>
      </c>
      <c r="AV153" s="381">
        <f>AVERAGE(N153,P153,R153,T153,V153,X153,Z153,AB153,AD153,AF153)</f>
        <v>21.7</v>
      </c>
      <c r="AW153" s="382">
        <f>AV153/AV$205</f>
        <v>7.0385987674343162E-2</v>
      </c>
      <c r="AX153" s="223"/>
    </row>
    <row r="154" spans="1:50" ht="12.75" customHeight="1" x14ac:dyDescent="0.25">
      <c r="A154" s="323"/>
      <c r="B154" s="323"/>
      <c r="C154" s="450"/>
      <c r="D154" s="451"/>
      <c r="E154" s="452"/>
      <c r="F154" s="451"/>
      <c r="G154" s="452"/>
      <c r="H154" s="451"/>
      <c r="I154" s="452"/>
      <c r="J154" s="451"/>
      <c r="K154" s="452"/>
      <c r="L154" s="451"/>
      <c r="M154" s="452"/>
      <c r="N154" s="451"/>
      <c r="O154" s="452"/>
      <c r="P154" s="451"/>
      <c r="Q154" s="452"/>
      <c r="R154" s="451"/>
      <c r="S154" s="452"/>
      <c r="T154" s="451"/>
      <c r="U154" s="453"/>
      <c r="V154" s="454"/>
      <c r="W154" s="452"/>
      <c r="X154" s="451"/>
      <c r="Y154" s="453"/>
      <c r="Z154" s="454"/>
      <c r="AA154" s="455"/>
      <c r="AB154" s="454"/>
      <c r="AC154" s="455"/>
      <c r="AD154" s="456"/>
      <c r="AE154" s="453"/>
      <c r="AF154" s="457"/>
      <c r="AG154" s="455"/>
      <c r="AH154" s="453"/>
      <c r="AI154" s="455"/>
      <c r="AJ154" s="453"/>
      <c r="AK154" s="455"/>
      <c r="AL154" s="453"/>
      <c r="AM154" s="455"/>
      <c r="AN154" s="453"/>
      <c r="AO154" s="455"/>
      <c r="AP154" s="453"/>
      <c r="AQ154" s="455"/>
      <c r="AR154" s="453"/>
      <c r="AS154" s="453"/>
      <c r="AT154" s="560"/>
      <c r="AU154" s="455"/>
      <c r="AV154" s="458"/>
      <c r="AW154" s="459"/>
      <c r="AX154" s="223"/>
    </row>
    <row r="155" spans="1:50" ht="13.5" customHeight="1" x14ac:dyDescent="0.25">
      <c r="A155" s="323">
        <v>45.010100000000001</v>
      </c>
      <c r="B155" s="282">
        <v>45</v>
      </c>
      <c r="C155" s="415" t="s">
        <v>221</v>
      </c>
      <c r="D155" s="416">
        <v>0</v>
      </c>
      <c r="E155" s="417" t="e">
        <f>D155/D$205</f>
        <v>#REF!</v>
      </c>
      <c r="F155" s="416">
        <v>0</v>
      </c>
      <c r="G155" s="417" t="e">
        <f>F155/F$205</f>
        <v>#REF!</v>
      </c>
      <c r="H155" s="416">
        <v>1</v>
      </c>
      <c r="I155" s="417" t="e">
        <f>H155/H$205</f>
        <v>#REF!</v>
      </c>
      <c r="J155" s="416">
        <v>0</v>
      </c>
      <c r="K155" s="417" t="e">
        <f>J155/$J$205</f>
        <v>#REF!</v>
      </c>
      <c r="L155" s="416">
        <v>0</v>
      </c>
      <c r="M155" s="417" t="e">
        <f>L155/L$205</f>
        <v>#REF!</v>
      </c>
      <c r="N155" s="416">
        <v>1</v>
      </c>
      <c r="O155" s="417" t="e">
        <f>N155/N$205</f>
        <v>#REF!</v>
      </c>
      <c r="P155" s="416">
        <v>1</v>
      </c>
      <c r="Q155" s="417">
        <f>P155/P$205</f>
        <v>3.3557046979865771E-3</v>
      </c>
      <c r="R155" s="416">
        <v>1</v>
      </c>
      <c r="S155" s="417">
        <f>R155/R$205</f>
        <v>3.5587188612099642E-3</v>
      </c>
      <c r="T155" s="416">
        <v>0</v>
      </c>
      <c r="U155" s="418">
        <f>T155/T$205</f>
        <v>0</v>
      </c>
      <c r="V155" s="419">
        <v>0</v>
      </c>
      <c r="W155" s="417">
        <f>V155/V$205</f>
        <v>0</v>
      </c>
      <c r="X155" s="416">
        <v>1</v>
      </c>
      <c r="Y155" s="418">
        <f>X155/X$205</f>
        <v>3.3783783783783786E-3</v>
      </c>
      <c r="Z155" s="419">
        <v>5</v>
      </c>
      <c r="AA155" s="420">
        <f>Z155/Z$205</f>
        <v>1.6447368421052631E-2</v>
      </c>
      <c r="AB155" s="419">
        <v>2</v>
      </c>
      <c r="AC155" s="420">
        <f>AB155/AB$205</f>
        <v>5.7142857142857143E-3</v>
      </c>
      <c r="AD155" s="421">
        <v>0</v>
      </c>
      <c r="AE155" s="418">
        <f>AD155/AD$205</f>
        <v>0</v>
      </c>
      <c r="AF155" s="422">
        <v>3</v>
      </c>
      <c r="AG155" s="420">
        <f>AF155/AF205</f>
        <v>8.8757396449704144E-3</v>
      </c>
      <c r="AH155" s="421">
        <v>1</v>
      </c>
      <c r="AI155" s="420">
        <f>AH155/AH205</f>
        <v>3.2679738562091504E-3</v>
      </c>
      <c r="AJ155" s="421">
        <v>3</v>
      </c>
      <c r="AK155" s="420">
        <f>AJ155/AJ205</f>
        <v>1.0676156583629894E-2</v>
      </c>
      <c r="AL155" s="416">
        <v>0</v>
      </c>
      <c r="AM155" s="420">
        <v>0</v>
      </c>
      <c r="AN155" s="418"/>
      <c r="AO155" s="420"/>
      <c r="AP155" s="418"/>
      <c r="AQ155" s="420"/>
      <c r="AR155" s="418"/>
      <c r="AS155" s="418"/>
      <c r="AT155" s="558">
        <v>2</v>
      </c>
      <c r="AU155" s="420">
        <f>AT155/AT205</f>
        <v>5.4644808743169399E-3</v>
      </c>
      <c r="AV155" s="424">
        <f>AVERAGE(X155,F155,H155,J155,L155,N155,P155,R155,T155,V155)</f>
        <v>0.5</v>
      </c>
      <c r="AW155" s="425">
        <f>AV155/AV$205</f>
        <v>1.6217969510217321E-3</v>
      </c>
      <c r="AX155" s="223"/>
    </row>
    <row r="156" spans="1:50" ht="12.75" customHeight="1" x14ac:dyDescent="0.25">
      <c r="A156" s="323"/>
      <c r="B156" s="323"/>
      <c r="C156" s="427"/>
      <c r="D156" s="222"/>
      <c r="E156" s="318"/>
      <c r="F156" s="222"/>
      <c r="G156" s="318"/>
      <c r="H156" s="222"/>
      <c r="I156" s="318"/>
      <c r="J156" s="222"/>
      <c r="K156" s="318"/>
      <c r="L156" s="222"/>
      <c r="M156" s="318"/>
      <c r="N156" s="222"/>
      <c r="O156" s="318"/>
      <c r="P156" s="222"/>
      <c r="Q156" s="318"/>
      <c r="R156" s="222"/>
      <c r="S156" s="318"/>
      <c r="T156" s="222"/>
      <c r="U156" s="319"/>
      <c r="V156" s="309"/>
      <c r="W156" s="318"/>
      <c r="X156" s="222"/>
      <c r="Y156" s="319"/>
      <c r="Z156" s="309"/>
      <c r="AA156" s="285"/>
      <c r="AB156" s="309"/>
      <c r="AC156" s="285"/>
      <c r="AD156" s="282"/>
      <c r="AE156" s="319"/>
      <c r="AF156" s="283"/>
      <c r="AG156" s="285"/>
      <c r="AH156" s="319"/>
      <c r="AI156" s="285"/>
      <c r="AJ156" s="319"/>
      <c r="AK156" s="285"/>
      <c r="AL156" s="319"/>
      <c r="AM156" s="285"/>
      <c r="AN156" s="319"/>
      <c r="AO156" s="285"/>
      <c r="AP156" s="319"/>
      <c r="AQ156" s="285"/>
      <c r="AR156" s="319"/>
      <c r="AS156" s="319"/>
      <c r="AT156" s="549"/>
      <c r="AU156" s="285"/>
      <c r="AV156" s="402"/>
      <c r="AW156" s="320"/>
      <c r="AX156" s="223"/>
    </row>
    <row r="157" spans="1:50" ht="12.75" customHeight="1" x14ac:dyDescent="0.25">
      <c r="A157" s="323"/>
      <c r="B157" s="323"/>
      <c r="C157" s="252" t="s">
        <v>186</v>
      </c>
      <c r="D157" s="261"/>
      <c r="E157" s="254"/>
      <c r="F157" s="261"/>
      <c r="G157" s="254"/>
      <c r="H157" s="261"/>
      <c r="I157" s="254"/>
      <c r="J157" s="261"/>
      <c r="K157" s="254"/>
      <c r="L157" s="261"/>
      <c r="M157" s="254"/>
      <c r="N157" s="261"/>
      <c r="O157" s="254"/>
      <c r="P157" s="261"/>
      <c r="Q157" s="254"/>
      <c r="R157" s="261"/>
      <c r="S157" s="254"/>
      <c r="T157" s="261"/>
      <c r="U157" s="255"/>
      <c r="V157" s="257"/>
      <c r="W157" s="254"/>
      <c r="X157" s="261"/>
      <c r="Y157" s="255"/>
      <c r="Z157" s="257"/>
      <c r="AA157" s="258"/>
      <c r="AB157" s="257"/>
      <c r="AC157" s="258"/>
      <c r="AD157" s="259"/>
      <c r="AE157" s="255"/>
      <c r="AF157" s="260"/>
      <c r="AG157" s="258"/>
      <c r="AH157" s="255"/>
      <c r="AI157" s="258"/>
      <c r="AJ157" s="255"/>
      <c r="AK157" s="258"/>
      <c r="AL157" s="255"/>
      <c r="AM157" s="258"/>
      <c r="AN157" s="255"/>
      <c r="AO157" s="258"/>
      <c r="AP157" s="255"/>
      <c r="AQ157" s="258"/>
      <c r="AR157" s="255"/>
      <c r="AS157" s="255"/>
      <c r="AT157" s="546"/>
      <c r="AU157" s="258"/>
      <c r="AV157" s="358"/>
      <c r="AW157" s="263"/>
      <c r="AX157" s="223"/>
    </row>
    <row r="158" spans="1:50" ht="12.75" customHeight="1" x14ac:dyDescent="0.25">
      <c r="A158" s="323">
        <v>50.070300000000003</v>
      </c>
      <c r="B158" s="282">
        <v>50</v>
      </c>
      <c r="C158" s="252" t="s">
        <v>187</v>
      </c>
      <c r="D158" s="261">
        <v>1</v>
      </c>
      <c r="E158" s="254" t="e">
        <f>D158/D$205</f>
        <v>#REF!</v>
      </c>
      <c r="F158" s="261">
        <v>1</v>
      </c>
      <c r="G158" s="254" t="e">
        <f>F158/F$205</f>
        <v>#REF!</v>
      </c>
      <c r="H158" s="261">
        <v>2</v>
      </c>
      <c r="I158" s="254" t="e">
        <f>H158/H$205</f>
        <v>#REF!</v>
      </c>
      <c r="J158" s="261">
        <v>1</v>
      </c>
      <c r="K158" s="254" t="e">
        <f>J158/$J$205</f>
        <v>#REF!</v>
      </c>
      <c r="L158" s="261">
        <v>3</v>
      </c>
      <c r="M158" s="254" t="e">
        <f>L158/L$205</f>
        <v>#REF!</v>
      </c>
      <c r="N158" s="261">
        <v>0</v>
      </c>
      <c r="O158" s="254" t="e">
        <f>N158/N$205</f>
        <v>#REF!</v>
      </c>
      <c r="P158" s="261">
        <v>1</v>
      </c>
      <c r="Q158" s="254">
        <f>P158/P$205</f>
        <v>3.3557046979865771E-3</v>
      </c>
      <c r="R158" s="261">
        <v>3</v>
      </c>
      <c r="S158" s="254">
        <f>R158/R$205</f>
        <v>1.0676156583629894E-2</v>
      </c>
      <c r="T158" s="261">
        <v>0</v>
      </c>
      <c r="U158" s="255">
        <f>T158/T$205</f>
        <v>0</v>
      </c>
      <c r="V158" s="257">
        <v>0</v>
      </c>
      <c r="W158" s="254">
        <f>V158/V$205</f>
        <v>0</v>
      </c>
      <c r="X158" s="261">
        <v>1</v>
      </c>
      <c r="Y158" s="255">
        <f>X158/X$205</f>
        <v>3.3783783783783786E-3</v>
      </c>
      <c r="Z158" s="257">
        <v>0</v>
      </c>
      <c r="AA158" s="258">
        <f>Z158/Z$205</f>
        <v>0</v>
      </c>
      <c r="AB158" s="257">
        <v>0</v>
      </c>
      <c r="AC158" s="258">
        <f>AB158/AB$205</f>
        <v>0</v>
      </c>
      <c r="AD158" s="259">
        <v>0</v>
      </c>
      <c r="AE158" s="267">
        <f>AD158/AD$205</f>
        <v>0</v>
      </c>
      <c r="AF158" s="260">
        <v>2</v>
      </c>
      <c r="AG158" s="258">
        <f>AF158/AF$205</f>
        <v>5.9171597633136093E-3</v>
      </c>
      <c r="AH158" s="259">
        <v>1</v>
      </c>
      <c r="AI158" s="258">
        <f>AH158/AH$205</f>
        <v>3.2679738562091504E-3</v>
      </c>
      <c r="AJ158" s="259">
        <v>2</v>
      </c>
      <c r="AK158" s="258">
        <f>AJ158/AJ$205</f>
        <v>7.1174377224199285E-3</v>
      </c>
      <c r="AL158" s="261">
        <v>0</v>
      </c>
      <c r="AM158" s="258">
        <f>(AL158/AL162)</f>
        <v>0</v>
      </c>
      <c r="AN158" s="255"/>
      <c r="AO158" s="258"/>
      <c r="AP158" s="255"/>
      <c r="AQ158" s="258"/>
      <c r="AR158" s="255"/>
      <c r="AS158" s="255"/>
      <c r="AT158" s="546">
        <v>0</v>
      </c>
      <c r="AU158" s="258">
        <f>AT158/AT$205</f>
        <v>0</v>
      </c>
      <c r="AV158" s="358">
        <f>AVERAGE(N158,P158,R158,T158,V158,X158,Z158,AB158,AD158, AF158)</f>
        <v>0.7</v>
      </c>
      <c r="AW158" s="263">
        <f>AV158/AV$205</f>
        <v>2.2705157314304248E-3</v>
      </c>
      <c r="AX158" s="229"/>
    </row>
    <row r="159" spans="1:50" ht="12.75" customHeight="1" x14ac:dyDescent="0.25">
      <c r="A159" s="323">
        <v>30.1401</v>
      </c>
      <c r="B159" s="282">
        <v>30</v>
      </c>
      <c r="C159" s="348" t="s">
        <v>188</v>
      </c>
      <c r="D159" s="222">
        <v>0</v>
      </c>
      <c r="E159" s="254" t="e">
        <f>D159/D$205</f>
        <v>#REF!</v>
      </c>
      <c r="F159" s="222">
        <v>0</v>
      </c>
      <c r="G159" s="254" t="e">
        <f>F159/F$205</f>
        <v>#REF!</v>
      </c>
      <c r="H159" s="222">
        <v>0</v>
      </c>
      <c r="I159" s="254" t="e">
        <f>H159/H$205</f>
        <v>#REF!</v>
      </c>
      <c r="J159" s="222">
        <v>0</v>
      </c>
      <c r="K159" s="254" t="e">
        <f>J159/J$205</f>
        <v>#REF!</v>
      </c>
      <c r="L159" s="222">
        <v>0</v>
      </c>
      <c r="M159" s="254" t="e">
        <f>L159/L$205</f>
        <v>#REF!</v>
      </c>
      <c r="N159" s="222">
        <v>0</v>
      </c>
      <c r="O159" s="254" t="e">
        <f>N159/N$205</f>
        <v>#REF!</v>
      </c>
      <c r="P159" s="222">
        <v>0</v>
      </c>
      <c r="Q159" s="254">
        <f>P159/P$205</f>
        <v>0</v>
      </c>
      <c r="R159" s="222">
        <v>1</v>
      </c>
      <c r="S159" s="254">
        <f>R159/R$205</f>
        <v>3.5587188612099642E-3</v>
      </c>
      <c r="T159" s="222">
        <v>1</v>
      </c>
      <c r="U159" s="255">
        <f>T159/T$205</f>
        <v>3.5460992907801418E-3</v>
      </c>
      <c r="V159" s="309">
        <v>2</v>
      </c>
      <c r="W159" s="254">
        <f>V159/V$205</f>
        <v>6.024096385542169E-3</v>
      </c>
      <c r="X159" s="222">
        <v>1</v>
      </c>
      <c r="Y159" s="255">
        <f>X159/X$205</f>
        <v>3.3783783783783786E-3</v>
      </c>
      <c r="Z159" s="309">
        <v>1</v>
      </c>
      <c r="AA159" s="258">
        <f>Z159/Z$205</f>
        <v>3.2894736842105261E-3</v>
      </c>
      <c r="AB159" s="309">
        <v>2</v>
      </c>
      <c r="AC159" s="258">
        <f>AB159/AB$205</f>
        <v>5.7142857142857143E-3</v>
      </c>
      <c r="AD159" s="259">
        <v>2</v>
      </c>
      <c r="AE159" s="267">
        <f>AD159/AD$205</f>
        <v>6.2305295950155761E-3</v>
      </c>
      <c r="AF159" s="260">
        <v>3</v>
      </c>
      <c r="AG159" s="258">
        <f>AF159/AF$205</f>
        <v>8.8757396449704144E-3</v>
      </c>
      <c r="AH159" s="259">
        <v>0</v>
      </c>
      <c r="AI159" s="258">
        <f>AH159/AH$205</f>
        <v>0</v>
      </c>
      <c r="AJ159" s="259">
        <v>1</v>
      </c>
      <c r="AK159" s="258">
        <f>AJ159/AJ$205</f>
        <v>3.5587188612099642E-3</v>
      </c>
      <c r="AL159" s="261">
        <v>2</v>
      </c>
      <c r="AM159" s="258">
        <f>(AL159/AL162)</f>
        <v>0.25</v>
      </c>
      <c r="AN159" s="255"/>
      <c r="AO159" s="258"/>
      <c r="AP159" s="255"/>
      <c r="AQ159" s="258"/>
      <c r="AR159" s="255"/>
      <c r="AS159" s="255"/>
      <c r="AT159" s="546">
        <v>2</v>
      </c>
      <c r="AU159" s="258">
        <f>AT159/AT$205</f>
        <v>5.4644808743169399E-3</v>
      </c>
      <c r="AV159" s="358">
        <f>AVERAGE(N159,P159,R159,T159,V159,X159,Z159,AB159,AD159, AF159)</f>
        <v>1.3</v>
      </c>
      <c r="AW159" s="263">
        <f>AV159/AV$205</f>
        <v>4.2166720726565035E-3</v>
      </c>
      <c r="AX159" s="229"/>
    </row>
    <row r="160" spans="1:50" ht="12.75" customHeight="1" x14ac:dyDescent="0.25">
      <c r="A160" s="323">
        <v>50.070099999999996</v>
      </c>
      <c r="B160" s="282">
        <v>50</v>
      </c>
      <c r="C160" s="348" t="s">
        <v>330</v>
      </c>
      <c r="D160" s="222"/>
      <c r="E160" s="318"/>
      <c r="F160" s="222"/>
      <c r="G160" s="318"/>
      <c r="H160" s="222"/>
      <c r="I160" s="318"/>
      <c r="J160" s="222">
        <v>0</v>
      </c>
      <c r="K160" s="318">
        <v>0</v>
      </c>
      <c r="L160" s="222">
        <v>0</v>
      </c>
      <c r="M160" s="318">
        <v>0</v>
      </c>
      <c r="N160" s="222">
        <v>0</v>
      </c>
      <c r="O160" s="318">
        <v>0</v>
      </c>
      <c r="P160" s="222">
        <v>0</v>
      </c>
      <c r="Q160" s="318">
        <v>0</v>
      </c>
      <c r="R160" s="222">
        <v>0</v>
      </c>
      <c r="S160" s="318">
        <v>0</v>
      </c>
      <c r="T160" s="222">
        <v>0</v>
      </c>
      <c r="U160" s="319">
        <v>0</v>
      </c>
      <c r="V160" s="309">
        <v>0</v>
      </c>
      <c r="W160" s="318">
        <v>0</v>
      </c>
      <c r="X160" s="222">
        <v>1</v>
      </c>
      <c r="Y160" s="255">
        <f>X160/X$205</f>
        <v>3.3783783783783786E-3</v>
      </c>
      <c r="Z160" s="309">
        <v>3</v>
      </c>
      <c r="AA160" s="258">
        <f>Z160/Z$205</f>
        <v>9.8684210526315784E-3</v>
      </c>
      <c r="AB160" s="309">
        <v>0</v>
      </c>
      <c r="AC160" s="258">
        <f>AB160/AB$205</f>
        <v>0</v>
      </c>
      <c r="AD160" s="259">
        <v>1</v>
      </c>
      <c r="AE160" s="267">
        <f>AD160/AD$205</f>
        <v>3.1152647975077881E-3</v>
      </c>
      <c r="AF160" s="260">
        <v>0</v>
      </c>
      <c r="AG160" s="258">
        <f>AF160/AF$205</f>
        <v>0</v>
      </c>
      <c r="AH160" s="259">
        <v>0</v>
      </c>
      <c r="AI160" s="258">
        <f>AH160/AH$205</f>
        <v>0</v>
      </c>
      <c r="AJ160" s="259">
        <v>3</v>
      </c>
      <c r="AK160" s="258">
        <f>AJ160/AJ$205</f>
        <v>1.0676156583629894E-2</v>
      </c>
      <c r="AL160" s="261">
        <v>0</v>
      </c>
      <c r="AM160" s="258">
        <f>(AL160/AL161)</f>
        <v>0</v>
      </c>
      <c r="AN160" s="255"/>
      <c r="AO160" s="258"/>
      <c r="AP160" s="255"/>
      <c r="AQ160" s="258"/>
      <c r="AR160" s="255"/>
      <c r="AS160" s="255"/>
      <c r="AT160" s="546">
        <v>0</v>
      </c>
      <c r="AU160" s="258">
        <f>AT160/AT$205</f>
        <v>0</v>
      </c>
      <c r="AV160" s="358">
        <f>AVERAGE(N160,P160,R160,T160,V160,X160,Z160,AB160,AD160, AF160)</f>
        <v>0.5</v>
      </c>
      <c r="AW160" s="263">
        <f>AV160/AV$205</f>
        <v>1.6217969510217321E-3</v>
      </c>
      <c r="AX160" s="229"/>
    </row>
    <row r="161" spans="1:50" ht="12.75" customHeight="1" x14ac:dyDescent="0.25">
      <c r="A161" s="323">
        <v>50.0702</v>
      </c>
      <c r="B161" s="282">
        <v>50</v>
      </c>
      <c r="C161" s="460" t="s">
        <v>189</v>
      </c>
      <c r="D161" s="461">
        <v>2</v>
      </c>
      <c r="E161" s="462" t="e">
        <f>D161/D$205</f>
        <v>#REF!</v>
      </c>
      <c r="F161" s="461">
        <v>2</v>
      </c>
      <c r="G161" s="462" t="e">
        <f>F161/F$205</f>
        <v>#REF!</v>
      </c>
      <c r="H161" s="461">
        <v>1</v>
      </c>
      <c r="I161" s="462" t="e">
        <f>H161/H$205</f>
        <v>#REF!</v>
      </c>
      <c r="J161" s="461">
        <v>4</v>
      </c>
      <c r="K161" s="462" t="e">
        <f>J161/$J$205</f>
        <v>#REF!</v>
      </c>
      <c r="L161" s="461">
        <v>6</v>
      </c>
      <c r="M161" s="462" t="e">
        <f>L161/L$205</f>
        <v>#REF!</v>
      </c>
      <c r="N161" s="461">
        <v>6</v>
      </c>
      <c r="O161" s="462" t="e">
        <f>N161/N$205</f>
        <v>#REF!</v>
      </c>
      <c r="P161" s="461">
        <v>4</v>
      </c>
      <c r="Q161" s="462">
        <f>P161/P$205</f>
        <v>1.3422818791946308E-2</v>
      </c>
      <c r="R161" s="461">
        <v>1</v>
      </c>
      <c r="S161" s="462">
        <f>R161/R$205</f>
        <v>3.5587188612099642E-3</v>
      </c>
      <c r="T161" s="461">
        <v>6</v>
      </c>
      <c r="U161" s="463">
        <f>T161/T$205</f>
        <v>2.1276595744680851E-2</v>
      </c>
      <c r="V161" s="464">
        <v>3</v>
      </c>
      <c r="W161" s="462">
        <f>V161/V$205</f>
        <v>9.0361445783132526E-3</v>
      </c>
      <c r="X161" s="461">
        <v>0</v>
      </c>
      <c r="Y161" s="463">
        <f>X161/X$205</f>
        <v>0</v>
      </c>
      <c r="Z161" s="464">
        <v>0</v>
      </c>
      <c r="AA161" s="465">
        <f>Z161/Z$205</f>
        <v>0</v>
      </c>
      <c r="AB161" s="464">
        <v>1</v>
      </c>
      <c r="AC161" s="465">
        <f>AB161/AB$205</f>
        <v>2.8571428571428571E-3</v>
      </c>
      <c r="AD161" s="391">
        <v>0</v>
      </c>
      <c r="AE161" s="362">
        <f>AD161/AD$205</f>
        <v>0</v>
      </c>
      <c r="AF161" s="366">
        <v>1</v>
      </c>
      <c r="AG161" s="367">
        <f>AF161/AF$205</f>
        <v>2.9585798816568047E-3</v>
      </c>
      <c r="AH161" s="365">
        <v>4</v>
      </c>
      <c r="AI161" s="367">
        <f>AH161/AH$205</f>
        <v>1.3071895424836602E-2</v>
      </c>
      <c r="AJ161" s="365">
        <v>0</v>
      </c>
      <c r="AK161" s="367">
        <f>AJ161/AJ$205</f>
        <v>0</v>
      </c>
      <c r="AL161" s="394">
        <v>6</v>
      </c>
      <c r="AM161" s="367">
        <f>(AL161/AL162)</f>
        <v>0.75</v>
      </c>
      <c r="AN161" s="368"/>
      <c r="AO161" s="367"/>
      <c r="AP161" s="368"/>
      <c r="AQ161" s="367"/>
      <c r="AR161" s="368"/>
      <c r="AS161" s="368"/>
      <c r="AT161" s="554">
        <v>0</v>
      </c>
      <c r="AU161" s="367">
        <f>AT161/AT$205</f>
        <v>0</v>
      </c>
      <c r="AV161" s="369">
        <f>AVERAGE(N161,P161,R161,T161,V161,X161,Z161,AB161,AD161, AF161)</f>
        <v>2.2000000000000002</v>
      </c>
      <c r="AW161" s="466">
        <f>AV161/AV$205</f>
        <v>7.1359065844956212E-3</v>
      </c>
      <c r="AX161" s="223"/>
    </row>
    <row r="162" spans="1:50" ht="12.75" customHeight="1" x14ac:dyDescent="0.25">
      <c r="A162" s="323"/>
      <c r="B162" s="323"/>
      <c r="C162" s="372" t="s">
        <v>67</v>
      </c>
      <c r="D162" s="373">
        <f>SUM(D158:D161)</f>
        <v>3</v>
      </c>
      <c r="E162" s="374" t="e">
        <f>D162/D$205</f>
        <v>#REF!</v>
      </c>
      <c r="F162" s="373">
        <f>SUM(F158:F161)</f>
        <v>3</v>
      </c>
      <c r="G162" s="374" t="e">
        <f>F162/F$205</f>
        <v>#REF!</v>
      </c>
      <c r="H162" s="373">
        <f>SUM(H158:H161)</f>
        <v>3</v>
      </c>
      <c r="I162" s="374" t="e">
        <f>H162/H$205</f>
        <v>#REF!</v>
      </c>
      <c r="J162" s="373">
        <f>SUM(J158:J161)</f>
        <v>5</v>
      </c>
      <c r="K162" s="374" t="e">
        <f>J162/$J$205</f>
        <v>#REF!</v>
      </c>
      <c r="L162" s="373">
        <f>SUM(L158:L161)</f>
        <v>9</v>
      </c>
      <c r="M162" s="374" t="e">
        <f>L162/L$205</f>
        <v>#REF!</v>
      </c>
      <c r="N162" s="375">
        <v>6</v>
      </c>
      <c r="O162" s="374" t="e">
        <f>N162/N$205</f>
        <v>#REF!</v>
      </c>
      <c r="P162" s="373">
        <f>SUM(P158:P161)</f>
        <v>5</v>
      </c>
      <c r="Q162" s="374">
        <f>P162/P$205</f>
        <v>1.6778523489932886E-2</v>
      </c>
      <c r="R162" s="373">
        <f>SUM(R158:R161)</f>
        <v>5</v>
      </c>
      <c r="S162" s="374">
        <f>R162/R$205</f>
        <v>1.7793594306049824E-2</v>
      </c>
      <c r="T162" s="373">
        <f>SUM(T158:T161)</f>
        <v>7</v>
      </c>
      <c r="U162" s="376">
        <f>T162/T$205</f>
        <v>2.4822695035460994E-2</v>
      </c>
      <c r="V162" s="377">
        <f>SUM(V158:V161)</f>
        <v>5</v>
      </c>
      <c r="W162" s="374">
        <f>V162/V$205</f>
        <v>1.5060240963855422E-2</v>
      </c>
      <c r="X162" s="373">
        <f>SUM(X158:X161)</f>
        <v>3</v>
      </c>
      <c r="Y162" s="376">
        <f>X162/X$205</f>
        <v>1.0135135135135136E-2</v>
      </c>
      <c r="Z162" s="377">
        <f>SUM(Z158:Z161)</f>
        <v>4</v>
      </c>
      <c r="AA162" s="378">
        <f>Z162/Z$205</f>
        <v>1.3157894736842105E-2</v>
      </c>
      <c r="AB162" s="377">
        <f>SUM(AB158:AB161)</f>
        <v>3</v>
      </c>
      <c r="AC162" s="378">
        <f>AB162/AB$205</f>
        <v>8.5714285714285719E-3</v>
      </c>
      <c r="AD162" s="379">
        <f>SUM(AD158:AD161)</f>
        <v>3</v>
      </c>
      <c r="AE162" s="376">
        <f>AD162/AD$205</f>
        <v>9.3457943925233638E-3</v>
      </c>
      <c r="AF162" s="380">
        <f>SUM(AF158:AF161)</f>
        <v>6</v>
      </c>
      <c r="AG162" s="378">
        <f>AF162/AF205</f>
        <v>1.7751479289940829E-2</v>
      </c>
      <c r="AH162" s="379">
        <f t="shared" ref="AH162:AM162" si="163">SUM(AH158:AH161)</f>
        <v>5</v>
      </c>
      <c r="AI162" s="378">
        <f t="shared" si="163"/>
        <v>1.6339869281045753E-2</v>
      </c>
      <c r="AJ162" s="379">
        <f t="shared" si="163"/>
        <v>6</v>
      </c>
      <c r="AK162" s="378">
        <f t="shared" si="163"/>
        <v>2.1352313167259787E-2</v>
      </c>
      <c r="AL162" s="373">
        <f t="shared" si="163"/>
        <v>8</v>
      </c>
      <c r="AM162" s="378">
        <f t="shared" si="163"/>
        <v>1</v>
      </c>
      <c r="AN162" s="376"/>
      <c r="AO162" s="378"/>
      <c r="AP162" s="376"/>
      <c r="AQ162" s="378"/>
      <c r="AR162" s="376"/>
      <c r="AS162" s="376"/>
      <c r="AT162" s="555">
        <v>2</v>
      </c>
      <c r="AU162" s="378">
        <f t="shared" ref="AU162" si="164">SUM(AU158:AU161)</f>
        <v>5.4644808743169399E-3</v>
      </c>
      <c r="AV162" s="381">
        <f>AVERAGE(N162,P162,R162,T162,V162,X162,Z162,AB162,AD162,AF162)</f>
        <v>4.7</v>
      </c>
      <c r="AW162" s="382">
        <f>AV162/AV$205</f>
        <v>1.5244891339604282E-2</v>
      </c>
      <c r="AX162" s="223"/>
    </row>
    <row r="163" spans="1:50" ht="12.75" customHeight="1" x14ac:dyDescent="0.25">
      <c r="A163" s="323"/>
      <c r="B163" s="323"/>
      <c r="C163" s="427"/>
      <c r="D163" s="222"/>
      <c r="E163" s="318"/>
      <c r="F163" s="222"/>
      <c r="G163" s="318"/>
      <c r="H163" s="222"/>
      <c r="I163" s="318"/>
      <c r="J163" s="222"/>
      <c r="K163" s="318"/>
      <c r="L163" s="222"/>
      <c r="M163" s="318"/>
      <c r="N163" s="222"/>
      <c r="O163" s="318"/>
      <c r="P163" s="222"/>
      <c r="Q163" s="318"/>
      <c r="R163" s="222"/>
      <c r="S163" s="318"/>
      <c r="T163" s="222"/>
      <c r="U163" s="319"/>
      <c r="V163" s="309"/>
      <c r="W163" s="318"/>
      <c r="X163" s="222"/>
      <c r="Y163" s="319"/>
      <c r="Z163" s="309"/>
      <c r="AA163" s="285"/>
      <c r="AB163" s="309"/>
      <c r="AC163" s="285"/>
      <c r="AD163" s="282"/>
      <c r="AE163" s="319"/>
      <c r="AF163" s="283"/>
      <c r="AG163" s="285"/>
      <c r="AH163" s="319"/>
      <c r="AI163" s="285"/>
      <c r="AJ163" s="319"/>
      <c r="AK163" s="285"/>
      <c r="AL163" s="319"/>
      <c r="AM163" s="285"/>
      <c r="AN163" s="319"/>
      <c r="AO163" s="285"/>
      <c r="AP163" s="319"/>
      <c r="AQ163" s="285"/>
      <c r="AR163" s="319"/>
      <c r="AS163" s="319"/>
      <c r="AT163" s="549"/>
      <c r="AU163" s="285"/>
      <c r="AV163" s="402"/>
      <c r="AW163" s="320"/>
      <c r="AX163" s="223"/>
    </row>
    <row r="164" spans="1:50" ht="12.75" customHeight="1" x14ac:dyDescent="0.25">
      <c r="A164" s="323"/>
      <c r="B164" s="323"/>
      <c r="C164" s="252" t="s">
        <v>190</v>
      </c>
      <c r="D164" s="261"/>
      <c r="E164" s="254"/>
      <c r="F164" s="261"/>
      <c r="G164" s="254"/>
      <c r="H164" s="261"/>
      <c r="I164" s="254"/>
      <c r="J164" s="261"/>
      <c r="K164" s="254"/>
      <c r="L164" s="261"/>
      <c r="M164" s="254"/>
      <c r="N164" s="261"/>
      <c r="O164" s="254"/>
      <c r="P164" s="261"/>
      <c r="Q164" s="254"/>
      <c r="R164" s="261"/>
      <c r="S164" s="254"/>
      <c r="T164" s="261"/>
      <c r="U164" s="255"/>
      <c r="V164" s="257"/>
      <c r="W164" s="254"/>
      <c r="X164" s="261"/>
      <c r="Y164" s="255"/>
      <c r="Z164" s="257"/>
      <c r="AA164" s="258"/>
      <c r="AB164" s="257"/>
      <c r="AC164" s="258"/>
      <c r="AD164" s="259"/>
      <c r="AE164" s="255"/>
      <c r="AF164" s="260"/>
      <c r="AG164" s="258"/>
      <c r="AH164" s="255"/>
      <c r="AI164" s="258"/>
      <c r="AJ164" s="255"/>
      <c r="AK164" s="258"/>
      <c r="AL164" s="255"/>
      <c r="AM164" s="258"/>
      <c r="AN164" s="255"/>
      <c r="AO164" s="258"/>
      <c r="AP164" s="255"/>
      <c r="AQ164" s="258"/>
      <c r="AR164" s="255"/>
      <c r="AS164" s="255"/>
      <c r="AT164" s="546"/>
      <c r="AU164" s="258"/>
      <c r="AV164" s="358"/>
      <c r="AW164" s="263"/>
      <c r="AX164" s="223"/>
    </row>
    <row r="165" spans="1:50" ht="12.75" customHeight="1" x14ac:dyDescent="0.25">
      <c r="A165" s="323">
        <v>9.0100999999999996</v>
      </c>
      <c r="B165" s="282">
        <v>9</v>
      </c>
      <c r="C165" s="348" t="s">
        <v>191</v>
      </c>
      <c r="D165" s="222">
        <v>6</v>
      </c>
      <c r="E165" s="254" t="e">
        <f>D165/D$205</f>
        <v>#REF!</v>
      </c>
      <c r="F165" s="222">
        <v>11</v>
      </c>
      <c r="G165" s="254" t="e">
        <f>F165/F$205</f>
        <v>#REF!</v>
      </c>
      <c r="H165" s="222">
        <v>4</v>
      </c>
      <c r="I165" s="254" t="e">
        <f>H165/H$205</f>
        <v>#REF!</v>
      </c>
      <c r="J165" s="222">
        <v>14</v>
      </c>
      <c r="K165" s="254" t="e">
        <f>J165/$J$205</f>
        <v>#REF!</v>
      </c>
      <c r="L165" s="222">
        <v>17</v>
      </c>
      <c r="M165" s="254" t="e">
        <f>L165/L$205</f>
        <v>#REF!</v>
      </c>
      <c r="N165" s="222">
        <v>24</v>
      </c>
      <c r="O165" s="254" t="e">
        <f>N165/N$205</f>
        <v>#REF!</v>
      </c>
      <c r="P165" s="222">
        <v>15</v>
      </c>
      <c r="Q165" s="254">
        <f>P165/P$205</f>
        <v>5.0335570469798654E-2</v>
      </c>
      <c r="R165" s="222">
        <v>15</v>
      </c>
      <c r="S165" s="254">
        <f>R165/R$205</f>
        <v>5.3380782918149468E-2</v>
      </c>
      <c r="T165" s="222">
        <v>15</v>
      </c>
      <c r="U165" s="255">
        <f>T165/T$205</f>
        <v>5.3191489361702128E-2</v>
      </c>
      <c r="V165" s="309">
        <v>19</v>
      </c>
      <c r="W165" s="254">
        <f>V165/V$205</f>
        <v>5.7228915662650599E-2</v>
      </c>
      <c r="X165" s="222">
        <v>13</v>
      </c>
      <c r="Y165" s="255">
        <f>X165/X$205</f>
        <v>4.3918918918918921E-2</v>
      </c>
      <c r="Z165" s="309">
        <v>12</v>
      </c>
      <c r="AA165" s="258">
        <f>Z165/Z$205</f>
        <v>3.9473684210526314E-2</v>
      </c>
      <c r="AB165" s="309">
        <v>11</v>
      </c>
      <c r="AC165" s="258">
        <f>AB165/AB$205</f>
        <v>3.1428571428571431E-2</v>
      </c>
      <c r="AD165" s="259">
        <v>14</v>
      </c>
      <c r="AE165" s="267">
        <f>AD165/AD$205</f>
        <v>4.3613707165109032E-2</v>
      </c>
      <c r="AF165" s="260">
        <v>15</v>
      </c>
      <c r="AG165" s="258">
        <f>AF165/AF$205</f>
        <v>4.4378698224852069E-2</v>
      </c>
      <c r="AH165" s="259">
        <v>16</v>
      </c>
      <c r="AI165" s="258">
        <f>AH165/AH$205</f>
        <v>5.2287581699346407E-2</v>
      </c>
      <c r="AJ165" s="259">
        <v>10</v>
      </c>
      <c r="AK165" s="258">
        <f>AJ165/AJ$205</f>
        <v>3.5587188612099648E-2</v>
      </c>
      <c r="AL165" s="261">
        <v>19</v>
      </c>
      <c r="AM165" s="258">
        <f>(AL165/AL167)</f>
        <v>1</v>
      </c>
      <c r="AN165" s="255"/>
      <c r="AO165" s="258"/>
      <c r="AP165" s="255"/>
      <c r="AQ165" s="258"/>
      <c r="AR165" s="255"/>
      <c r="AS165" s="255"/>
      <c r="AT165" s="546">
        <v>14</v>
      </c>
      <c r="AU165" s="258">
        <f>AT165/AT$205</f>
        <v>3.825136612021858E-2</v>
      </c>
      <c r="AV165" s="358">
        <f>AVERAGE(N165,P165,R165,T165,V165,X165,Z165,AB165,AD165, AF165)</f>
        <v>15.3</v>
      </c>
      <c r="AW165" s="320">
        <f>AV165/AV$205</f>
        <v>4.9626986701265002E-2</v>
      </c>
      <c r="AX165" s="229"/>
    </row>
    <row r="166" spans="1:50" ht="12.75" customHeight="1" x14ac:dyDescent="0.25">
      <c r="A166" s="323">
        <v>9.0905000000000005</v>
      </c>
      <c r="B166" s="282">
        <v>9</v>
      </c>
      <c r="C166" s="460" t="s">
        <v>192</v>
      </c>
      <c r="D166" s="461">
        <v>0</v>
      </c>
      <c r="E166" s="462" t="e">
        <f>D166/D$205</f>
        <v>#REF!</v>
      </c>
      <c r="F166" s="461">
        <v>0</v>
      </c>
      <c r="G166" s="462" t="e">
        <f>F166/F$205</f>
        <v>#REF!</v>
      </c>
      <c r="H166" s="461">
        <v>1</v>
      </c>
      <c r="I166" s="462" t="e">
        <f>H166/H$205</f>
        <v>#REF!</v>
      </c>
      <c r="J166" s="461">
        <v>0</v>
      </c>
      <c r="K166" s="462" t="e">
        <f>J166/$J$205</f>
        <v>#REF!</v>
      </c>
      <c r="L166" s="461">
        <v>0</v>
      </c>
      <c r="M166" s="462" t="e">
        <f>L166/L$205</f>
        <v>#REF!</v>
      </c>
      <c r="N166" s="461">
        <v>0</v>
      </c>
      <c r="O166" s="462" t="e">
        <f>N166/N$205</f>
        <v>#REF!</v>
      </c>
      <c r="P166" s="461">
        <v>0</v>
      </c>
      <c r="Q166" s="462">
        <f>P166/P$205</f>
        <v>0</v>
      </c>
      <c r="R166" s="461">
        <v>8</v>
      </c>
      <c r="S166" s="462">
        <f>R166/R$205</f>
        <v>2.8469750889679714E-2</v>
      </c>
      <c r="T166" s="461">
        <v>3</v>
      </c>
      <c r="U166" s="463">
        <f>T166/T$205</f>
        <v>1.0638297872340425E-2</v>
      </c>
      <c r="V166" s="464">
        <v>7</v>
      </c>
      <c r="W166" s="462">
        <f>V166/V$205</f>
        <v>2.1084337349397589E-2</v>
      </c>
      <c r="X166" s="461">
        <v>1</v>
      </c>
      <c r="Y166" s="463">
        <f>X166/X$205</f>
        <v>3.3783783783783786E-3</v>
      </c>
      <c r="Z166" s="464">
        <v>2</v>
      </c>
      <c r="AA166" s="465">
        <f>Z166/Z$205</f>
        <v>6.5789473684210523E-3</v>
      </c>
      <c r="AB166" s="464">
        <v>3</v>
      </c>
      <c r="AC166" s="465">
        <f>AB166/AB$205</f>
        <v>8.5714285714285719E-3</v>
      </c>
      <c r="AD166" s="391">
        <v>2</v>
      </c>
      <c r="AE166" s="362">
        <f>AD166/AD$205</f>
        <v>6.2305295950155761E-3</v>
      </c>
      <c r="AF166" s="366">
        <v>0</v>
      </c>
      <c r="AG166" s="367">
        <f>AF166/AF$205</f>
        <v>0</v>
      </c>
      <c r="AH166" s="365">
        <v>1</v>
      </c>
      <c r="AI166" s="367">
        <f>AH166/AH$205</f>
        <v>3.2679738562091504E-3</v>
      </c>
      <c r="AJ166" s="365">
        <v>4</v>
      </c>
      <c r="AK166" s="367">
        <f>AJ166/AJ$205</f>
        <v>1.4234875444839857E-2</v>
      </c>
      <c r="AL166" s="394">
        <v>0</v>
      </c>
      <c r="AM166" s="367">
        <f>(AL166/AL167)</f>
        <v>0</v>
      </c>
      <c r="AN166" s="368"/>
      <c r="AO166" s="367"/>
      <c r="AP166" s="368"/>
      <c r="AQ166" s="367"/>
      <c r="AR166" s="368"/>
      <c r="AS166" s="368"/>
      <c r="AT166" s="554">
        <v>7</v>
      </c>
      <c r="AU166" s="367">
        <f>AT166/AT$205</f>
        <v>1.912568306010929E-2</v>
      </c>
      <c r="AV166" s="369">
        <f>AVERAGE(N166,P166,R166,T166,V166,X166,Z166,AB166,AD166, AF166)</f>
        <v>2.6</v>
      </c>
      <c r="AW166" s="466">
        <f>AV166/AV$205</f>
        <v>8.433344145313007E-3</v>
      </c>
      <c r="AX166" s="229"/>
    </row>
    <row r="167" spans="1:50" ht="12.75" customHeight="1" x14ac:dyDescent="0.25">
      <c r="A167" s="323"/>
      <c r="B167" s="323"/>
      <c r="C167" s="372" t="s">
        <v>69</v>
      </c>
      <c r="D167" s="373">
        <f>SUM(D164:D166)</f>
        <v>6</v>
      </c>
      <c r="E167" s="374" t="e">
        <f>D167/D$205</f>
        <v>#REF!</v>
      </c>
      <c r="F167" s="373">
        <f>SUM(F164:F166)</f>
        <v>11</v>
      </c>
      <c r="G167" s="374" t="e">
        <f>F167/F$205</f>
        <v>#REF!</v>
      </c>
      <c r="H167" s="373">
        <f>SUM(H164:H166)</f>
        <v>5</v>
      </c>
      <c r="I167" s="374" t="e">
        <f>H167/H$205</f>
        <v>#REF!</v>
      </c>
      <c r="J167" s="373">
        <f>SUM(J164:J166)</f>
        <v>14</v>
      </c>
      <c r="K167" s="374" t="e">
        <f>J167/$J$205</f>
        <v>#REF!</v>
      </c>
      <c r="L167" s="373">
        <f>SUM(L164:L166)</f>
        <v>17</v>
      </c>
      <c r="M167" s="374" t="e">
        <f>L167/L$205</f>
        <v>#REF!</v>
      </c>
      <c r="N167" s="375">
        <v>6</v>
      </c>
      <c r="O167" s="374" t="e">
        <f>N167/N$205</f>
        <v>#REF!</v>
      </c>
      <c r="P167" s="373">
        <f>SUM(P164:P166)</f>
        <v>15</v>
      </c>
      <c r="Q167" s="374">
        <f>P167/P$205</f>
        <v>5.0335570469798654E-2</v>
      </c>
      <c r="R167" s="373">
        <f>SUM(R164:R166)</f>
        <v>23</v>
      </c>
      <c r="S167" s="374">
        <f>R167/R$205</f>
        <v>8.1850533807829182E-2</v>
      </c>
      <c r="T167" s="373">
        <f>SUM(T164:T166)</f>
        <v>18</v>
      </c>
      <c r="U167" s="376">
        <f>T167/T$205</f>
        <v>6.3829787234042548E-2</v>
      </c>
      <c r="V167" s="377">
        <f>SUM(V164:V166)</f>
        <v>26</v>
      </c>
      <c r="W167" s="374">
        <f>V167/V$205</f>
        <v>7.8313253012048195E-2</v>
      </c>
      <c r="X167" s="373">
        <f>SUM(X164:X166)</f>
        <v>14</v>
      </c>
      <c r="Y167" s="376">
        <f>X167/X$205</f>
        <v>4.72972972972973E-2</v>
      </c>
      <c r="Z167" s="377">
        <f>SUM(Z164:Z166)</f>
        <v>14</v>
      </c>
      <c r="AA167" s="378">
        <f>Z167/Z$205</f>
        <v>4.6052631578947366E-2</v>
      </c>
      <c r="AB167" s="377">
        <f>SUM(AB164:AB166)</f>
        <v>14</v>
      </c>
      <c r="AC167" s="378">
        <f>AB167/AB$205</f>
        <v>0.04</v>
      </c>
      <c r="AD167" s="379">
        <v>16</v>
      </c>
      <c r="AE167" s="376">
        <f>AD167/AD$205</f>
        <v>4.9844236760124609E-2</v>
      </c>
      <c r="AF167" s="380">
        <f>AF166+AF165</f>
        <v>15</v>
      </c>
      <c r="AG167" s="378">
        <f>AF167/AF205</f>
        <v>4.4378698224852069E-2</v>
      </c>
      <c r="AH167" s="379">
        <f t="shared" ref="AH167:AM167" si="165">SUM(AH165:AH166)</f>
        <v>17</v>
      </c>
      <c r="AI167" s="378">
        <f t="shared" si="165"/>
        <v>5.5555555555555559E-2</v>
      </c>
      <c r="AJ167" s="379">
        <f t="shared" si="165"/>
        <v>14</v>
      </c>
      <c r="AK167" s="378">
        <f t="shared" si="165"/>
        <v>4.9822064056939508E-2</v>
      </c>
      <c r="AL167" s="373">
        <f t="shared" si="165"/>
        <v>19</v>
      </c>
      <c r="AM167" s="378">
        <f t="shared" si="165"/>
        <v>1</v>
      </c>
      <c r="AN167" s="376"/>
      <c r="AO167" s="378"/>
      <c r="AP167" s="376"/>
      <c r="AQ167" s="378"/>
      <c r="AR167" s="376"/>
      <c r="AS167" s="376"/>
      <c r="AT167" s="555">
        <v>21</v>
      </c>
      <c r="AU167" s="378">
        <f t="shared" ref="AU167" si="166">SUM(AU165:AU166)</f>
        <v>5.737704918032787E-2</v>
      </c>
      <c r="AV167" s="381">
        <f>AVERAGE(N167,P167,R167,T167,V167,X167,Z167,AB167,AD167,AF167)</f>
        <v>16.100000000000001</v>
      </c>
      <c r="AW167" s="382">
        <f>AV167/AV$205</f>
        <v>5.2221861822899777E-2</v>
      </c>
      <c r="AX167" s="223"/>
    </row>
    <row r="168" spans="1:50" ht="12.75" customHeight="1" x14ac:dyDescent="0.25">
      <c r="A168" s="323"/>
      <c r="B168" s="323"/>
      <c r="C168" s="427"/>
      <c r="D168" s="222"/>
      <c r="E168" s="318"/>
      <c r="F168" s="222"/>
      <c r="G168" s="318"/>
      <c r="H168" s="222"/>
      <c r="I168" s="318"/>
      <c r="J168" s="222"/>
      <c r="K168" s="318"/>
      <c r="L168" s="222"/>
      <c r="M168" s="318"/>
      <c r="N168" s="222"/>
      <c r="O168" s="318"/>
      <c r="P168" s="222"/>
      <c r="Q168" s="318"/>
      <c r="R168" s="222"/>
      <c r="S168" s="318"/>
      <c r="T168" s="222"/>
      <c r="U168" s="319"/>
      <c r="V168" s="309"/>
      <c r="W168" s="318"/>
      <c r="X168" s="222"/>
      <c r="Y168" s="319"/>
      <c r="Z168" s="309"/>
      <c r="AA168" s="285"/>
      <c r="AB168" s="309"/>
      <c r="AC168" s="285"/>
      <c r="AD168" s="282"/>
      <c r="AE168" s="319"/>
      <c r="AF168" s="283"/>
      <c r="AG168" s="285"/>
      <c r="AH168" s="282"/>
      <c r="AI168" s="285"/>
      <c r="AJ168" s="282"/>
      <c r="AK168" s="285"/>
      <c r="AL168" s="319"/>
      <c r="AM168" s="285"/>
      <c r="AN168" s="319"/>
      <c r="AO168" s="285"/>
      <c r="AP168" s="319"/>
      <c r="AQ168" s="285"/>
      <c r="AR168" s="319"/>
      <c r="AS168" s="319"/>
      <c r="AT168" s="549"/>
      <c r="AU168" s="285"/>
      <c r="AV168" s="402"/>
      <c r="AW168" s="320"/>
      <c r="AX168" s="223"/>
    </row>
    <row r="169" spans="1:50" ht="12.75" customHeight="1" x14ac:dyDescent="0.25">
      <c r="A169" s="323">
        <v>23.010100000000001</v>
      </c>
      <c r="B169" s="282">
        <v>23</v>
      </c>
      <c r="C169" s="372" t="s">
        <v>71</v>
      </c>
      <c r="D169" s="375">
        <v>5</v>
      </c>
      <c r="E169" s="374" t="e">
        <f>D169/D$205</f>
        <v>#REF!</v>
      </c>
      <c r="F169" s="375">
        <v>4</v>
      </c>
      <c r="G169" s="374" t="e">
        <f>F169/F$205</f>
        <v>#REF!</v>
      </c>
      <c r="H169" s="375">
        <v>8</v>
      </c>
      <c r="I169" s="374" t="e">
        <f>H169/H$205</f>
        <v>#REF!</v>
      </c>
      <c r="J169" s="375">
        <v>4</v>
      </c>
      <c r="K169" s="374" t="e">
        <f>J169/$J$205</f>
        <v>#REF!</v>
      </c>
      <c r="L169" s="375">
        <v>7</v>
      </c>
      <c r="M169" s="374" t="e">
        <f>L169/L$205</f>
        <v>#REF!</v>
      </c>
      <c r="N169" s="375">
        <v>5</v>
      </c>
      <c r="O169" s="374" t="e">
        <f>N169/N$205</f>
        <v>#REF!</v>
      </c>
      <c r="P169" s="375">
        <v>16</v>
      </c>
      <c r="Q169" s="374">
        <f>P169/P$205</f>
        <v>5.3691275167785234E-2</v>
      </c>
      <c r="R169" s="375">
        <v>8</v>
      </c>
      <c r="S169" s="374">
        <f>R169/R$205</f>
        <v>2.8469750889679714E-2</v>
      </c>
      <c r="T169" s="375">
        <v>9</v>
      </c>
      <c r="U169" s="376">
        <f>T169/T$205</f>
        <v>3.1914893617021274E-2</v>
      </c>
      <c r="V169" s="412">
        <v>9</v>
      </c>
      <c r="W169" s="374">
        <f>V169/V$205</f>
        <v>2.710843373493976E-2</v>
      </c>
      <c r="X169" s="375">
        <v>10</v>
      </c>
      <c r="Y169" s="376">
        <f>X169/X$205</f>
        <v>3.3783783783783786E-2</v>
      </c>
      <c r="Z169" s="412">
        <v>9</v>
      </c>
      <c r="AA169" s="378">
        <f>Z169/Z$205</f>
        <v>2.9605263157894735E-2</v>
      </c>
      <c r="AB169" s="412">
        <v>16</v>
      </c>
      <c r="AC169" s="378">
        <f>AB169/AB$205</f>
        <v>4.5714285714285714E-2</v>
      </c>
      <c r="AD169" s="379">
        <v>10</v>
      </c>
      <c r="AE169" s="376">
        <f>AD169/AD$205</f>
        <v>3.1152647975077882E-2</v>
      </c>
      <c r="AF169" s="380">
        <v>6</v>
      </c>
      <c r="AG169" s="378">
        <f>AF169/AF205</f>
        <v>1.7751479289940829E-2</v>
      </c>
      <c r="AH169" s="379">
        <v>4</v>
      </c>
      <c r="AI169" s="378">
        <f>AH169/AH205</f>
        <v>1.3071895424836602E-2</v>
      </c>
      <c r="AJ169" s="379">
        <v>5</v>
      </c>
      <c r="AK169" s="378">
        <f>AJ169/AJ205</f>
        <v>1.7793594306049824E-2</v>
      </c>
      <c r="AL169" s="375">
        <v>10</v>
      </c>
      <c r="AM169" s="467"/>
      <c r="AN169" s="438"/>
      <c r="AO169" s="440"/>
      <c r="AP169" s="438"/>
      <c r="AQ169" s="440"/>
      <c r="AR169" s="438"/>
      <c r="AS169" s="438"/>
      <c r="AT169" s="561">
        <v>11</v>
      </c>
      <c r="AU169" s="378">
        <f>AT169/AT205</f>
        <v>3.0054644808743168E-2</v>
      </c>
      <c r="AV169" s="381">
        <f>AVERAGE(N169,P169,R169,T169,V169,X169,Z169,AB169,AD169,AF169)</f>
        <v>9.8000000000000007</v>
      </c>
      <c r="AW169" s="382">
        <f>AV169/AV$205</f>
        <v>3.1787220240025948E-2</v>
      </c>
      <c r="AX169" s="223"/>
    </row>
    <row r="170" spans="1:50" ht="12.75" customHeight="1" x14ac:dyDescent="0.25">
      <c r="A170" s="323"/>
      <c r="B170" s="323"/>
      <c r="C170" s="427"/>
      <c r="D170" s="222"/>
      <c r="E170" s="318"/>
      <c r="F170" s="222"/>
      <c r="G170" s="318"/>
      <c r="H170" s="222"/>
      <c r="I170" s="318"/>
      <c r="J170" s="222"/>
      <c r="K170" s="318"/>
      <c r="L170" s="222"/>
      <c r="M170" s="318"/>
      <c r="N170" s="222"/>
      <c r="O170" s="318"/>
      <c r="P170" s="222"/>
      <c r="Q170" s="318"/>
      <c r="R170" s="222"/>
      <c r="S170" s="318"/>
      <c r="T170" s="222"/>
      <c r="U170" s="319"/>
      <c r="V170" s="309"/>
      <c r="W170" s="318"/>
      <c r="X170" s="222"/>
      <c r="Y170" s="319"/>
      <c r="Z170" s="309"/>
      <c r="AA170" s="285"/>
      <c r="AB170" s="309"/>
      <c r="AC170" s="285"/>
      <c r="AD170" s="282"/>
      <c r="AE170" s="319"/>
      <c r="AF170" s="283"/>
      <c r="AG170" s="285"/>
      <c r="AH170" s="282"/>
      <c r="AI170" s="285"/>
      <c r="AJ170" s="282"/>
      <c r="AK170" s="285"/>
      <c r="AL170" s="319"/>
      <c r="AM170" s="285"/>
      <c r="AN170" s="319"/>
      <c r="AO170" s="285"/>
      <c r="AP170" s="319"/>
      <c r="AQ170" s="285"/>
      <c r="AR170" s="319"/>
      <c r="AS170" s="319"/>
      <c r="AT170" s="549"/>
      <c r="AU170" s="285"/>
      <c r="AV170" s="402"/>
      <c r="AW170" s="320"/>
      <c r="AX170" s="223"/>
    </row>
    <row r="171" spans="1:50" ht="12.75" customHeight="1" x14ac:dyDescent="0.25">
      <c r="A171" s="323">
        <v>54.010100000000001</v>
      </c>
      <c r="B171" s="282">
        <v>54</v>
      </c>
      <c r="C171" s="372" t="s">
        <v>73</v>
      </c>
      <c r="D171" s="375">
        <v>3</v>
      </c>
      <c r="E171" s="374" t="e">
        <f>D171/D$205</f>
        <v>#REF!</v>
      </c>
      <c r="F171" s="375">
        <v>3</v>
      </c>
      <c r="G171" s="374" t="e">
        <f>F171/F$205</f>
        <v>#REF!</v>
      </c>
      <c r="H171" s="375">
        <v>4</v>
      </c>
      <c r="I171" s="374" t="e">
        <f>H171/H$205</f>
        <v>#REF!</v>
      </c>
      <c r="J171" s="375">
        <v>2</v>
      </c>
      <c r="K171" s="374" t="e">
        <f>J171/$J$205</f>
        <v>#REF!</v>
      </c>
      <c r="L171" s="375">
        <v>2</v>
      </c>
      <c r="M171" s="374" t="e">
        <f>L171/L$205</f>
        <v>#REF!</v>
      </c>
      <c r="N171" s="375">
        <v>9</v>
      </c>
      <c r="O171" s="374" t="e">
        <f>N171/N$205</f>
        <v>#REF!</v>
      </c>
      <c r="P171" s="375">
        <v>8</v>
      </c>
      <c r="Q171" s="374">
        <f>P171/P$205</f>
        <v>2.6845637583892617E-2</v>
      </c>
      <c r="R171" s="375">
        <v>5</v>
      </c>
      <c r="S171" s="374">
        <f>R171/R$205</f>
        <v>1.7793594306049824E-2</v>
      </c>
      <c r="T171" s="375">
        <v>4</v>
      </c>
      <c r="U171" s="376">
        <f>T171/T$205</f>
        <v>1.4184397163120567E-2</v>
      </c>
      <c r="V171" s="412">
        <v>16</v>
      </c>
      <c r="W171" s="374">
        <f>V171/V$205</f>
        <v>4.8192771084337352E-2</v>
      </c>
      <c r="X171" s="375">
        <v>4</v>
      </c>
      <c r="Y171" s="376">
        <f>X171/X$205</f>
        <v>1.3513513513513514E-2</v>
      </c>
      <c r="Z171" s="412">
        <v>12</v>
      </c>
      <c r="AA171" s="378">
        <f>Z171/Z$205</f>
        <v>3.9473684210526314E-2</v>
      </c>
      <c r="AB171" s="412">
        <v>6</v>
      </c>
      <c r="AC171" s="378">
        <f>AB171/AB$205</f>
        <v>1.7142857142857144E-2</v>
      </c>
      <c r="AD171" s="379">
        <v>13</v>
      </c>
      <c r="AE171" s="376">
        <f>AD171/AD$205</f>
        <v>4.0498442367601244E-2</v>
      </c>
      <c r="AF171" s="380">
        <v>8</v>
      </c>
      <c r="AG171" s="378">
        <f>AF171/AF205</f>
        <v>2.3668639053254437E-2</v>
      </c>
      <c r="AH171" s="379">
        <v>10</v>
      </c>
      <c r="AI171" s="378">
        <f>AH171/AH205</f>
        <v>3.2679738562091505E-2</v>
      </c>
      <c r="AJ171" s="379">
        <v>7</v>
      </c>
      <c r="AK171" s="378">
        <f>AJ171/AJ205</f>
        <v>2.491103202846975E-2</v>
      </c>
      <c r="AL171" s="375">
        <v>11</v>
      </c>
      <c r="AM171" s="467"/>
      <c r="AN171" s="376"/>
      <c r="AO171" s="378"/>
      <c r="AP171" s="376"/>
      <c r="AQ171" s="378"/>
      <c r="AR171" s="376"/>
      <c r="AS171" s="376"/>
      <c r="AT171" s="555">
        <v>10</v>
      </c>
      <c r="AU171" s="378">
        <f>AT171/AT205</f>
        <v>2.7322404371584699E-2</v>
      </c>
      <c r="AV171" s="381">
        <f>AVERAGE(N171,P171,R171,T171,V171,X171,Z171,AB171,AD171,AF171)</f>
        <v>8.5</v>
      </c>
      <c r="AW171" s="382">
        <f>AV171/AV$205</f>
        <v>2.7570548167369445E-2</v>
      </c>
      <c r="AX171" s="223"/>
    </row>
    <row r="172" spans="1:50" ht="12.75" customHeight="1" x14ac:dyDescent="0.25">
      <c r="A172" s="323"/>
      <c r="B172" s="323"/>
      <c r="C172" s="427"/>
      <c r="D172" s="222"/>
      <c r="E172" s="318"/>
      <c r="F172" s="222"/>
      <c r="G172" s="318"/>
      <c r="H172" s="222"/>
      <c r="I172" s="318"/>
      <c r="J172" s="222"/>
      <c r="K172" s="318"/>
      <c r="L172" s="222"/>
      <c r="M172" s="318"/>
      <c r="N172" s="222"/>
      <c r="O172" s="318"/>
      <c r="P172" s="222"/>
      <c r="Q172" s="318"/>
      <c r="R172" s="222"/>
      <c r="S172" s="318"/>
      <c r="T172" s="222"/>
      <c r="U172" s="319"/>
      <c r="V172" s="309"/>
      <c r="W172" s="318"/>
      <c r="X172" s="222"/>
      <c r="Y172" s="319"/>
      <c r="Z172" s="309"/>
      <c r="AA172" s="285"/>
      <c r="AB172" s="309"/>
      <c r="AC172" s="285"/>
      <c r="AD172" s="282"/>
      <c r="AE172" s="319"/>
      <c r="AF172" s="283"/>
      <c r="AG172" s="285"/>
      <c r="AH172" s="282"/>
      <c r="AI172" s="285"/>
      <c r="AJ172" s="282"/>
      <c r="AK172" s="285"/>
      <c r="AL172" s="319"/>
      <c r="AM172" s="285"/>
      <c r="AN172" s="319"/>
      <c r="AO172" s="285"/>
      <c r="AP172" s="319"/>
      <c r="AQ172" s="285"/>
      <c r="AR172" s="319"/>
      <c r="AS172" s="319"/>
      <c r="AT172" s="549"/>
      <c r="AU172" s="285"/>
      <c r="AV172" s="402"/>
      <c r="AW172" s="320"/>
      <c r="AX172" s="223"/>
    </row>
    <row r="173" spans="1:50" ht="12.75" customHeight="1" x14ac:dyDescent="0.25">
      <c r="A173" s="323">
        <v>38.010100000000001</v>
      </c>
      <c r="B173" s="282">
        <v>38</v>
      </c>
      <c r="C173" s="372" t="s">
        <v>75</v>
      </c>
      <c r="D173" s="375">
        <v>0</v>
      </c>
      <c r="E173" s="374" t="e">
        <f>D173/D$205</f>
        <v>#REF!</v>
      </c>
      <c r="F173" s="375">
        <v>0</v>
      </c>
      <c r="G173" s="374" t="e">
        <f>F173/F$205</f>
        <v>#REF!</v>
      </c>
      <c r="H173" s="375">
        <v>0</v>
      </c>
      <c r="I173" s="374" t="e">
        <f>H173/H$205</f>
        <v>#REF!</v>
      </c>
      <c r="J173" s="375">
        <v>2</v>
      </c>
      <c r="K173" s="374" t="e">
        <f>J173/$J$205</f>
        <v>#REF!</v>
      </c>
      <c r="L173" s="375">
        <v>1</v>
      </c>
      <c r="M173" s="374" t="e">
        <f>L173/L$205</f>
        <v>#REF!</v>
      </c>
      <c r="N173" s="375">
        <v>1</v>
      </c>
      <c r="O173" s="374" t="e">
        <f>N173/N$205</f>
        <v>#REF!</v>
      </c>
      <c r="P173" s="375">
        <v>1</v>
      </c>
      <c r="Q173" s="374">
        <f>P173/P$205</f>
        <v>3.3557046979865771E-3</v>
      </c>
      <c r="R173" s="375">
        <v>0</v>
      </c>
      <c r="S173" s="374">
        <f>R173/R$205</f>
        <v>0</v>
      </c>
      <c r="T173" s="375">
        <v>1</v>
      </c>
      <c r="U173" s="376">
        <f>T173/T$205</f>
        <v>3.5460992907801418E-3</v>
      </c>
      <c r="V173" s="412">
        <v>0</v>
      </c>
      <c r="W173" s="374">
        <f>V173/V$205</f>
        <v>0</v>
      </c>
      <c r="X173" s="375">
        <v>0</v>
      </c>
      <c r="Y173" s="376">
        <f>X173/X$205</f>
        <v>0</v>
      </c>
      <c r="Z173" s="412">
        <v>0</v>
      </c>
      <c r="AA173" s="378">
        <f>Z173/Z$205</f>
        <v>0</v>
      </c>
      <c r="AB173" s="412">
        <v>2</v>
      </c>
      <c r="AC173" s="378">
        <f>AB173/AB$205</f>
        <v>5.7142857142857143E-3</v>
      </c>
      <c r="AD173" s="379">
        <v>1</v>
      </c>
      <c r="AE173" s="376">
        <f>AD173/AD$205</f>
        <v>3.1152647975077881E-3</v>
      </c>
      <c r="AF173" s="380">
        <v>1</v>
      </c>
      <c r="AG173" s="378">
        <f>AF173/AF205</f>
        <v>2.9585798816568047E-3</v>
      </c>
      <c r="AH173" s="379">
        <v>1</v>
      </c>
      <c r="AI173" s="378">
        <f>AH173/AH205</f>
        <v>3.2679738562091504E-3</v>
      </c>
      <c r="AJ173" s="379">
        <v>3</v>
      </c>
      <c r="AK173" s="378">
        <f>AJ173/AJ205</f>
        <v>1.0676156583629894E-2</v>
      </c>
      <c r="AL173" s="375">
        <v>2</v>
      </c>
      <c r="AM173" s="467"/>
      <c r="AN173" s="376"/>
      <c r="AO173" s="378"/>
      <c r="AP173" s="376"/>
      <c r="AQ173" s="378"/>
      <c r="AR173" s="376"/>
      <c r="AS173" s="376"/>
      <c r="AT173" s="555">
        <v>2</v>
      </c>
      <c r="AU173" s="378">
        <f>AT173/AT205</f>
        <v>5.4644808743169399E-3</v>
      </c>
      <c r="AV173" s="381">
        <f>AVERAGE(N173,P173,R173,T173,V173,X173,Z173,AB173,AD173,AF173)</f>
        <v>0.7</v>
      </c>
      <c r="AW173" s="382">
        <f>AV173/AV$205</f>
        <v>2.2705157314304248E-3</v>
      </c>
      <c r="AX173" s="223"/>
    </row>
    <row r="174" spans="1:50" ht="12.75" customHeight="1" x14ac:dyDescent="0.25">
      <c r="A174" s="323"/>
      <c r="B174" s="323"/>
      <c r="C174" s="427"/>
      <c r="D174" s="222"/>
      <c r="E174" s="318"/>
      <c r="F174" s="222"/>
      <c r="G174" s="318"/>
      <c r="H174" s="222"/>
      <c r="I174" s="318"/>
      <c r="J174" s="222"/>
      <c r="K174" s="318"/>
      <c r="L174" s="222"/>
      <c r="M174" s="318"/>
      <c r="N174" s="222"/>
      <c r="O174" s="318"/>
      <c r="P174" s="222"/>
      <c r="Q174" s="318"/>
      <c r="R174" s="222"/>
      <c r="S174" s="318"/>
      <c r="T174" s="222"/>
      <c r="U174" s="319"/>
      <c r="V174" s="309"/>
      <c r="W174" s="318"/>
      <c r="X174" s="222"/>
      <c r="Y174" s="319"/>
      <c r="Z174" s="309"/>
      <c r="AA174" s="285"/>
      <c r="AB174" s="309"/>
      <c r="AC174" s="285"/>
      <c r="AD174" s="282"/>
      <c r="AE174" s="319"/>
      <c r="AF174" s="283"/>
      <c r="AG174" s="285"/>
      <c r="AH174" s="282"/>
      <c r="AI174" s="285"/>
      <c r="AJ174" s="282"/>
      <c r="AK174" s="285"/>
      <c r="AL174" s="319"/>
      <c r="AM174" s="285"/>
      <c r="AN174" s="319"/>
      <c r="AO174" s="285"/>
      <c r="AP174" s="319"/>
      <c r="AQ174" s="285"/>
      <c r="AR174" s="319"/>
      <c r="AS174" s="319"/>
      <c r="AT174" s="549"/>
      <c r="AU174" s="285"/>
      <c r="AV174" s="402"/>
      <c r="AW174" s="320"/>
      <c r="AX174" s="223"/>
    </row>
    <row r="175" spans="1:50" ht="12.75" customHeight="1" x14ac:dyDescent="0.25">
      <c r="A175" s="323">
        <v>38.020099999999999</v>
      </c>
      <c r="B175" s="282">
        <v>38</v>
      </c>
      <c r="C175" s="372" t="s">
        <v>203</v>
      </c>
      <c r="D175" s="375">
        <v>0</v>
      </c>
      <c r="E175" s="374" t="e">
        <f>D175/D$205</f>
        <v>#REF!</v>
      </c>
      <c r="F175" s="375">
        <v>0</v>
      </c>
      <c r="G175" s="374" t="e">
        <f>F175/F$205</f>
        <v>#REF!</v>
      </c>
      <c r="H175" s="375">
        <v>0</v>
      </c>
      <c r="I175" s="374" t="e">
        <f>H175/H$205</f>
        <v>#REF!</v>
      </c>
      <c r="J175" s="375">
        <v>1</v>
      </c>
      <c r="K175" s="374" t="e">
        <f>J175/$J$205</f>
        <v>#REF!</v>
      </c>
      <c r="L175" s="375">
        <v>1</v>
      </c>
      <c r="M175" s="374" t="e">
        <f>L175/L$205</f>
        <v>#REF!</v>
      </c>
      <c r="N175" s="375">
        <v>0</v>
      </c>
      <c r="O175" s="374" t="e">
        <f>N175/N$205</f>
        <v>#REF!</v>
      </c>
      <c r="P175" s="375">
        <v>1</v>
      </c>
      <c r="Q175" s="374">
        <f>P175/P$205</f>
        <v>3.3557046979865771E-3</v>
      </c>
      <c r="R175" s="375">
        <v>0</v>
      </c>
      <c r="S175" s="374">
        <f>R175/R$205</f>
        <v>0</v>
      </c>
      <c r="T175" s="375">
        <v>0</v>
      </c>
      <c r="U175" s="376">
        <f>T175/T$205</f>
        <v>0</v>
      </c>
      <c r="V175" s="412">
        <v>0</v>
      </c>
      <c r="W175" s="374">
        <f>V175/V$205</f>
        <v>0</v>
      </c>
      <c r="X175" s="375">
        <v>0</v>
      </c>
      <c r="Y175" s="376">
        <f>X175/X$205</f>
        <v>0</v>
      </c>
      <c r="Z175" s="412">
        <v>0</v>
      </c>
      <c r="AA175" s="378">
        <f>Z175/Z$205</f>
        <v>0</v>
      </c>
      <c r="AB175" s="412">
        <v>4</v>
      </c>
      <c r="AC175" s="378">
        <f>AB175/AB$205</f>
        <v>1.1428571428571429E-2</v>
      </c>
      <c r="AD175" s="379">
        <v>0</v>
      </c>
      <c r="AE175" s="376">
        <f>AD175/AD$205</f>
        <v>0</v>
      </c>
      <c r="AF175" s="380">
        <v>2</v>
      </c>
      <c r="AG175" s="378">
        <f>AF175/AF205</f>
        <v>5.9171597633136093E-3</v>
      </c>
      <c r="AH175" s="379">
        <v>2</v>
      </c>
      <c r="AI175" s="378">
        <f>AH175/AH205</f>
        <v>6.5359477124183009E-3</v>
      </c>
      <c r="AJ175" s="379">
        <v>2</v>
      </c>
      <c r="AK175" s="378">
        <f>AJ175/AJ205</f>
        <v>7.1174377224199285E-3</v>
      </c>
      <c r="AL175" s="375">
        <v>2</v>
      </c>
      <c r="AM175" s="467"/>
      <c r="AN175" s="376"/>
      <c r="AO175" s="378"/>
      <c r="AP175" s="376"/>
      <c r="AQ175" s="378"/>
      <c r="AR175" s="376"/>
      <c r="AS175" s="376"/>
      <c r="AT175" s="555">
        <v>0</v>
      </c>
      <c r="AU175" s="378">
        <f>AT175/AT205</f>
        <v>0</v>
      </c>
      <c r="AV175" s="381">
        <f>AVERAGE(N175,P175,R175,T175,V175,X175,Z175,AB175,AD175,AF175)</f>
        <v>0.7</v>
      </c>
      <c r="AW175" s="382">
        <f>AV175/AV$205</f>
        <v>2.2705157314304248E-3</v>
      </c>
      <c r="AX175" s="229"/>
    </row>
    <row r="176" spans="1:50" ht="12.75" customHeight="1" x14ac:dyDescent="0.25">
      <c r="A176" s="323"/>
      <c r="B176" s="323"/>
      <c r="C176" s="427"/>
      <c r="D176" s="222"/>
      <c r="E176" s="318"/>
      <c r="F176" s="222"/>
      <c r="G176" s="318"/>
      <c r="H176" s="222"/>
      <c r="I176" s="318"/>
      <c r="J176" s="222"/>
      <c r="K176" s="318"/>
      <c r="L176" s="222"/>
      <c r="M176" s="318"/>
      <c r="N176" s="222"/>
      <c r="O176" s="318"/>
      <c r="P176" s="222"/>
      <c r="Q176" s="318"/>
      <c r="R176" s="222"/>
      <c r="S176" s="318"/>
      <c r="T176" s="222"/>
      <c r="U176" s="319"/>
      <c r="V176" s="309"/>
      <c r="W176" s="318"/>
      <c r="X176" s="222"/>
      <c r="Y176" s="319"/>
      <c r="Z176" s="309"/>
      <c r="AA176" s="285"/>
      <c r="AB176" s="309"/>
      <c r="AC176" s="285"/>
      <c r="AD176" s="282"/>
      <c r="AE176" s="319"/>
      <c r="AF176" s="283"/>
      <c r="AG176" s="285"/>
      <c r="AH176" s="282"/>
      <c r="AI176" s="285"/>
      <c r="AJ176" s="282"/>
      <c r="AK176" s="285"/>
      <c r="AL176" s="319"/>
      <c r="AM176" s="285"/>
      <c r="AN176" s="319"/>
      <c r="AO176" s="285"/>
      <c r="AP176" s="319"/>
      <c r="AQ176" s="285"/>
      <c r="AR176" s="319"/>
      <c r="AS176" s="319"/>
      <c r="AT176" s="549"/>
      <c r="AU176" s="285"/>
      <c r="AV176" s="402"/>
      <c r="AW176" s="320"/>
      <c r="AX176" s="223"/>
    </row>
    <row r="177" spans="1:50" ht="12.75" customHeight="1" x14ac:dyDescent="0.25">
      <c r="A177" s="323"/>
      <c r="B177" s="323"/>
      <c r="C177" s="348" t="s">
        <v>331</v>
      </c>
      <c r="D177" s="222"/>
      <c r="E177" s="318"/>
      <c r="F177" s="222"/>
      <c r="G177" s="318"/>
      <c r="H177" s="222"/>
      <c r="I177" s="318"/>
      <c r="J177" s="222"/>
      <c r="K177" s="318"/>
      <c r="L177" s="222"/>
      <c r="M177" s="318"/>
      <c r="N177" s="222"/>
      <c r="O177" s="318"/>
      <c r="P177" s="222"/>
      <c r="Q177" s="318"/>
      <c r="R177" s="222"/>
      <c r="S177" s="318"/>
      <c r="T177" s="222"/>
      <c r="U177" s="319"/>
      <c r="V177" s="309"/>
      <c r="W177" s="318"/>
      <c r="X177" s="222"/>
      <c r="Y177" s="319"/>
      <c r="Z177" s="309"/>
      <c r="AA177" s="285"/>
      <c r="AB177" s="309"/>
      <c r="AC177" s="285"/>
      <c r="AD177" s="282"/>
      <c r="AE177" s="319"/>
      <c r="AF177" s="283"/>
      <c r="AG177" s="285"/>
      <c r="AH177" s="282"/>
      <c r="AI177" s="285"/>
      <c r="AJ177" s="282"/>
      <c r="AK177" s="285"/>
      <c r="AL177" s="319"/>
      <c r="AM177" s="285"/>
      <c r="AN177" s="319"/>
      <c r="AO177" s="285"/>
      <c r="AP177" s="319"/>
      <c r="AQ177" s="285"/>
      <c r="AR177" s="319"/>
      <c r="AS177" s="319"/>
      <c r="AT177" s="549"/>
      <c r="AU177" s="285"/>
      <c r="AV177" s="402"/>
      <c r="AW177" s="320"/>
      <c r="AX177" s="223"/>
    </row>
    <row r="178" spans="1:50" ht="12.75" customHeight="1" x14ac:dyDescent="0.25">
      <c r="A178" s="323"/>
      <c r="B178" s="323"/>
      <c r="C178" s="264" t="s">
        <v>332</v>
      </c>
      <c r="D178" s="271"/>
      <c r="E178" s="266"/>
      <c r="F178" s="271"/>
      <c r="G178" s="266"/>
      <c r="H178" s="271"/>
      <c r="I178" s="266"/>
      <c r="J178" s="271"/>
      <c r="K178" s="266"/>
      <c r="L178" s="271"/>
      <c r="M178" s="266"/>
      <c r="N178" s="271"/>
      <c r="O178" s="266"/>
      <c r="P178" s="271"/>
      <c r="Q178" s="266"/>
      <c r="R178" s="271"/>
      <c r="S178" s="266"/>
      <c r="T178" s="271"/>
      <c r="U178" s="267"/>
      <c r="V178" s="269"/>
      <c r="W178" s="266"/>
      <c r="X178" s="271"/>
      <c r="Y178" s="267"/>
      <c r="Z178" s="269"/>
      <c r="AA178" s="322"/>
      <c r="AB178" s="269"/>
      <c r="AC178" s="322"/>
      <c r="AD178" s="443"/>
      <c r="AE178" s="267"/>
      <c r="AF178" s="310"/>
      <c r="AG178" s="322"/>
      <c r="AH178" s="443">
        <v>1</v>
      </c>
      <c r="AI178" s="322">
        <f>AH178/AH$205</f>
        <v>3.2679738562091504E-3</v>
      </c>
      <c r="AJ178" s="443">
        <v>0</v>
      </c>
      <c r="AK178" s="322">
        <f>AJ178/AJ$205</f>
        <v>0</v>
      </c>
      <c r="AL178" s="271">
        <v>2</v>
      </c>
      <c r="AM178" s="322">
        <f>(AL178/AL180)</f>
        <v>0.18181818181818182</v>
      </c>
      <c r="AN178" s="267"/>
      <c r="AO178" s="322"/>
      <c r="AP178" s="267"/>
      <c r="AQ178" s="322"/>
      <c r="AR178" s="267"/>
      <c r="AS178" s="267"/>
      <c r="AT178" s="559">
        <v>0</v>
      </c>
      <c r="AU178" s="322">
        <f>AT178/AT$205</f>
        <v>0</v>
      </c>
      <c r="AV178" s="444"/>
      <c r="AW178" s="270"/>
      <c r="AX178" s="223"/>
    </row>
    <row r="179" spans="1:50" ht="12.75" customHeight="1" x14ac:dyDescent="0.25">
      <c r="A179" s="323"/>
      <c r="B179" s="323"/>
      <c r="C179" s="348" t="s">
        <v>333</v>
      </c>
      <c r="D179" s="222"/>
      <c r="E179" s="318"/>
      <c r="F179" s="222"/>
      <c r="G179" s="318"/>
      <c r="H179" s="222"/>
      <c r="I179" s="318"/>
      <c r="J179" s="222"/>
      <c r="K179" s="318"/>
      <c r="L179" s="222"/>
      <c r="M179" s="318"/>
      <c r="N179" s="222"/>
      <c r="O179" s="318"/>
      <c r="P179" s="222"/>
      <c r="Q179" s="318"/>
      <c r="R179" s="222"/>
      <c r="S179" s="318"/>
      <c r="T179" s="222"/>
      <c r="U179" s="319"/>
      <c r="V179" s="309"/>
      <c r="W179" s="318"/>
      <c r="X179" s="222"/>
      <c r="Y179" s="319"/>
      <c r="Z179" s="447"/>
      <c r="AA179" s="407"/>
      <c r="AB179" s="447"/>
      <c r="AC179" s="468"/>
      <c r="AD179" s="391"/>
      <c r="AE179" s="409"/>
      <c r="AF179" s="469"/>
      <c r="AG179" s="407"/>
      <c r="AH179" s="391">
        <v>3</v>
      </c>
      <c r="AI179" s="364">
        <f>AH179/AH$205</f>
        <v>9.8039215686274508E-3</v>
      </c>
      <c r="AJ179" s="391">
        <v>4</v>
      </c>
      <c r="AK179" s="364">
        <f>AJ179/AJ$205</f>
        <v>1.4234875444839857E-2</v>
      </c>
      <c r="AL179" s="408">
        <v>9</v>
      </c>
      <c r="AM179" s="407">
        <f>AL179/AL180</f>
        <v>0.81818181818181823</v>
      </c>
      <c r="AN179" s="409"/>
      <c r="AO179" s="407"/>
      <c r="AP179" s="409"/>
      <c r="AQ179" s="407"/>
      <c r="AR179" s="409"/>
      <c r="AS179" s="409"/>
      <c r="AT179" s="557">
        <v>4</v>
      </c>
      <c r="AU179" s="364">
        <f>AT179/AT$205</f>
        <v>1.092896174863388E-2</v>
      </c>
      <c r="AV179" s="470"/>
      <c r="AW179" s="471"/>
      <c r="AX179" s="223"/>
    </row>
    <row r="180" spans="1:50" ht="12.75" customHeight="1" x14ac:dyDescent="0.25">
      <c r="A180" s="323">
        <v>38.020099999999999</v>
      </c>
      <c r="B180" s="282">
        <v>38</v>
      </c>
      <c r="C180" s="372" t="s">
        <v>334</v>
      </c>
      <c r="D180" s="375">
        <v>0</v>
      </c>
      <c r="E180" s="374" t="e">
        <f>D180/D$205</f>
        <v>#REF!</v>
      </c>
      <c r="F180" s="375">
        <v>0</v>
      </c>
      <c r="G180" s="374" t="e">
        <f>F180/F$205</f>
        <v>#REF!</v>
      </c>
      <c r="H180" s="375">
        <v>0</v>
      </c>
      <c r="I180" s="374" t="e">
        <f>H180/H$205</f>
        <v>#REF!</v>
      </c>
      <c r="J180" s="375">
        <v>0</v>
      </c>
      <c r="K180" s="374" t="e">
        <f>J180/$J$205</f>
        <v>#REF!</v>
      </c>
      <c r="L180" s="375">
        <v>0</v>
      </c>
      <c r="M180" s="374" t="e">
        <f>L180/L$205</f>
        <v>#REF!</v>
      </c>
      <c r="N180" s="375">
        <v>0</v>
      </c>
      <c r="O180" s="374" t="e">
        <f>N180/N$205</f>
        <v>#REF!</v>
      </c>
      <c r="P180" s="375">
        <v>0</v>
      </c>
      <c r="Q180" s="374">
        <f>P180/P$205</f>
        <v>0</v>
      </c>
      <c r="R180" s="375">
        <v>0</v>
      </c>
      <c r="S180" s="374">
        <f>R180/R$205</f>
        <v>0</v>
      </c>
      <c r="T180" s="375">
        <v>0</v>
      </c>
      <c r="U180" s="376">
        <f>T180/T$205</f>
        <v>0</v>
      </c>
      <c r="V180" s="412">
        <v>0</v>
      </c>
      <c r="W180" s="374">
        <f>V180/V$205</f>
        <v>0</v>
      </c>
      <c r="X180" s="375">
        <v>0</v>
      </c>
      <c r="Y180" s="376">
        <f>X180/X$205</f>
        <v>0</v>
      </c>
      <c r="Z180" s="412">
        <v>1</v>
      </c>
      <c r="AA180" s="378">
        <f>Z180/Z$205</f>
        <v>3.2894736842105261E-3</v>
      </c>
      <c r="AB180" s="412">
        <v>0</v>
      </c>
      <c r="AC180" s="376">
        <f>AB180/AB$205</f>
        <v>0</v>
      </c>
      <c r="AD180" s="472">
        <v>3</v>
      </c>
      <c r="AE180" s="376">
        <f>AD180/AD$205</f>
        <v>9.3457943925233638E-3</v>
      </c>
      <c r="AF180" s="380">
        <v>7</v>
      </c>
      <c r="AG180" s="378">
        <f>AF180/AF205</f>
        <v>2.0710059171597635E-2</v>
      </c>
      <c r="AH180" s="379">
        <f t="shared" ref="AH180:AM180" si="167">SUM(AH178:AH179)</f>
        <v>4</v>
      </c>
      <c r="AI180" s="378">
        <f t="shared" si="167"/>
        <v>1.3071895424836602E-2</v>
      </c>
      <c r="AJ180" s="379">
        <f t="shared" si="167"/>
        <v>4</v>
      </c>
      <c r="AK180" s="378">
        <f t="shared" si="167"/>
        <v>1.4234875444839857E-2</v>
      </c>
      <c r="AL180" s="373">
        <f t="shared" si="167"/>
        <v>11</v>
      </c>
      <c r="AM180" s="378">
        <f t="shared" si="167"/>
        <v>1</v>
      </c>
      <c r="AN180" s="376"/>
      <c r="AO180" s="378"/>
      <c r="AP180" s="376"/>
      <c r="AQ180" s="378"/>
      <c r="AR180" s="376"/>
      <c r="AS180" s="376"/>
      <c r="AT180" s="555">
        <v>4</v>
      </c>
      <c r="AU180" s="378">
        <f t="shared" ref="AU180" si="168">SUM(AU178:AU179)</f>
        <v>1.092896174863388E-2</v>
      </c>
      <c r="AV180" s="381">
        <f>AVERAGE(N180,P180,R180,T180,V180,X180,Z180,AB180,AD180,AF180)</f>
        <v>1.1000000000000001</v>
      </c>
      <c r="AW180" s="382">
        <f>AV180/AV$205</f>
        <v>3.5679532922478106E-3</v>
      </c>
      <c r="AX180" s="229"/>
    </row>
    <row r="181" spans="1:50" ht="12.75" customHeight="1" x14ac:dyDescent="0.25">
      <c r="A181" s="323"/>
      <c r="B181" s="323"/>
      <c r="C181" s="427"/>
      <c r="D181" s="222"/>
      <c r="E181" s="318"/>
      <c r="F181" s="222"/>
      <c r="G181" s="318"/>
      <c r="H181" s="222"/>
      <c r="I181" s="318"/>
      <c r="J181" s="222"/>
      <c r="K181" s="318"/>
      <c r="L181" s="222"/>
      <c r="M181" s="318"/>
      <c r="N181" s="222"/>
      <c r="O181" s="318"/>
      <c r="P181" s="222"/>
      <c r="Q181" s="318"/>
      <c r="R181" s="222"/>
      <c r="S181" s="318"/>
      <c r="T181" s="222"/>
      <c r="U181" s="319"/>
      <c r="V181" s="309"/>
      <c r="W181" s="318"/>
      <c r="X181" s="222"/>
      <c r="Y181" s="319"/>
      <c r="Z181" s="309"/>
      <c r="AA181" s="285"/>
      <c r="AB181" s="309"/>
      <c r="AC181" s="285"/>
      <c r="AD181" s="282"/>
      <c r="AE181" s="319"/>
      <c r="AF181" s="283"/>
      <c r="AG181" s="285"/>
      <c r="AH181" s="282"/>
      <c r="AI181" s="285"/>
      <c r="AJ181" s="282"/>
      <c r="AK181" s="285"/>
      <c r="AL181" s="319"/>
      <c r="AM181" s="285"/>
      <c r="AN181" s="319"/>
      <c r="AO181" s="285"/>
      <c r="AP181" s="319"/>
      <c r="AQ181" s="285"/>
      <c r="AR181" s="319"/>
      <c r="AS181" s="319"/>
      <c r="AT181" s="549"/>
      <c r="AU181" s="285"/>
      <c r="AV181" s="402"/>
      <c r="AW181" s="320"/>
      <c r="AX181" s="223"/>
    </row>
    <row r="182" spans="1:50" ht="12.75" customHeight="1" x14ac:dyDescent="0.25">
      <c r="A182" s="323"/>
      <c r="B182" s="323"/>
      <c r="C182" s="252" t="s">
        <v>335</v>
      </c>
      <c r="D182" s="261"/>
      <c r="E182" s="473"/>
      <c r="F182" s="261"/>
      <c r="G182" s="473"/>
      <c r="H182" s="261"/>
      <c r="I182" s="473"/>
      <c r="J182" s="261"/>
      <c r="K182" s="473"/>
      <c r="L182" s="261"/>
      <c r="M182" s="473"/>
      <c r="N182" s="261"/>
      <c r="O182" s="473"/>
      <c r="P182" s="261"/>
      <c r="Q182" s="473"/>
      <c r="R182" s="261"/>
      <c r="S182" s="473"/>
      <c r="T182" s="261"/>
      <c r="U182" s="261"/>
      <c r="V182" s="257"/>
      <c r="W182" s="473"/>
      <c r="X182" s="261"/>
      <c r="Y182" s="261"/>
      <c r="Z182" s="257"/>
      <c r="AA182" s="474"/>
      <c r="AB182" s="257"/>
      <c r="AC182" s="474"/>
      <c r="AD182" s="259"/>
      <c r="AE182" s="261"/>
      <c r="AF182" s="260"/>
      <c r="AG182" s="474"/>
      <c r="AH182" s="261"/>
      <c r="AI182" s="474"/>
      <c r="AJ182" s="261"/>
      <c r="AK182" s="474"/>
      <c r="AL182" s="261"/>
      <c r="AM182" s="474"/>
      <c r="AN182" s="261"/>
      <c r="AO182" s="474"/>
      <c r="AP182" s="261"/>
      <c r="AQ182" s="474"/>
      <c r="AR182" s="261"/>
      <c r="AS182" s="261"/>
      <c r="AT182" s="546"/>
      <c r="AU182" s="474"/>
      <c r="AV182" s="358"/>
      <c r="AW182" s="263"/>
      <c r="AX182" s="223"/>
    </row>
    <row r="183" spans="1:50" ht="12.75" customHeight="1" x14ac:dyDescent="0.25">
      <c r="A183" s="323">
        <v>16.010100000000001</v>
      </c>
      <c r="B183" s="282">
        <v>16</v>
      </c>
      <c r="C183" s="252" t="s">
        <v>194</v>
      </c>
      <c r="D183" s="261">
        <v>0</v>
      </c>
      <c r="E183" s="254" t="e">
        <f t="shared" ref="E183:E188" si="169">D183/D$205</f>
        <v>#REF!</v>
      </c>
      <c r="F183" s="261">
        <v>0</v>
      </c>
      <c r="G183" s="254" t="e">
        <f t="shared" ref="G183:G188" si="170">F183/F$205</f>
        <v>#REF!</v>
      </c>
      <c r="H183" s="261">
        <v>1</v>
      </c>
      <c r="I183" s="254" t="e">
        <f t="shared" ref="I183:I188" si="171">H183/H$205</f>
        <v>#REF!</v>
      </c>
      <c r="J183" s="261">
        <v>0</v>
      </c>
      <c r="K183" s="254" t="e">
        <f t="shared" ref="K183:K188" si="172">J183/$J$205</f>
        <v>#REF!</v>
      </c>
      <c r="L183" s="261">
        <v>0</v>
      </c>
      <c r="M183" s="254" t="e">
        <f t="shared" ref="M183:M188" si="173">L183/L$205</f>
        <v>#REF!</v>
      </c>
      <c r="N183" s="261">
        <v>1</v>
      </c>
      <c r="O183" s="254" t="e">
        <f t="shared" ref="O183:O188" si="174">N183/N$205</f>
        <v>#REF!</v>
      </c>
      <c r="P183" s="261">
        <v>0</v>
      </c>
      <c r="Q183" s="254">
        <f t="shared" ref="Q183:Q188" si="175">P183/P$205</f>
        <v>0</v>
      </c>
      <c r="R183" s="261">
        <v>0</v>
      </c>
      <c r="S183" s="254">
        <f t="shared" ref="S183:S188" si="176">R183/R$205</f>
        <v>0</v>
      </c>
      <c r="T183" s="261">
        <v>0</v>
      </c>
      <c r="U183" s="255">
        <f t="shared" ref="U183:U188" si="177">T183/T$205</f>
        <v>0</v>
      </c>
      <c r="V183" s="257">
        <v>0</v>
      </c>
      <c r="W183" s="254">
        <f t="shared" ref="W183:W188" si="178">V183/V$205</f>
        <v>0</v>
      </c>
      <c r="X183" s="261">
        <v>2</v>
      </c>
      <c r="Y183" s="255">
        <f t="shared" ref="Y183:Y188" si="179">X183/X$205</f>
        <v>6.7567567567567571E-3</v>
      </c>
      <c r="Z183" s="257">
        <v>1</v>
      </c>
      <c r="AA183" s="258">
        <f t="shared" ref="AA183:AA188" si="180">Z183/Z$205</f>
        <v>3.2894736842105261E-3</v>
      </c>
      <c r="AB183" s="257">
        <v>0</v>
      </c>
      <c r="AC183" s="258">
        <f t="shared" ref="AC183:AC188" si="181">AB183/AB$205</f>
        <v>0</v>
      </c>
      <c r="AD183" s="259">
        <v>1</v>
      </c>
      <c r="AE183" s="267">
        <f t="shared" ref="AE183:AE188" si="182">AD183/AD$205</f>
        <v>3.1152647975077881E-3</v>
      </c>
      <c r="AF183" s="260">
        <v>0</v>
      </c>
      <c r="AG183" s="258">
        <f>AF183/AF$205</f>
        <v>0</v>
      </c>
      <c r="AH183" s="259">
        <v>1</v>
      </c>
      <c r="AI183" s="258">
        <f>AH183/AH$205</f>
        <v>3.2679738562091504E-3</v>
      </c>
      <c r="AJ183" s="259">
        <v>0</v>
      </c>
      <c r="AK183" s="258">
        <f>AJ183/AJ$205</f>
        <v>0</v>
      </c>
      <c r="AL183" s="261">
        <v>1</v>
      </c>
      <c r="AM183" s="258">
        <f>AL183/AL188</f>
        <v>0.2</v>
      </c>
      <c r="AN183" s="255"/>
      <c r="AO183" s="258"/>
      <c r="AP183" s="255"/>
      <c r="AQ183" s="258"/>
      <c r="AR183" s="255"/>
      <c r="AS183" s="255"/>
      <c r="AT183" s="546">
        <v>1</v>
      </c>
      <c r="AU183" s="258">
        <f>AT183/AT$205</f>
        <v>2.7322404371584699E-3</v>
      </c>
      <c r="AV183" s="358">
        <f>AVERAGE(N183,P183,R183,T183,V183,X183,Z183,AB183,AD183, AF183)</f>
        <v>0.5</v>
      </c>
      <c r="AW183" s="263">
        <f t="shared" ref="AW183:AW188" si="183">AV183/AV$205</f>
        <v>1.6217969510217321E-3</v>
      </c>
      <c r="AX183" s="223"/>
    </row>
    <row r="184" spans="1:50" ht="12.75" customHeight="1" x14ac:dyDescent="0.25">
      <c r="A184" s="323">
        <v>16.0901</v>
      </c>
      <c r="B184" s="282">
        <v>16</v>
      </c>
      <c r="C184" s="264" t="s">
        <v>195</v>
      </c>
      <c r="D184" s="271">
        <v>0</v>
      </c>
      <c r="E184" s="266" t="e">
        <f t="shared" si="169"/>
        <v>#REF!</v>
      </c>
      <c r="F184" s="271">
        <v>0</v>
      </c>
      <c r="G184" s="266" t="e">
        <f t="shared" si="170"/>
        <v>#REF!</v>
      </c>
      <c r="H184" s="271">
        <v>0</v>
      </c>
      <c r="I184" s="266" t="e">
        <f t="shared" si="171"/>
        <v>#REF!</v>
      </c>
      <c r="J184" s="271">
        <v>0</v>
      </c>
      <c r="K184" s="266" t="e">
        <f t="shared" si="172"/>
        <v>#REF!</v>
      </c>
      <c r="L184" s="271">
        <v>1</v>
      </c>
      <c r="M184" s="266" t="e">
        <f t="shared" si="173"/>
        <v>#REF!</v>
      </c>
      <c r="N184" s="271">
        <v>1</v>
      </c>
      <c r="O184" s="266" t="e">
        <f t="shared" si="174"/>
        <v>#REF!</v>
      </c>
      <c r="P184" s="271">
        <v>0</v>
      </c>
      <c r="Q184" s="266">
        <f t="shared" si="175"/>
        <v>0</v>
      </c>
      <c r="R184" s="271">
        <v>0</v>
      </c>
      <c r="S184" s="266">
        <f t="shared" si="176"/>
        <v>0</v>
      </c>
      <c r="T184" s="271">
        <v>2</v>
      </c>
      <c r="U184" s="267">
        <f t="shared" si="177"/>
        <v>7.0921985815602835E-3</v>
      </c>
      <c r="V184" s="269">
        <v>1</v>
      </c>
      <c r="W184" s="266">
        <f t="shared" si="178"/>
        <v>3.0120481927710845E-3</v>
      </c>
      <c r="X184" s="271">
        <v>1</v>
      </c>
      <c r="Y184" s="267">
        <f t="shared" si="179"/>
        <v>3.3783783783783786E-3</v>
      </c>
      <c r="Z184" s="269">
        <v>0</v>
      </c>
      <c r="AA184" s="322">
        <f t="shared" si="180"/>
        <v>0</v>
      </c>
      <c r="AB184" s="269">
        <v>3</v>
      </c>
      <c r="AC184" s="322">
        <f t="shared" si="181"/>
        <v>8.5714285714285719E-3</v>
      </c>
      <c r="AD184" s="259">
        <v>0</v>
      </c>
      <c r="AE184" s="267">
        <f t="shared" si="182"/>
        <v>0</v>
      </c>
      <c r="AF184" s="260">
        <v>1</v>
      </c>
      <c r="AG184" s="258">
        <f>AF184/AF$205</f>
        <v>2.9585798816568047E-3</v>
      </c>
      <c r="AH184" s="259">
        <v>1</v>
      </c>
      <c r="AI184" s="258">
        <f>AH184/AH$205</f>
        <v>3.2679738562091504E-3</v>
      </c>
      <c r="AJ184" s="259">
        <v>0</v>
      </c>
      <c r="AK184" s="258">
        <f>AJ184/AJ$205</f>
        <v>0</v>
      </c>
      <c r="AL184" s="261">
        <v>1</v>
      </c>
      <c r="AM184" s="258">
        <f>AL184/AL188</f>
        <v>0.2</v>
      </c>
      <c r="AN184" s="255"/>
      <c r="AO184" s="258"/>
      <c r="AP184" s="255"/>
      <c r="AQ184" s="258"/>
      <c r="AR184" s="255"/>
      <c r="AS184" s="255"/>
      <c r="AT184" s="546">
        <v>1</v>
      </c>
      <c r="AU184" s="258">
        <f>AT184/AT$205</f>
        <v>2.7322404371584699E-3</v>
      </c>
      <c r="AV184" s="358">
        <f>AVERAGE(N184,P184,R184,T184,V184,X184,Z184,AB184,AD184, AF184)</f>
        <v>0.9</v>
      </c>
      <c r="AW184" s="270">
        <f t="shared" si="183"/>
        <v>2.9192345118391177E-3</v>
      </c>
      <c r="AX184" s="229"/>
    </row>
    <row r="185" spans="1:50" ht="12.75" customHeight="1" x14ac:dyDescent="0.25">
      <c r="A185" s="323">
        <v>16.0501</v>
      </c>
      <c r="B185" s="282">
        <v>16</v>
      </c>
      <c r="C185" s="264" t="s">
        <v>196</v>
      </c>
      <c r="D185" s="271">
        <v>0</v>
      </c>
      <c r="E185" s="266" t="e">
        <f t="shared" si="169"/>
        <v>#REF!</v>
      </c>
      <c r="F185" s="271">
        <v>0</v>
      </c>
      <c r="G185" s="266" t="e">
        <f t="shared" si="170"/>
        <v>#REF!</v>
      </c>
      <c r="H185" s="271">
        <v>1</v>
      </c>
      <c r="I185" s="266" t="e">
        <f t="shared" si="171"/>
        <v>#REF!</v>
      </c>
      <c r="J185" s="271">
        <v>0</v>
      </c>
      <c r="K185" s="266" t="e">
        <f t="shared" si="172"/>
        <v>#REF!</v>
      </c>
      <c r="L185" s="271">
        <v>1</v>
      </c>
      <c r="M185" s="266" t="e">
        <f t="shared" si="173"/>
        <v>#REF!</v>
      </c>
      <c r="N185" s="271">
        <v>0</v>
      </c>
      <c r="O185" s="266" t="e">
        <f t="shared" si="174"/>
        <v>#REF!</v>
      </c>
      <c r="P185" s="271">
        <v>0</v>
      </c>
      <c r="Q185" s="266">
        <f t="shared" si="175"/>
        <v>0</v>
      </c>
      <c r="R185" s="271">
        <v>1</v>
      </c>
      <c r="S185" s="266">
        <f t="shared" si="176"/>
        <v>3.5587188612099642E-3</v>
      </c>
      <c r="T185" s="271">
        <v>2</v>
      </c>
      <c r="U185" s="267">
        <f t="shared" si="177"/>
        <v>7.0921985815602835E-3</v>
      </c>
      <c r="V185" s="269">
        <v>1</v>
      </c>
      <c r="W185" s="266">
        <f t="shared" si="178"/>
        <v>3.0120481927710845E-3</v>
      </c>
      <c r="X185" s="271">
        <v>1</v>
      </c>
      <c r="Y185" s="267">
        <f t="shared" si="179"/>
        <v>3.3783783783783786E-3</v>
      </c>
      <c r="Z185" s="269">
        <v>1</v>
      </c>
      <c r="AA185" s="322">
        <f t="shared" si="180"/>
        <v>3.2894736842105261E-3</v>
      </c>
      <c r="AB185" s="269">
        <v>1</v>
      </c>
      <c r="AC185" s="322">
        <f t="shared" si="181"/>
        <v>2.8571428571428571E-3</v>
      </c>
      <c r="AD185" s="259">
        <v>0</v>
      </c>
      <c r="AE185" s="267">
        <f t="shared" si="182"/>
        <v>0</v>
      </c>
      <c r="AF185" s="260">
        <v>0</v>
      </c>
      <c r="AG185" s="258">
        <f>AF185/AF$205</f>
        <v>0</v>
      </c>
      <c r="AH185" s="259">
        <v>0</v>
      </c>
      <c r="AI185" s="258">
        <f>AH185/AH$205</f>
        <v>0</v>
      </c>
      <c r="AJ185" s="259">
        <v>0</v>
      </c>
      <c r="AK185" s="258">
        <f>AJ185/AJ$205</f>
        <v>0</v>
      </c>
      <c r="AL185" s="261">
        <v>1</v>
      </c>
      <c r="AM185" s="258">
        <f>AL185/AL188</f>
        <v>0.2</v>
      </c>
      <c r="AN185" s="255"/>
      <c r="AO185" s="258"/>
      <c r="AP185" s="255"/>
      <c r="AQ185" s="258"/>
      <c r="AR185" s="255"/>
      <c r="AS185" s="255"/>
      <c r="AT185" s="546">
        <v>4</v>
      </c>
      <c r="AU185" s="258">
        <f>AT185/AT$205</f>
        <v>1.092896174863388E-2</v>
      </c>
      <c r="AV185" s="358">
        <f>AVERAGE(N185,P185,R185,T185,V185,X185,Z185,AB185,AD185, AF185)</f>
        <v>0.7</v>
      </c>
      <c r="AW185" s="270">
        <f t="shared" si="183"/>
        <v>2.2705157314304248E-3</v>
      </c>
      <c r="AX185" s="223"/>
    </row>
    <row r="186" spans="1:50" ht="12.75" customHeight="1" x14ac:dyDescent="0.25">
      <c r="A186" s="323">
        <v>16.040199999999999</v>
      </c>
      <c r="B186" s="282">
        <v>16</v>
      </c>
      <c r="C186" s="264" t="s">
        <v>197</v>
      </c>
      <c r="D186" s="271">
        <v>0</v>
      </c>
      <c r="E186" s="266" t="e">
        <f t="shared" si="169"/>
        <v>#REF!</v>
      </c>
      <c r="F186" s="271">
        <v>2</v>
      </c>
      <c r="G186" s="266" t="e">
        <f t="shared" si="170"/>
        <v>#REF!</v>
      </c>
      <c r="H186" s="271">
        <v>0</v>
      </c>
      <c r="I186" s="266" t="e">
        <f t="shared" si="171"/>
        <v>#REF!</v>
      </c>
      <c r="J186" s="271">
        <v>1</v>
      </c>
      <c r="K186" s="266" t="e">
        <f t="shared" si="172"/>
        <v>#REF!</v>
      </c>
      <c r="L186" s="271">
        <v>0</v>
      </c>
      <c r="M186" s="266" t="e">
        <f t="shared" si="173"/>
        <v>#REF!</v>
      </c>
      <c r="N186" s="271">
        <v>0</v>
      </c>
      <c r="O186" s="266" t="e">
        <f t="shared" si="174"/>
        <v>#REF!</v>
      </c>
      <c r="P186" s="271">
        <v>1</v>
      </c>
      <c r="Q186" s="266">
        <f t="shared" si="175"/>
        <v>3.3557046979865771E-3</v>
      </c>
      <c r="R186" s="271">
        <v>1</v>
      </c>
      <c r="S186" s="266">
        <f t="shared" si="176"/>
        <v>3.5587188612099642E-3</v>
      </c>
      <c r="T186" s="271">
        <v>0</v>
      </c>
      <c r="U186" s="267">
        <f t="shared" si="177"/>
        <v>0</v>
      </c>
      <c r="V186" s="269">
        <v>1</v>
      </c>
      <c r="W186" s="266">
        <f t="shared" si="178"/>
        <v>3.0120481927710845E-3</v>
      </c>
      <c r="X186" s="271">
        <v>0</v>
      </c>
      <c r="Y186" s="267">
        <f t="shared" si="179"/>
        <v>0</v>
      </c>
      <c r="Z186" s="269">
        <v>0</v>
      </c>
      <c r="AA186" s="322">
        <f t="shared" si="180"/>
        <v>0</v>
      </c>
      <c r="AB186" s="269">
        <v>0</v>
      </c>
      <c r="AC186" s="322">
        <f t="shared" si="181"/>
        <v>0</v>
      </c>
      <c r="AD186" s="259">
        <v>0</v>
      </c>
      <c r="AE186" s="267">
        <f t="shared" si="182"/>
        <v>0</v>
      </c>
      <c r="AF186" s="260">
        <v>1</v>
      </c>
      <c r="AG186" s="258">
        <f>AF186/AF$205</f>
        <v>2.9585798816568047E-3</v>
      </c>
      <c r="AH186" s="259">
        <v>0</v>
      </c>
      <c r="AI186" s="258">
        <f>AH186/AH$205</f>
        <v>0</v>
      </c>
      <c r="AJ186" s="259">
        <v>1</v>
      </c>
      <c r="AK186" s="258">
        <f>AJ186/AJ$205</f>
        <v>3.5587188612099642E-3</v>
      </c>
      <c r="AL186" s="261">
        <v>0</v>
      </c>
      <c r="AM186" s="258">
        <f>AL186/AL188</f>
        <v>0</v>
      </c>
      <c r="AN186" s="255"/>
      <c r="AO186" s="258"/>
      <c r="AP186" s="255"/>
      <c r="AQ186" s="258"/>
      <c r="AR186" s="255"/>
      <c r="AS186" s="255"/>
      <c r="AT186" s="546">
        <v>2</v>
      </c>
      <c r="AU186" s="258">
        <f>AT186/AT$205</f>
        <v>5.4644808743169399E-3</v>
      </c>
      <c r="AV186" s="358">
        <f>AVERAGE(N186,P186,R186,T186,V186,X186,Z186,AB186,AD186, AF186)</f>
        <v>0.4</v>
      </c>
      <c r="AW186" s="270">
        <f t="shared" si="183"/>
        <v>1.2974375608173856E-3</v>
      </c>
      <c r="AX186" s="223"/>
    </row>
    <row r="187" spans="1:50" ht="12.75" customHeight="1" x14ac:dyDescent="0.25">
      <c r="A187" s="323">
        <v>16.090499999999999</v>
      </c>
      <c r="B187" s="282">
        <v>16</v>
      </c>
      <c r="C187" s="252" t="s">
        <v>198</v>
      </c>
      <c r="D187" s="261">
        <v>1</v>
      </c>
      <c r="E187" s="254" t="e">
        <f t="shared" si="169"/>
        <v>#REF!</v>
      </c>
      <c r="F187" s="261">
        <v>1</v>
      </c>
      <c r="G187" s="254" t="e">
        <f t="shared" si="170"/>
        <v>#REF!</v>
      </c>
      <c r="H187" s="261">
        <v>2</v>
      </c>
      <c r="I187" s="475" t="e">
        <f t="shared" si="171"/>
        <v>#REF!</v>
      </c>
      <c r="J187" s="394">
        <v>3</v>
      </c>
      <c r="K187" s="475" t="e">
        <f t="shared" si="172"/>
        <v>#REF!</v>
      </c>
      <c r="L187" s="394">
        <v>3</v>
      </c>
      <c r="M187" s="475" t="e">
        <f t="shared" si="173"/>
        <v>#REF!</v>
      </c>
      <c r="N187" s="394">
        <v>1</v>
      </c>
      <c r="O187" s="475" t="e">
        <f t="shared" si="174"/>
        <v>#REF!</v>
      </c>
      <c r="P187" s="394">
        <v>2</v>
      </c>
      <c r="Q187" s="475">
        <f t="shared" si="175"/>
        <v>6.7114093959731542E-3</v>
      </c>
      <c r="R187" s="394">
        <v>3</v>
      </c>
      <c r="S187" s="475">
        <f t="shared" si="176"/>
        <v>1.0676156583629894E-2</v>
      </c>
      <c r="T187" s="394">
        <v>1</v>
      </c>
      <c r="U187" s="368">
        <f t="shared" si="177"/>
        <v>3.5460992907801418E-3</v>
      </c>
      <c r="V187" s="476">
        <v>1</v>
      </c>
      <c r="W187" s="475">
        <f t="shared" si="178"/>
        <v>3.0120481927710845E-3</v>
      </c>
      <c r="X187" s="394">
        <v>0</v>
      </c>
      <c r="Y187" s="368">
        <f t="shared" si="179"/>
        <v>0</v>
      </c>
      <c r="Z187" s="476">
        <v>1</v>
      </c>
      <c r="AA187" s="367">
        <f t="shared" si="180"/>
        <v>3.2894736842105261E-3</v>
      </c>
      <c r="AB187" s="476">
        <v>1</v>
      </c>
      <c r="AC187" s="367">
        <f t="shared" si="181"/>
        <v>2.8571428571428571E-3</v>
      </c>
      <c r="AD187" s="365">
        <v>5</v>
      </c>
      <c r="AE187" s="362">
        <f t="shared" si="182"/>
        <v>1.5576323987538941E-2</v>
      </c>
      <c r="AF187" s="366">
        <v>2</v>
      </c>
      <c r="AG187" s="367">
        <f>AF187/AF$205</f>
        <v>5.9171597633136093E-3</v>
      </c>
      <c r="AH187" s="365">
        <v>5</v>
      </c>
      <c r="AI187" s="367">
        <f>AH187/AH$205</f>
        <v>1.6339869281045753E-2</v>
      </c>
      <c r="AJ187" s="365">
        <v>3</v>
      </c>
      <c r="AK187" s="367">
        <f>AJ187/AJ$205</f>
        <v>1.0676156583629894E-2</v>
      </c>
      <c r="AL187" s="394">
        <v>2</v>
      </c>
      <c r="AM187" s="367">
        <f>AL187/AL188</f>
        <v>0.4</v>
      </c>
      <c r="AN187" s="368"/>
      <c r="AO187" s="367"/>
      <c r="AP187" s="368"/>
      <c r="AQ187" s="367"/>
      <c r="AR187" s="368"/>
      <c r="AS187" s="368"/>
      <c r="AT187" s="554">
        <v>4</v>
      </c>
      <c r="AU187" s="367">
        <f>AT187/AT$205</f>
        <v>1.092896174863388E-2</v>
      </c>
      <c r="AV187" s="369">
        <f>AVERAGE(N187,P187,R187,T187,V187,X187,Z187,AB187,AD187, AF187)</f>
        <v>1.7</v>
      </c>
      <c r="AW187" s="448">
        <f t="shared" si="183"/>
        <v>5.5141096334738885E-3</v>
      </c>
      <c r="AX187" s="223"/>
    </row>
    <row r="188" spans="1:50" ht="12.75" customHeight="1" x14ac:dyDescent="0.25">
      <c r="A188" s="323"/>
      <c r="B188" s="323"/>
      <c r="C188" s="372" t="s">
        <v>228</v>
      </c>
      <c r="D188" s="373">
        <f>SUM(D183:D187)</f>
        <v>1</v>
      </c>
      <c r="E188" s="374" t="e">
        <f t="shared" si="169"/>
        <v>#REF!</v>
      </c>
      <c r="F188" s="373">
        <f>SUM(F183:F187)</f>
        <v>3</v>
      </c>
      <c r="G188" s="374" t="e">
        <f t="shared" si="170"/>
        <v>#REF!</v>
      </c>
      <c r="H188" s="373">
        <f>SUM(H183:H187)</f>
        <v>4</v>
      </c>
      <c r="I188" s="374" t="e">
        <f t="shared" si="171"/>
        <v>#REF!</v>
      </c>
      <c r="J188" s="373">
        <f>SUM(J183:J187)</f>
        <v>4</v>
      </c>
      <c r="K188" s="374" t="e">
        <f t="shared" si="172"/>
        <v>#REF!</v>
      </c>
      <c r="L188" s="373">
        <f>SUM(L183:L187)</f>
        <v>5</v>
      </c>
      <c r="M188" s="374" t="e">
        <f t="shared" si="173"/>
        <v>#REF!</v>
      </c>
      <c r="N188" s="375">
        <v>3</v>
      </c>
      <c r="O188" s="374" t="e">
        <f t="shared" si="174"/>
        <v>#REF!</v>
      </c>
      <c r="P188" s="373">
        <f>SUM(P183:P187)</f>
        <v>3</v>
      </c>
      <c r="Q188" s="374">
        <f t="shared" si="175"/>
        <v>1.0067114093959731E-2</v>
      </c>
      <c r="R188" s="373">
        <f>SUM(R183:R187)</f>
        <v>5</v>
      </c>
      <c r="S188" s="374">
        <f t="shared" si="176"/>
        <v>1.7793594306049824E-2</v>
      </c>
      <c r="T188" s="373">
        <f>SUM(T183:T187)</f>
        <v>5</v>
      </c>
      <c r="U188" s="376">
        <f t="shared" si="177"/>
        <v>1.7730496453900711E-2</v>
      </c>
      <c r="V188" s="377">
        <f>SUM(V183:V187)</f>
        <v>4</v>
      </c>
      <c r="W188" s="374">
        <f t="shared" si="178"/>
        <v>1.2048192771084338E-2</v>
      </c>
      <c r="X188" s="373">
        <f>SUM(X183:X187)</f>
        <v>4</v>
      </c>
      <c r="Y188" s="376">
        <f t="shared" si="179"/>
        <v>1.3513513513513514E-2</v>
      </c>
      <c r="Z188" s="377">
        <f>SUM(Z183:Z187)</f>
        <v>3</v>
      </c>
      <c r="AA188" s="378">
        <f t="shared" si="180"/>
        <v>9.8684210526315784E-3</v>
      </c>
      <c r="AB188" s="377">
        <f>SUM(AB183:AB187)</f>
        <v>5</v>
      </c>
      <c r="AC188" s="378">
        <f t="shared" si="181"/>
        <v>1.4285714285714285E-2</v>
      </c>
      <c r="AD188" s="379">
        <f>SUM(AD183:AD187)</f>
        <v>6</v>
      </c>
      <c r="AE188" s="376">
        <f t="shared" si="182"/>
        <v>1.8691588785046728E-2</v>
      </c>
      <c r="AF188" s="380">
        <f>AF187+AF186+AF185+AF184+AF183</f>
        <v>4</v>
      </c>
      <c r="AG188" s="378">
        <f>AF188/AF205</f>
        <v>1.1834319526627219E-2</v>
      </c>
      <c r="AH188" s="379">
        <f t="shared" ref="AH188:AM188" si="184">SUM(AH183:AH187)</f>
        <v>7</v>
      </c>
      <c r="AI188" s="378">
        <f t="shared" si="184"/>
        <v>2.2875816993464054E-2</v>
      </c>
      <c r="AJ188" s="379">
        <f t="shared" si="184"/>
        <v>4</v>
      </c>
      <c r="AK188" s="378">
        <f t="shared" si="184"/>
        <v>1.4234875444839857E-2</v>
      </c>
      <c r="AL188" s="373">
        <f t="shared" si="184"/>
        <v>5</v>
      </c>
      <c r="AM188" s="378">
        <f t="shared" si="184"/>
        <v>1</v>
      </c>
      <c r="AN188" s="376"/>
      <c r="AO188" s="378"/>
      <c r="AP188" s="376"/>
      <c r="AQ188" s="378"/>
      <c r="AR188" s="376"/>
      <c r="AS188" s="376"/>
      <c r="AT188" s="555">
        <f>SUM(AT183:AT187)</f>
        <v>12</v>
      </c>
      <c r="AU188" s="378">
        <f t="shared" ref="AU188" si="185">SUM(AU183:AU187)</f>
        <v>3.2786885245901641E-2</v>
      </c>
      <c r="AV188" s="381">
        <f>AVERAGE(N188,P188,R188,T188,V188,X188,Z188,AB188,AD188,AF188)</f>
        <v>4.2</v>
      </c>
      <c r="AW188" s="382">
        <f t="shared" si="183"/>
        <v>1.362309438858255E-2</v>
      </c>
      <c r="AX188" s="224"/>
    </row>
    <row r="189" spans="1:50" ht="12.75" customHeight="1" x14ac:dyDescent="0.25">
      <c r="A189" s="323"/>
      <c r="B189" s="323"/>
      <c r="C189" s="427"/>
      <c r="D189" s="222"/>
      <c r="E189" s="318"/>
      <c r="F189" s="222"/>
      <c r="G189" s="318"/>
      <c r="H189" s="222"/>
      <c r="I189" s="318"/>
      <c r="J189" s="222"/>
      <c r="K189" s="318"/>
      <c r="L189" s="222"/>
      <c r="M189" s="318"/>
      <c r="N189" s="222"/>
      <c r="O189" s="318"/>
      <c r="P189" s="222"/>
      <c r="Q189" s="318"/>
      <c r="R189" s="222"/>
      <c r="S189" s="318"/>
      <c r="T189" s="222"/>
      <c r="U189" s="319"/>
      <c r="V189" s="309"/>
      <c r="W189" s="318"/>
      <c r="X189" s="222"/>
      <c r="Y189" s="319"/>
      <c r="Z189" s="309"/>
      <c r="AA189" s="285"/>
      <c r="AB189" s="309"/>
      <c r="AC189" s="285"/>
      <c r="AD189" s="282"/>
      <c r="AE189" s="319"/>
      <c r="AF189" s="283"/>
      <c r="AG189" s="285"/>
      <c r="AH189" s="282"/>
      <c r="AI189" s="285"/>
      <c r="AJ189" s="282"/>
      <c r="AK189" s="285"/>
      <c r="AL189" s="319"/>
      <c r="AM189" s="285"/>
      <c r="AN189" s="319"/>
      <c r="AO189" s="285"/>
      <c r="AP189" s="319"/>
      <c r="AQ189" s="285"/>
      <c r="AR189" s="319"/>
      <c r="AS189" s="319"/>
      <c r="AT189" s="549"/>
      <c r="AU189" s="285"/>
      <c r="AV189" s="402"/>
      <c r="AW189" s="320"/>
      <c r="AX189" s="223"/>
    </row>
    <row r="190" spans="1:50" ht="13.5" customHeight="1" x14ac:dyDescent="0.25">
      <c r="A190" s="323">
        <v>24.010300000000001</v>
      </c>
      <c r="B190" s="282">
        <v>24</v>
      </c>
      <c r="C190" s="415" t="s">
        <v>229</v>
      </c>
      <c r="D190" s="416">
        <v>0</v>
      </c>
      <c r="E190" s="417" t="e">
        <f>D190/D$205</f>
        <v>#REF!</v>
      </c>
      <c r="F190" s="416">
        <v>0</v>
      </c>
      <c r="G190" s="417" t="e">
        <f>F190/F$205</f>
        <v>#REF!</v>
      </c>
      <c r="H190" s="416">
        <v>0</v>
      </c>
      <c r="I190" s="417" t="e">
        <f>H190/H$205</f>
        <v>#REF!</v>
      </c>
      <c r="J190" s="416">
        <v>0</v>
      </c>
      <c r="K190" s="417" t="e">
        <f>J190/$J$205</f>
        <v>#REF!</v>
      </c>
      <c r="L190" s="416">
        <v>0</v>
      </c>
      <c r="M190" s="417" t="e">
        <f>L190/L$205</f>
        <v>#REF!</v>
      </c>
      <c r="N190" s="416">
        <v>0</v>
      </c>
      <c r="O190" s="417" t="e">
        <f>N190/N$205</f>
        <v>#REF!</v>
      </c>
      <c r="P190" s="416">
        <v>0</v>
      </c>
      <c r="Q190" s="417">
        <f>P190/P$205</f>
        <v>0</v>
      </c>
      <c r="R190" s="416">
        <v>0</v>
      </c>
      <c r="S190" s="417">
        <f>R190/R$205</f>
        <v>0</v>
      </c>
      <c r="T190" s="416">
        <v>0</v>
      </c>
      <c r="U190" s="418">
        <f>T190/T$205</f>
        <v>0</v>
      </c>
      <c r="V190" s="419">
        <v>1</v>
      </c>
      <c r="W190" s="417">
        <f>V190/V$205</f>
        <v>3.0120481927710845E-3</v>
      </c>
      <c r="X190" s="416">
        <v>2</v>
      </c>
      <c r="Y190" s="418">
        <f>X190/X$205</f>
        <v>6.7567567567567571E-3</v>
      </c>
      <c r="Z190" s="419">
        <v>0</v>
      </c>
      <c r="AA190" s="420">
        <f>Z190/Z$205</f>
        <v>0</v>
      </c>
      <c r="AB190" s="419">
        <v>1</v>
      </c>
      <c r="AC190" s="420">
        <f>AB190/AB$205</f>
        <v>2.8571428571428571E-3</v>
      </c>
      <c r="AD190" s="421">
        <v>0</v>
      </c>
      <c r="AE190" s="418">
        <f>AD190/AD$205</f>
        <v>0</v>
      </c>
      <c r="AF190" s="422">
        <v>1</v>
      </c>
      <c r="AG190" s="420">
        <f>AF190/AF205</f>
        <v>2.9585798816568047E-3</v>
      </c>
      <c r="AH190" s="421">
        <v>1</v>
      </c>
      <c r="AI190" s="420">
        <f>AH190/AH205</f>
        <v>3.2679738562091504E-3</v>
      </c>
      <c r="AJ190" s="421">
        <v>0</v>
      </c>
      <c r="AK190" s="420">
        <f>AJ190/AJ205</f>
        <v>0</v>
      </c>
      <c r="AL190" s="477"/>
      <c r="AM190" s="478"/>
      <c r="AN190" s="418"/>
      <c r="AO190" s="420"/>
      <c r="AP190" s="418"/>
      <c r="AQ190" s="420"/>
      <c r="AR190" s="418"/>
      <c r="AS190" s="418"/>
      <c r="AT190" s="558">
        <v>0</v>
      </c>
      <c r="AU190" s="420">
        <f>AT190/AT205</f>
        <v>0</v>
      </c>
      <c r="AV190" s="424">
        <f>AVERAGE(X188,F188,H188,J188,L188,N188,P188,R188,T188,V188)</f>
        <v>4</v>
      </c>
      <c r="AW190" s="425">
        <f>AV190/AV$205</f>
        <v>1.2974375608173857E-2</v>
      </c>
      <c r="AX190" s="223"/>
    </row>
    <row r="191" spans="1:50" ht="12.75" customHeight="1" x14ac:dyDescent="0.25">
      <c r="A191" s="323"/>
      <c r="B191" s="323"/>
      <c r="C191" s="427"/>
      <c r="D191" s="222"/>
      <c r="E191" s="318"/>
      <c r="F191" s="222"/>
      <c r="G191" s="318"/>
      <c r="H191" s="222"/>
      <c r="I191" s="318"/>
      <c r="J191" s="222"/>
      <c r="K191" s="318"/>
      <c r="L191" s="222"/>
      <c r="M191" s="318"/>
      <c r="N191" s="222"/>
      <c r="O191" s="318"/>
      <c r="P191" s="222"/>
      <c r="Q191" s="318"/>
      <c r="R191" s="222"/>
      <c r="S191" s="318"/>
      <c r="T191" s="222"/>
      <c r="U191" s="319"/>
      <c r="V191" s="309"/>
      <c r="W191" s="318"/>
      <c r="X191" s="222"/>
      <c r="Y191" s="319"/>
      <c r="Z191" s="309"/>
      <c r="AA191" s="285"/>
      <c r="AB191" s="309"/>
      <c r="AC191" s="285"/>
      <c r="AD191" s="282"/>
      <c r="AE191" s="319"/>
      <c r="AF191" s="283"/>
      <c r="AG191" s="285"/>
      <c r="AH191" s="282"/>
      <c r="AI191" s="285"/>
      <c r="AJ191" s="282"/>
      <c r="AK191" s="285"/>
      <c r="AL191" s="479"/>
      <c r="AM191" s="480"/>
      <c r="AN191" s="319"/>
      <c r="AO191" s="285"/>
      <c r="AP191" s="319"/>
      <c r="AQ191" s="285"/>
      <c r="AR191" s="319"/>
      <c r="AS191" s="319"/>
      <c r="AT191" s="549"/>
      <c r="AU191" s="285"/>
      <c r="AV191" s="402"/>
      <c r="AW191" s="320"/>
      <c r="AX191" s="223"/>
    </row>
    <row r="192" spans="1:50" ht="12.75" customHeight="1" x14ac:dyDescent="0.25">
      <c r="A192" s="323">
        <v>30.999199999999998</v>
      </c>
      <c r="B192" s="282">
        <v>30</v>
      </c>
      <c r="C192" s="372" t="s">
        <v>336</v>
      </c>
      <c r="D192" s="375">
        <v>0</v>
      </c>
      <c r="E192" s="374" t="e">
        <f>D192/D$205</f>
        <v>#REF!</v>
      </c>
      <c r="F192" s="375">
        <v>0</v>
      </c>
      <c r="G192" s="374" t="e">
        <f>F192/F$205</f>
        <v>#REF!</v>
      </c>
      <c r="H192" s="375">
        <v>0</v>
      </c>
      <c r="I192" s="374" t="e">
        <f>H192/H$205</f>
        <v>#REF!</v>
      </c>
      <c r="J192" s="375">
        <v>0</v>
      </c>
      <c r="K192" s="374" t="e">
        <f>J192/$J$205</f>
        <v>#REF!</v>
      </c>
      <c r="L192" s="375">
        <v>0</v>
      </c>
      <c r="M192" s="374" t="e">
        <f>L192/L$205</f>
        <v>#REF!</v>
      </c>
      <c r="N192" s="375">
        <v>0</v>
      </c>
      <c r="O192" s="374" t="e">
        <f>N192/N$205</f>
        <v>#REF!</v>
      </c>
      <c r="P192" s="375">
        <v>0</v>
      </c>
      <c r="Q192" s="374">
        <f>P192/P$205</f>
        <v>0</v>
      </c>
      <c r="R192" s="375">
        <v>0</v>
      </c>
      <c r="S192" s="374">
        <f>R192/R$205</f>
        <v>0</v>
      </c>
      <c r="T192" s="375">
        <v>1</v>
      </c>
      <c r="U192" s="376">
        <f>T192/T$205</f>
        <v>3.5460992907801418E-3</v>
      </c>
      <c r="V192" s="412">
        <v>2</v>
      </c>
      <c r="W192" s="374">
        <f>V192/V$205</f>
        <v>6.024096385542169E-3</v>
      </c>
      <c r="X192" s="375">
        <v>2</v>
      </c>
      <c r="Y192" s="376">
        <f>X192/X$205</f>
        <v>6.7567567567567571E-3</v>
      </c>
      <c r="Z192" s="412">
        <v>1</v>
      </c>
      <c r="AA192" s="378">
        <f>Z192/Z$205</f>
        <v>3.2894736842105261E-3</v>
      </c>
      <c r="AB192" s="412">
        <v>3</v>
      </c>
      <c r="AC192" s="378">
        <f>AB192/AB$205</f>
        <v>8.5714285714285719E-3</v>
      </c>
      <c r="AD192" s="379">
        <v>1</v>
      </c>
      <c r="AE192" s="376">
        <f>AD192/AD$205</f>
        <v>3.1152647975077881E-3</v>
      </c>
      <c r="AF192" s="380">
        <v>0</v>
      </c>
      <c r="AG192" s="378">
        <f>AF192/AF205</f>
        <v>0</v>
      </c>
      <c r="AH192" s="379">
        <v>0</v>
      </c>
      <c r="AI192" s="378">
        <f>AH192/AH205</f>
        <v>0</v>
      </c>
      <c r="AJ192" s="379">
        <v>0</v>
      </c>
      <c r="AK192" s="378">
        <f>AJ192/AJ205</f>
        <v>0</v>
      </c>
      <c r="AL192" s="395"/>
      <c r="AM192" s="467"/>
      <c r="AN192" s="376"/>
      <c r="AO192" s="378"/>
      <c r="AP192" s="376"/>
      <c r="AQ192" s="378"/>
      <c r="AR192" s="376"/>
      <c r="AS192" s="376"/>
      <c r="AT192" s="555">
        <v>0</v>
      </c>
      <c r="AU192" s="378">
        <f>AT192/AT205</f>
        <v>0</v>
      </c>
      <c r="AV192" s="381">
        <f>AVERAGE(N192,P192,R192,T192,V192,X192,Z192,AB192,AD192,AF192)</f>
        <v>1</v>
      </c>
      <c r="AW192" s="382">
        <f>AV192/AV$205</f>
        <v>3.2435939020434641E-3</v>
      </c>
      <c r="AX192" s="223"/>
    </row>
    <row r="193" spans="1:50" ht="12.75" customHeight="1" x14ac:dyDescent="0.25">
      <c r="A193" s="323"/>
      <c r="B193" s="323"/>
      <c r="C193" s="427"/>
      <c r="D193" s="222"/>
      <c r="E193" s="318"/>
      <c r="F193" s="222"/>
      <c r="G193" s="318"/>
      <c r="H193" s="222"/>
      <c r="I193" s="318"/>
      <c r="J193" s="222"/>
      <c r="K193" s="318"/>
      <c r="L193" s="222"/>
      <c r="M193" s="318"/>
      <c r="N193" s="222"/>
      <c r="O193" s="318"/>
      <c r="P193" s="222"/>
      <c r="Q193" s="318"/>
      <c r="R193" s="222"/>
      <c r="S193" s="318"/>
      <c r="T193" s="222"/>
      <c r="U193" s="319"/>
      <c r="V193" s="309"/>
      <c r="W193" s="318"/>
      <c r="X193" s="222"/>
      <c r="Y193" s="319"/>
      <c r="Z193" s="309"/>
      <c r="AA193" s="285"/>
      <c r="AB193" s="309"/>
      <c r="AC193" s="285"/>
      <c r="AD193" s="282"/>
      <c r="AE193" s="319"/>
      <c r="AF193" s="283"/>
      <c r="AG193" s="285"/>
      <c r="AH193" s="282"/>
      <c r="AI193" s="285"/>
      <c r="AJ193" s="282"/>
      <c r="AK193" s="285"/>
      <c r="AL193" s="479"/>
      <c r="AM193" s="480"/>
      <c r="AN193" s="319"/>
      <c r="AO193" s="285"/>
      <c r="AP193" s="319"/>
      <c r="AQ193" s="285"/>
      <c r="AR193" s="319"/>
      <c r="AS193" s="319"/>
      <c r="AT193" s="549"/>
      <c r="AU193" s="285"/>
      <c r="AV193" s="402"/>
      <c r="AW193" s="320"/>
      <c r="AX193" s="223"/>
    </row>
    <row r="194" spans="1:50" ht="12.75" customHeight="1" x14ac:dyDescent="0.25">
      <c r="A194" s="323">
        <v>3.0104000000000002</v>
      </c>
      <c r="B194" s="282">
        <v>3</v>
      </c>
      <c r="C194" s="372" t="s">
        <v>232</v>
      </c>
      <c r="D194" s="375">
        <v>0</v>
      </c>
      <c r="E194" s="374">
        <v>0</v>
      </c>
      <c r="F194" s="375">
        <v>0</v>
      </c>
      <c r="G194" s="374">
        <v>0</v>
      </c>
      <c r="H194" s="375">
        <v>4</v>
      </c>
      <c r="I194" s="374">
        <v>1.5384615384615385E-2</v>
      </c>
      <c r="J194" s="375">
        <v>3</v>
      </c>
      <c r="K194" s="374">
        <v>1.2448132780082987E-2</v>
      </c>
      <c r="L194" s="375">
        <v>7</v>
      </c>
      <c r="M194" s="374">
        <v>2.734375E-2</v>
      </c>
      <c r="N194" s="375">
        <v>2</v>
      </c>
      <c r="O194" s="374">
        <v>7.0175438596491229E-3</v>
      </c>
      <c r="P194" s="375">
        <v>9</v>
      </c>
      <c r="Q194" s="374">
        <v>3.0201342281879196E-2</v>
      </c>
      <c r="R194" s="375">
        <v>8</v>
      </c>
      <c r="S194" s="374">
        <f>R194/R205</f>
        <v>2.8469750889679714E-2</v>
      </c>
      <c r="T194" s="375">
        <v>3</v>
      </c>
      <c r="U194" s="376">
        <v>1.0638297872340425E-2</v>
      </c>
      <c r="V194" s="412">
        <v>9</v>
      </c>
      <c r="W194" s="374">
        <v>2.710843373493976E-2</v>
      </c>
      <c r="X194" s="375">
        <v>1</v>
      </c>
      <c r="Y194" s="376">
        <v>3.2573289902280132E-3</v>
      </c>
      <c r="Z194" s="412">
        <v>1</v>
      </c>
      <c r="AA194" s="378">
        <v>3.1152647975077881E-3</v>
      </c>
      <c r="AB194" s="412">
        <v>1</v>
      </c>
      <c r="AC194" s="378">
        <v>2.8490028490028491E-3</v>
      </c>
      <c r="AD194" s="379">
        <v>2</v>
      </c>
      <c r="AE194" s="376">
        <v>6.1919504643962852E-3</v>
      </c>
      <c r="AF194" s="380">
        <v>8</v>
      </c>
      <c r="AG194" s="378">
        <v>2.3668639053254437E-2</v>
      </c>
      <c r="AH194" s="379">
        <v>4</v>
      </c>
      <c r="AI194" s="378">
        <f>AH194/AH205</f>
        <v>1.3071895424836602E-2</v>
      </c>
      <c r="AJ194" s="379">
        <v>1</v>
      </c>
      <c r="AK194" s="378">
        <f>AJ194/AJ205</f>
        <v>3.5587188612099642E-3</v>
      </c>
      <c r="AL194" s="395"/>
      <c r="AM194" s="467"/>
      <c r="AN194" s="376"/>
      <c r="AO194" s="378"/>
      <c r="AP194" s="376"/>
      <c r="AQ194" s="378"/>
      <c r="AR194" s="376"/>
      <c r="AS194" s="376"/>
      <c r="AT194" s="555">
        <v>4</v>
      </c>
      <c r="AU194" s="378">
        <f>AT194/AT205</f>
        <v>1.092896174863388E-2</v>
      </c>
      <c r="AV194" s="381">
        <v>4.3</v>
      </c>
      <c r="AW194" s="382">
        <v>1.4163372859025032E-2</v>
      </c>
      <c r="AX194" s="223"/>
    </row>
    <row r="195" spans="1:50" ht="12.75" customHeight="1" x14ac:dyDescent="0.25">
      <c r="A195" s="323"/>
      <c r="B195" s="282"/>
      <c r="C195" s="434"/>
      <c r="D195" s="437"/>
      <c r="E195" s="436"/>
      <c r="F195" s="437"/>
      <c r="G195" s="436"/>
      <c r="H195" s="437"/>
      <c r="I195" s="436"/>
      <c r="J195" s="437"/>
      <c r="K195" s="436"/>
      <c r="L195" s="437"/>
      <c r="M195" s="436"/>
      <c r="N195" s="437"/>
      <c r="O195" s="436"/>
      <c r="P195" s="437"/>
      <c r="Q195" s="436"/>
      <c r="R195" s="437"/>
      <c r="S195" s="436"/>
      <c r="T195" s="437"/>
      <c r="U195" s="438"/>
      <c r="V195" s="481"/>
      <c r="W195" s="436"/>
      <c r="X195" s="437"/>
      <c r="Y195" s="438"/>
      <c r="Z195" s="481"/>
      <c r="AA195" s="440"/>
      <c r="AB195" s="481"/>
      <c r="AC195" s="440"/>
      <c r="AD195" s="441"/>
      <c r="AE195" s="438"/>
      <c r="AF195" s="442"/>
      <c r="AG195" s="440"/>
      <c r="AH195" s="441"/>
      <c r="AI195" s="482"/>
      <c r="AJ195" s="441"/>
      <c r="AK195" s="482"/>
      <c r="AL195" s="414"/>
      <c r="AM195" s="483"/>
      <c r="AN195" s="437"/>
      <c r="AO195" s="482"/>
      <c r="AP195" s="437"/>
      <c r="AQ195" s="482"/>
      <c r="AR195" s="437"/>
      <c r="AS195" s="437"/>
      <c r="AT195" s="561"/>
      <c r="AU195" s="482"/>
      <c r="AV195" s="484"/>
      <c r="AW195" s="485"/>
      <c r="AX195" s="223"/>
    </row>
    <row r="196" spans="1:50" ht="12.75" customHeight="1" x14ac:dyDescent="0.25">
      <c r="A196" s="323">
        <v>30.200099999999999</v>
      </c>
      <c r="B196" s="282">
        <v>30</v>
      </c>
      <c r="C196" s="372" t="s">
        <v>91</v>
      </c>
      <c r="D196" s="375">
        <v>2</v>
      </c>
      <c r="E196" s="374" t="e">
        <f>D196/D$205</f>
        <v>#REF!</v>
      </c>
      <c r="F196" s="375">
        <v>0</v>
      </c>
      <c r="G196" s="374" t="e">
        <f>F196/F$205</f>
        <v>#REF!</v>
      </c>
      <c r="H196" s="375">
        <v>1</v>
      </c>
      <c r="I196" s="374" t="e">
        <f>H196/H$205</f>
        <v>#REF!</v>
      </c>
      <c r="J196" s="375">
        <v>0</v>
      </c>
      <c r="K196" s="374" t="e">
        <f>J196/$J$205</f>
        <v>#REF!</v>
      </c>
      <c r="L196" s="375">
        <v>0</v>
      </c>
      <c r="M196" s="374" t="e">
        <f>L196/L$205</f>
        <v>#REF!</v>
      </c>
      <c r="N196" s="375">
        <v>0</v>
      </c>
      <c r="O196" s="374" t="e">
        <f>N196/N$205</f>
        <v>#REF!</v>
      </c>
      <c r="P196" s="375">
        <v>1</v>
      </c>
      <c r="Q196" s="374">
        <f>P196/P$205</f>
        <v>3.3557046979865771E-3</v>
      </c>
      <c r="R196" s="375">
        <v>1</v>
      </c>
      <c r="S196" s="374">
        <f>R196/R$205</f>
        <v>3.5587188612099642E-3</v>
      </c>
      <c r="T196" s="375">
        <v>0</v>
      </c>
      <c r="U196" s="376">
        <f>T196/T$205</f>
        <v>0</v>
      </c>
      <c r="V196" s="412">
        <v>0</v>
      </c>
      <c r="W196" s="374">
        <f>V196/V$205</f>
        <v>0</v>
      </c>
      <c r="X196" s="375">
        <v>7</v>
      </c>
      <c r="Y196" s="376">
        <f>X196/X$205</f>
        <v>2.364864864864865E-2</v>
      </c>
      <c r="Z196" s="412">
        <v>7</v>
      </c>
      <c r="AA196" s="378">
        <f>Z196/Z$205</f>
        <v>2.3026315789473683E-2</v>
      </c>
      <c r="AB196" s="412">
        <v>3</v>
      </c>
      <c r="AC196" s="378">
        <f>AB196/AB$205</f>
        <v>8.5714285714285719E-3</v>
      </c>
      <c r="AD196" s="379">
        <v>3</v>
      </c>
      <c r="AE196" s="376">
        <f>AD196/AD$205</f>
        <v>9.3457943925233638E-3</v>
      </c>
      <c r="AF196" s="380">
        <v>6</v>
      </c>
      <c r="AG196" s="378">
        <f>AF196/AF205</f>
        <v>1.7751479289940829E-2</v>
      </c>
      <c r="AH196" s="379">
        <v>3</v>
      </c>
      <c r="AI196" s="378">
        <f>AH196/AH205</f>
        <v>9.8039215686274508E-3</v>
      </c>
      <c r="AJ196" s="379">
        <v>3</v>
      </c>
      <c r="AK196" s="378">
        <f>AJ196/AJ205</f>
        <v>1.0676156583629894E-2</v>
      </c>
      <c r="AL196" s="395"/>
      <c r="AM196" s="467"/>
      <c r="AN196" s="376"/>
      <c r="AO196" s="378"/>
      <c r="AP196" s="376"/>
      <c r="AQ196" s="378"/>
      <c r="AR196" s="376"/>
      <c r="AS196" s="376"/>
      <c r="AT196" s="555">
        <v>6</v>
      </c>
      <c r="AU196" s="378">
        <f>AT196/AT205</f>
        <v>1.6393442622950821E-2</v>
      </c>
      <c r="AV196" s="381">
        <f>AVERAGE(N196,P196,R196,T196,V196,X196,Z196,AB196,AD196,AF196)</f>
        <v>2.8</v>
      </c>
      <c r="AW196" s="382">
        <f>AV196/AV$205</f>
        <v>9.0820629257216991E-3</v>
      </c>
      <c r="AX196" s="223"/>
    </row>
    <row r="197" spans="1:50" ht="12.75" customHeight="1" x14ac:dyDescent="0.25">
      <c r="A197" s="323"/>
      <c r="B197" s="323"/>
      <c r="C197" s="427"/>
      <c r="D197" s="222"/>
      <c r="E197" s="318"/>
      <c r="F197" s="222"/>
      <c r="G197" s="318"/>
      <c r="H197" s="222"/>
      <c r="I197" s="318"/>
      <c r="J197" s="222"/>
      <c r="K197" s="318"/>
      <c r="L197" s="222"/>
      <c r="M197" s="318"/>
      <c r="N197" s="222"/>
      <c r="O197" s="318"/>
      <c r="P197" s="222"/>
      <c r="Q197" s="318"/>
      <c r="R197" s="222"/>
      <c r="S197" s="318"/>
      <c r="T197" s="222"/>
      <c r="U197" s="319"/>
      <c r="V197" s="309"/>
      <c r="W197" s="318"/>
      <c r="X197" s="222"/>
      <c r="Y197" s="319"/>
      <c r="Z197" s="309"/>
      <c r="AA197" s="285"/>
      <c r="AB197" s="309"/>
      <c r="AC197" s="285"/>
      <c r="AD197" s="282"/>
      <c r="AE197" s="319"/>
      <c r="AF197" s="283"/>
      <c r="AG197" s="285"/>
      <c r="AH197" s="282"/>
      <c r="AI197" s="285"/>
      <c r="AJ197" s="282"/>
      <c r="AK197" s="285"/>
      <c r="AL197" s="479"/>
      <c r="AM197" s="480"/>
      <c r="AN197" s="319"/>
      <c r="AO197" s="285"/>
      <c r="AP197" s="319"/>
      <c r="AQ197" s="285"/>
      <c r="AR197" s="319"/>
      <c r="AS197" s="319"/>
      <c r="AT197" s="549"/>
      <c r="AU197" s="285"/>
      <c r="AV197" s="402"/>
      <c r="AW197" s="320"/>
      <c r="AX197" s="223"/>
    </row>
    <row r="198" spans="1:50" ht="12.75" customHeight="1" x14ac:dyDescent="0.25">
      <c r="A198" s="323">
        <v>30.0501</v>
      </c>
      <c r="B198" s="282">
        <v>30</v>
      </c>
      <c r="C198" s="372" t="s">
        <v>93</v>
      </c>
      <c r="D198" s="375">
        <v>4</v>
      </c>
      <c r="E198" s="374" t="e">
        <f>D198/D$205</f>
        <v>#REF!</v>
      </c>
      <c r="F198" s="375">
        <v>2</v>
      </c>
      <c r="G198" s="374" t="e">
        <f>F198/F$205</f>
        <v>#REF!</v>
      </c>
      <c r="H198" s="375">
        <v>8</v>
      </c>
      <c r="I198" s="374" t="e">
        <f>H198/H$205</f>
        <v>#REF!</v>
      </c>
      <c r="J198" s="375">
        <v>1</v>
      </c>
      <c r="K198" s="374" t="e">
        <f>J198/$J$205</f>
        <v>#REF!</v>
      </c>
      <c r="L198" s="375">
        <v>4</v>
      </c>
      <c r="M198" s="374" t="e">
        <f>L198/L$205</f>
        <v>#REF!</v>
      </c>
      <c r="N198" s="375">
        <v>3</v>
      </c>
      <c r="O198" s="374" t="e">
        <f>N198/N$205</f>
        <v>#REF!</v>
      </c>
      <c r="P198" s="375">
        <v>5</v>
      </c>
      <c r="Q198" s="374">
        <f>P198/P$205</f>
        <v>1.6778523489932886E-2</v>
      </c>
      <c r="R198" s="375">
        <v>0</v>
      </c>
      <c r="S198" s="374">
        <f>R198/R$205</f>
        <v>0</v>
      </c>
      <c r="T198" s="375">
        <v>4</v>
      </c>
      <c r="U198" s="376">
        <f>T198/T$205</f>
        <v>1.4184397163120567E-2</v>
      </c>
      <c r="V198" s="412">
        <v>3</v>
      </c>
      <c r="W198" s="374">
        <f>V198/V$205</f>
        <v>9.0361445783132526E-3</v>
      </c>
      <c r="X198" s="375">
        <v>7</v>
      </c>
      <c r="Y198" s="376">
        <f>X198/X$205</f>
        <v>2.364864864864865E-2</v>
      </c>
      <c r="Z198" s="412">
        <v>4</v>
      </c>
      <c r="AA198" s="378">
        <f>Z198/Z$205</f>
        <v>1.3157894736842105E-2</v>
      </c>
      <c r="AB198" s="412">
        <v>6</v>
      </c>
      <c r="AC198" s="378">
        <f>AB198/AB$205</f>
        <v>1.7142857142857144E-2</v>
      </c>
      <c r="AD198" s="379">
        <v>4</v>
      </c>
      <c r="AE198" s="376">
        <f>AD198/AD$205</f>
        <v>1.2461059190031152E-2</v>
      </c>
      <c r="AF198" s="380">
        <v>5</v>
      </c>
      <c r="AG198" s="378">
        <f>AF198/AF205</f>
        <v>1.4792899408284023E-2</v>
      </c>
      <c r="AH198" s="379">
        <v>3</v>
      </c>
      <c r="AI198" s="378">
        <f>AH198/AH205</f>
        <v>9.8039215686274508E-3</v>
      </c>
      <c r="AJ198" s="379">
        <v>6</v>
      </c>
      <c r="AK198" s="378">
        <f>AJ198/AJ205</f>
        <v>2.1352313167259787E-2</v>
      </c>
      <c r="AL198" s="395"/>
      <c r="AM198" s="467"/>
      <c r="AN198" s="376"/>
      <c r="AO198" s="378"/>
      <c r="AP198" s="376"/>
      <c r="AQ198" s="378"/>
      <c r="AR198" s="376"/>
      <c r="AS198" s="376"/>
      <c r="AT198" s="555">
        <v>5</v>
      </c>
      <c r="AU198" s="378">
        <f>AT198/AT205</f>
        <v>1.3661202185792349E-2</v>
      </c>
      <c r="AV198" s="381">
        <f>AVERAGE(N198,P198,R198,T198,V198,X198,Z198,AB198,AD198,AF198)</f>
        <v>4.0999999999999996</v>
      </c>
      <c r="AW198" s="382">
        <f>AV198/AV$205</f>
        <v>1.3298734998378201E-2</v>
      </c>
      <c r="AX198" s="223"/>
    </row>
    <row r="199" spans="1:50" ht="12.75" customHeight="1" x14ac:dyDescent="0.25">
      <c r="A199" s="323"/>
      <c r="B199" s="323"/>
      <c r="C199" s="427"/>
      <c r="D199" s="222"/>
      <c r="E199" s="318"/>
      <c r="F199" s="222"/>
      <c r="G199" s="318"/>
      <c r="H199" s="222"/>
      <c r="I199" s="318"/>
      <c r="J199" s="222"/>
      <c r="K199" s="318"/>
      <c r="L199" s="222"/>
      <c r="M199" s="318"/>
      <c r="N199" s="222"/>
      <c r="O199" s="318"/>
      <c r="P199" s="222"/>
      <c r="Q199" s="318"/>
      <c r="R199" s="222"/>
      <c r="S199" s="318"/>
      <c r="T199" s="222"/>
      <c r="U199" s="319"/>
      <c r="V199" s="309"/>
      <c r="W199" s="318"/>
      <c r="X199" s="222"/>
      <c r="Y199" s="319"/>
      <c r="Z199" s="309"/>
      <c r="AA199" s="285"/>
      <c r="AB199" s="309"/>
      <c r="AC199" s="285"/>
      <c r="AD199" s="282"/>
      <c r="AE199" s="319"/>
      <c r="AF199" s="283"/>
      <c r="AG199" s="285"/>
      <c r="AH199" s="282"/>
      <c r="AI199" s="285"/>
      <c r="AJ199" s="282"/>
      <c r="AK199" s="285"/>
      <c r="AL199" s="479"/>
      <c r="AM199" s="480"/>
      <c r="AN199" s="319"/>
      <c r="AO199" s="285"/>
      <c r="AP199" s="319"/>
      <c r="AQ199" s="285"/>
      <c r="AR199" s="319"/>
      <c r="AS199" s="319"/>
      <c r="AT199" s="549"/>
      <c r="AU199" s="285"/>
      <c r="AV199" s="402"/>
      <c r="AW199" s="320"/>
      <c r="AX199" s="223"/>
    </row>
    <row r="200" spans="1:50" ht="12.75" customHeight="1" x14ac:dyDescent="0.25">
      <c r="A200" s="323">
        <v>30.9999</v>
      </c>
      <c r="B200" s="282">
        <v>30</v>
      </c>
      <c r="C200" s="372" t="s">
        <v>300</v>
      </c>
      <c r="D200" s="375"/>
      <c r="E200" s="374"/>
      <c r="F200" s="375"/>
      <c r="G200" s="374"/>
      <c r="H200" s="375"/>
      <c r="I200" s="374"/>
      <c r="J200" s="375">
        <v>0</v>
      </c>
      <c r="K200" s="374">
        <v>0</v>
      </c>
      <c r="L200" s="375">
        <v>0</v>
      </c>
      <c r="M200" s="374">
        <v>0</v>
      </c>
      <c r="N200" s="375">
        <v>0</v>
      </c>
      <c r="O200" s="374">
        <v>0</v>
      </c>
      <c r="P200" s="375">
        <v>0</v>
      </c>
      <c r="Q200" s="374">
        <v>0</v>
      </c>
      <c r="R200" s="375">
        <v>0</v>
      </c>
      <c r="S200" s="374">
        <f>R200/R205</f>
        <v>0</v>
      </c>
      <c r="T200" s="375">
        <v>0</v>
      </c>
      <c r="U200" s="376">
        <v>0</v>
      </c>
      <c r="V200" s="412">
        <v>0</v>
      </c>
      <c r="W200" s="374">
        <v>0</v>
      </c>
      <c r="X200" s="375">
        <v>1</v>
      </c>
      <c r="Y200" s="376">
        <f>X200/X$205</f>
        <v>3.3783783783783786E-3</v>
      </c>
      <c r="Z200" s="412">
        <v>2</v>
      </c>
      <c r="AA200" s="378">
        <f>Z200/Z$205</f>
        <v>6.5789473684210523E-3</v>
      </c>
      <c r="AB200" s="412">
        <v>4</v>
      </c>
      <c r="AC200" s="378">
        <f>AB200/AB$205</f>
        <v>1.1428571428571429E-2</v>
      </c>
      <c r="AD200" s="379">
        <v>1</v>
      </c>
      <c r="AE200" s="376">
        <f>AD200/AD$205</f>
        <v>3.1152647975077881E-3</v>
      </c>
      <c r="AF200" s="380">
        <v>1</v>
      </c>
      <c r="AG200" s="378">
        <f>AF200/AF205</f>
        <v>2.9585798816568047E-3</v>
      </c>
      <c r="AH200" s="379">
        <v>2</v>
      </c>
      <c r="AI200" s="378">
        <f>AH200/AH205</f>
        <v>6.5359477124183009E-3</v>
      </c>
      <c r="AJ200" s="379">
        <v>0</v>
      </c>
      <c r="AK200" s="378">
        <f>AJ200/AJ205</f>
        <v>0</v>
      </c>
      <c r="AL200" s="395"/>
      <c r="AM200" s="467"/>
      <c r="AN200" s="376"/>
      <c r="AO200" s="378"/>
      <c r="AP200" s="376"/>
      <c r="AQ200" s="378"/>
      <c r="AR200" s="376"/>
      <c r="AS200" s="376"/>
      <c r="AT200" s="555"/>
      <c r="AU200" s="378">
        <f>AT200/AT205</f>
        <v>0</v>
      </c>
      <c r="AV200" s="381">
        <f>AVERAGE(N200,P200,R200,T200,V200,X200,Z200,AB200,AD200,AF200)</f>
        <v>0.9</v>
      </c>
      <c r="AW200" s="382">
        <f>AV200/AV$205</f>
        <v>2.9192345118391177E-3</v>
      </c>
      <c r="AX200" s="223"/>
    </row>
    <row r="201" spans="1:50" ht="12.75" customHeight="1" x14ac:dyDescent="0.25">
      <c r="A201" s="323"/>
      <c r="B201" s="323"/>
      <c r="C201" s="427"/>
      <c r="D201" s="222"/>
      <c r="E201" s="318"/>
      <c r="F201" s="222"/>
      <c r="G201" s="318"/>
      <c r="H201" s="222"/>
      <c r="I201" s="318"/>
      <c r="J201" s="222"/>
      <c r="K201" s="318"/>
      <c r="L201" s="222"/>
      <c r="M201" s="318"/>
      <c r="N201" s="222"/>
      <c r="O201" s="318"/>
      <c r="P201" s="222"/>
      <c r="Q201" s="318"/>
      <c r="R201" s="222"/>
      <c r="S201" s="318"/>
      <c r="T201" s="222"/>
      <c r="U201" s="319"/>
      <c r="V201" s="309"/>
      <c r="W201" s="318"/>
      <c r="X201" s="222"/>
      <c r="Y201" s="319"/>
      <c r="Z201" s="309"/>
      <c r="AA201" s="285"/>
      <c r="AB201" s="309"/>
      <c r="AC201" s="285"/>
      <c r="AD201" s="282"/>
      <c r="AE201" s="319"/>
      <c r="AF201" s="283"/>
      <c r="AG201" s="285"/>
      <c r="AH201" s="282"/>
      <c r="AI201" s="285"/>
      <c r="AJ201" s="282"/>
      <c r="AK201" s="285"/>
      <c r="AL201" s="479"/>
      <c r="AM201" s="480"/>
      <c r="AN201" s="319"/>
      <c r="AO201" s="285"/>
      <c r="AP201" s="319"/>
      <c r="AQ201" s="285"/>
      <c r="AR201" s="319"/>
      <c r="AS201" s="319"/>
      <c r="AT201" s="549"/>
      <c r="AU201" s="285"/>
      <c r="AV201" s="402"/>
      <c r="AW201" s="320"/>
      <c r="AX201" s="223"/>
    </row>
    <row r="202" spans="1:50" ht="12.75" customHeight="1" x14ac:dyDescent="0.25">
      <c r="A202" s="323">
        <v>24.010100000000001</v>
      </c>
      <c r="B202" s="282">
        <v>24</v>
      </c>
      <c r="C202" s="372" t="s">
        <v>209</v>
      </c>
      <c r="D202" s="375">
        <v>0</v>
      </c>
      <c r="E202" s="374" t="e">
        <f>D202/D$205</f>
        <v>#REF!</v>
      </c>
      <c r="F202" s="375">
        <v>0</v>
      </c>
      <c r="G202" s="374" t="e">
        <f>F202/F$205</f>
        <v>#REF!</v>
      </c>
      <c r="H202" s="375">
        <v>0</v>
      </c>
      <c r="I202" s="374" t="e">
        <f>H202/H$205</f>
        <v>#REF!</v>
      </c>
      <c r="J202" s="375">
        <v>0</v>
      </c>
      <c r="K202" s="374" t="e">
        <f>J202/$J$205</f>
        <v>#REF!</v>
      </c>
      <c r="L202" s="375">
        <v>0</v>
      </c>
      <c r="M202" s="374" t="e">
        <f>L202/L$205</f>
        <v>#REF!</v>
      </c>
      <c r="N202" s="375">
        <v>1</v>
      </c>
      <c r="O202" s="374" t="e">
        <f>N202/N$205</f>
        <v>#REF!</v>
      </c>
      <c r="P202" s="375">
        <v>0</v>
      </c>
      <c r="Q202" s="374">
        <f>P202/P$205</f>
        <v>0</v>
      </c>
      <c r="R202" s="375">
        <v>0</v>
      </c>
      <c r="S202" s="374">
        <f>R202/R$205</f>
        <v>0</v>
      </c>
      <c r="T202" s="375">
        <v>0</v>
      </c>
      <c r="U202" s="376">
        <f>T202/T$205</f>
        <v>0</v>
      </c>
      <c r="V202" s="412">
        <v>0</v>
      </c>
      <c r="W202" s="374">
        <f>V202/V$205</f>
        <v>0</v>
      </c>
      <c r="X202" s="375">
        <v>0</v>
      </c>
      <c r="Y202" s="376">
        <f>X202/X$205</f>
        <v>0</v>
      </c>
      <c r="Z202" s="412">
        <v>0</v>
      </c>
      <c r="AA202" s="378">
        <f>Z202/Z$205</f>
        <v>0</v>
      </c>
      <c r="AB202" s="412">
        <v>5</v>
      </c>
      <c r="AC202" s="378">
        <f>AB202/AB$205</f>
        <v>1.4285714285714285E-2</v>
      </c>
      <c r="AD202" s="379">
        <v>2</v>
      </c>
      <c r="AE202" s="376">
        <f>AD202/AD$205</f>
        <v>6.2305295950155761E-3</v>
      </c>
      <c r="AF202" s="380">
        <v>0</v>
      </c>
      <c r="AG202" s="378">
        <f>AF202/AF205</f>
        <v>0</v>
      </c>
      <c r="AH202" s="379">
        <v>0</v>
      </c>
      <c r="AI202" s="378">
        <f>AH202/AH205</f>
        <v>0</v>
      </c>
      <c r="AJ202" s="379">
        <v>0</v>
      </c>
      <c r="AK202" s="378">
        <f>AJ202/AJ205</f>
        <v>0</v>
      </c>
      <c r="AL202" s="395"/>
      <c r="AM202" s="467"/>
      <c r="AN202" s="376"/>
      <c r="AO202" s="378"/>
      <c r="AP202" s="376"/>
      <c r="AQ202" s="378"/>
      <c r="AR202" s="376"/>
      <c r="AS202" s="376"/>
      <c r="AT202" s="555">
        <v>4</v>
      </c>
      <c r="AU202" s="378">
        <f>AT202/AT205</f>
        <v>1.092896174863388E-2</v>
      </c>
      <c r="AV202" s="381">
        <f>AVERAGE(N202,P202,R202,T202,V202,X202,Z202,AB202,AD202,AF202)</f>
        <v>0.8</v>
      </c>
      <c r="AW202" s="382">
        <f>AV202/AV$205</f>
        <v>2.5948751216347712E-3</v>
      </c>
      <c r="AX202" s="229"/>
    </row>
    <row r="203" spans="1:50" s="538" customFormat="1" ht="12.75" customHeight="1" x14ac:dyDescent="0.25">
      <c r="A203" s="323"/>
      <c r="B203" s="282"/>
      <c r="C203" s="503" t="s">
        <v>960</v>
      </c>
      <c r="D203" s="504"/>
      <c r="E203" s="505"/>
      <c r="F203" s="504"/>
      <c r="G203" s="505"/>
      <c r="H203" s="504"/>
      <c r="I203" s="505"/>
      <c r="J203" s="504"/>
      <c r="K203" s="505"/>
      <c r="L203" s="504"/>
      <c r="M203" s="505"/>
      <c r="N203" s="504"/>
      <c r="O203" s="505"/>
      <c r="P203" s="504"/>
      <c r="Q203" s="505"/>
      <c r="R203" s="504"/>
      <c r="S203" s="505"/>
      <c r="T203" s="504"/>
      <c r="U203" s="506"/>
      <c r="V203" s="507"/>
      <c r="W203" s="505"/>
      <c r="X203" s="504"/>
      <c r="Y203" s="506"/>
      <c r="Z203" s="507"/>
      <c r="AA203" s="508"/>
      <c r="AB203" s="507"/>
      <c r="AC203" s="508"/>
      <c r="AD203" s="509"/>
      <c r="AE203" s="506"/>
      <c r="AF203" s="510"/>
      <c r="AG203" s="508"/>
      <c r="AH203" s="509"/>
      <c r="AI203" s="508"/>
      <c r="AJ203" s="509"/>
      <c r="AK203" s="508"/>
      <c r="AL203" s="567"/>
      <c r="AM203" s="568"/>
      <c r="AN203" s="506"/>
      <c r="AO203" s="508"/>
      <c r="AP203" s="506"/>
      <c r="AQ203" s="508"/>
      <c r="AR203" s="506"/>
      <c r="AS203" s="506"/>
      <c r="AT203" s="569">
        <v>3</v>
      </c>
      <c r="AU203" s="512">
        <f>AT203/AT205</f>
        <v>8.1967213114754103E-3</v>
      </c>
      <c r="AV203" s="570"/>
      <c r="AW203" s="506"/>
      <c r="AX203" s="229"/>
    </row>
    <row r="204" spans="1:50" s="538" customFormat="1" ht="12.75" customHeight="1" thickBot="1" x14ac:dyDescent="0.3">
      <c r="A204" s="323"/>
      <c r="B204" s="282"/>
      <c r="C204" s="515" t="s">
        <v>962</v>
      </c>
      <c r="D204" s="504"/>
      <c r="E204" s="505"/>
      <c r="F204" s="504"/>
      <c r="G204" s="505"/>
      <c r="H204" s="504"/>
      <c r="I204" s="505"/>
      <c r="J204" s="504"/>
      <c r="K204" s="505"/>
      <c r="L204" s="504"/>
      <c r="M204" s="505"/>
      <c r="N204" s="504"/>
      <c r="O204" s="505"/>
      <c r="P204" s="504"/>
      <c r="Q204" s="505"/>
      <c r="R204" s="504"/>
      <c r="S204" s="505"/>
      <c r="T204" s="504"/>
      <c r="U204" s="506"/>
      <c r="V204" s="507"/>
      <c r="W204" s="505"/>
      <c r="X204" s="504"/>
      <c r="Y204" s="506"/>
      <c r="Z204" s="507"/>
      <c r="AA204" s="508"/>
      <c r="AB204" s="507"/>
      <c r="AC204" s="508"/>
      <c r="AD204" s="509"/>
      <c r="AE204" s="506"/>
      <c r="AF204" s="510"/>
      <c r="AG204" s="508"/>
      <c r="AH204" s="509"/>
      <c r="AI204" s="508"/>
      <c r="AJ204" s="509"/>
      <c r="AK204" s="508"/>
      <c r="AL204" s="567"/>
      <c r="AM204" s="568"/>
      <c r="AN204" s="506"/>
      <c r="AO204" s="508"/>
      <c r="AP204" s="506"/>
      <c r="AQ204" s="508"/>
      <c r="AR204" s="506"/>
      <c r="AS204" s="506"/>
      <c r="AT204" s="569">
        <v>8</v>
      </c>
      <c r="AU204" s="327">
        <f>AT204/AT205</f>
        <v>2.185792349726776E-2</v>
      </c>
      <c r="AV204" s="570"/>
      <c r="AW204" s="506"/>
      <c r="AX204" s="229"/>
    </row>
    <row r="205" spans="1:50" ht="13.5" customHeight="1" thickTop="1" thickBot="1" x14ac:dyDescent="0.3">
      <c r="A205" s="323"/>
      <c r="B205" s="323"/>
      <c r="C205" s="486" t="s">
        <v>301</v>
      </c>
      <c r="D205" s="339" t="e">
        <f>D59+D67+D77+D82+#REF!+D87+D89+D91+D94+D95+D98+D110+D133+D145+D147+D153+D155+D162+D165+D169+D188+D171+D173+D175+D190+#REF!+D196+D198+D202</f>
        <v>#REF!</v>
      </c>
      <c r="E205" s="334" t="e">
        <f>E59+E67+E77+E82+#REF!+E87+E89+E91+E94+E95+E98+E110+E133+E145+E147+E153+E155+E162+E165+E169+E188+E171+E173+E175+E190+#REF!+E196+E198+E202</f>
        <v>#REF!</v>
      </c>
      <c r="F205" s="339" t="e">
        <f>F59+F67+F77+F82+#REF!+F87+F89+F91+F94+F95+F98+F110+F133+F145+F147+F153+F155+F162+F165+F169+F188+F171+F173+F175+F190+#REF!+F196+F198+F202</f>
        <v>#REF!</v>
      </c>
      <c r="G205" s="335" t="e">
        <f>G59+G67+G77+G82+#REF!+G87+G89+G91+G94+G95+G98+G110+G133+G145+G147+G153+G155+G162+G165+G169+G188+G171+G173+G175+G190+#REF!+G196+G198+G202</f>
        <v>#REF!</v>
      </c>
      <c r="H205" s="339" t="e">
        <f>H59+H67+H77+H82+#REF!+H87+H89+H91+H94+H95+H98+H110+H133+H145+H147+H153+H155+H162+H165+H169+H188+H171+H173+H175+H190+#REF!+H196+H198+H202</f>
        <v>#REF!</v>
      </c>
      <c r="I205" s="335" t="e">
        <f>I59+I67+I77+I82+#REF!+I87+I89+I91+I94+I95+I98+I110+I133+I145+I147+I153+I155+I162+I165+I169+I188+I171+I173+I175+I190+#REF!+I196+I198+I202</f>
        <v>#REF!</v>
      </c>
      <c r="J205" s="339" t="e">
        <f>J59+J67+J77+J82+#REF!+J87+J89+J91+J94+J95+J98+J110+J133+J145+J147+J153+J155+J162+J165+J169+J188+J171+J173+J175+J190+#REF!+J196+J198+J202</f>
        <v>#REF!</v>
      </c>
      <c r="K205" s="335" t="e">
        <f>K59+K67+K77+K82+#REF!+K87+K89+K91+K94+K95+K98+K110+K133+K145+K147+K153+K155+K162+K165+K169+K188+K171+K173+K175+K190+#REF!+K196+K198+K202</f>
        <v>#REF!</v>
      </c>
      <c r="L205" s="339" t="e">
        <f>L59+L67+L77+L82+#REF!+L87+L89+L91+L94+L95+L98+L110+L133+L145+L147+L153+L155+L162+L165+L169+L188+L171+L173+L175+L190+#REF!+L196+L198+L202</f>
        <v>#REF!</v>
      </c>
      <c r="M205" s="335" t="e">
        <f>M59+M67+M77+M82+#REF!+M87+M89+M91+M94+M95+M98+M110+M133+M145+M147+M153+M155+M162+M165+M169+M188+M171+M173+M175+M190+#REF!+M196+M198+M202</f>
        <v>#REF!</v>
      </c>
      <c r="N205" s="339" t="e">
        <f>N59+N67+N77+N82+#REF!+N87+N89+N91+N94+N95+N98+N110+N133+N145+N147+N153+N155+N162+N165+N169+N188+N171+N173+N175+N190+#REF!+N196+N198+N202</f>
        <v>#REF!</v>
      </c>
      <c r="O205" s="335" t="e">
        <f>O59+O67+O77+O82+#REF!+O87+O89+O91+O94+O95+O98+O110+O133+O145+O147+O153+O155+O162+O165+O169+O188+O171+O173+O175+O190+#REF!+O196+O198+O202</f>
        <v>#REF!</v>
      </c>
      <c r="P205" s="339">
        <f>P202+P200+P198+P196+P194++P190+P188+P180+P175+P173+P171+P169+P167+P162+P155+P153+P147+P145+P138+P133+P112+P110+P98+P96+P91+P89+P87+P82+P77+P67+P59</f>
        <v>298</v>
      </c>
      <c r="Q205" s="335">
        <f>SUM(Q59,Q67,Q180,Q194,Q192,Q200,Q138,Q112,Q77,Q82,Q87,Q89,Q91,Q94,Q95,Q98,Q110,Q133,Q145,Q147,Q153,Q155,Q162,Q165,Q169,Q188,Q171,Q173,Q175,Q190,Q196,Q198,Q202)</f>
        <v>1.0000000000000002</v>
      </c>
      <c r="R205" s="339">
        <f>R202+R200+R198+R196+R194+R192+R190+R188+R180+R175+R173+R171+R169+R167+R162+R155+R153+R147+R145+R138+R133+R112+R110+R98+R96+R91+R89+R87+R82+R77+R67+R59</f>
        <v>281</v>
      </c>
      <c r="S205" s="335">
        <f>SUM(S202,S200,S198,S196,S194,S192,S190,S188,S180,S175,S173,S171,S169,S167,S162,S155,S147,S153,S145,S138,S133,S112,S110,S98,S96,S91,S89,S87,S82,S77,S67,S59)</f>
        <v>0.99999999999999989</v>
      </c>
      <c r="T205" s="339">
        <f>T202++T198+T196+T194+T192+T190+T188+T180+T175+T173+T171+T169+T167+T162+T155+T153+T147+T145+T138+T133+T112+T110+T98+T96+T91+T89+T87+T82+T77+T67+T59</f>
        <v>282</v>
      </c>
      <c r="U205" s="336">
        <f>SUM(U202,U198,U196,U192,U190,U188,U175,U173,U171,U169,U167,U162,U155,U153,U147,U145,U138,U133,U110,U98,U96,U91,U89,U87,U200,U180,U112,U82,U77,U67,U59)</f>
        <v>0.98936170212765961</v>
      </c>
      <c r="V205" s="487">
        <f>V202+V200+V198+V196+V194+V192+V190+V188+V180+V175+V173+V171+V169+V167+V162+V155+V153+V147+V145+V138+V133+V112+V110+V98+V96+V91+V89+V87+V82+V77+V67+V59</f>
        <v>332</v>
      </c>
      <c r="W205" s="335">
        <f>SUM(W202,W198,W196,W192,W190,W188,W175,W173,W171,W169,W167,W162,W155,W153,W147,W145,W138,W133,W110,W98,W96,W91,W89,W87,W82,W200,W194,W180,W112,W77,W67,W59)</f>
        <v>1</v>
      </c>
      <c r="X205" s="339">
        <f>X202+X200+X198+X196+X194+X192+X190+X188+X180+X175+X173+X171+X169+X167+X162+X155+X153+X147+X145+X138+X133+X112+X110+X98+X96+X91+X89+X87+X82+X77+X67+X59</f>
        <v>296</v>
      </c>
      <c r="Y205" s="336">
        <f>SUM(Y188:Y202,Y167:Y175,Y162,Y155,Y153,Y145:Y147,Y133:Y138,Y110,Y96:Y98,Y82:Y91,Y77,Y67,Y59)</f>
        <v>1.0100140857469848</v>
      </c>
      <c r="Z205" s="487">
        <f>Z202+Z200+Z198+Z196+Z194+Z192+Z190+Z188+Z180+Z175+Z173+Z171+Z169+Z167+Z162+Z155+Z153+Z147+Z145+Z138+Z133+Z112+Z110+Z98+Z96+Z91+Z89+Z87+Z82+Z77+Z67+Z59</f>
        <v>304</v>
      </c>
      <c r="AA205" s="338">
        <f>SUM(AA188:AA202,AA167:AA175,AA162,AA155,AA153,AA145:AA147,AA133:AA138,AA110,AA96:AA98,AA82:AA91,AA77,AA67,AA59)</f>
        <v>1.0327205279554024</v>
      </c>
      <c r="AB205" s="487">
        <f>AB202+AB200+AB198+AB196+AB194+AB192+AB190+AB188+AB180+AB175+AB173+AB171+AB169+AB167+AB162+AB155+AB153+AB147+AB145+AB138+AB133+AB112+AB110+AB98+AB96+AB91+AB89+AB87+AB82+AB77+AB67+AB59</f>
        <v>350</v>
      </c>
      <c r="AC205" s="338">
        <f>SUM(AC188:AC202,AC167:AC175,AC162,AC155,AC153,AC145:AC147,AC133:AC138,AC110,AC96:AC98,AC82:AC91,AC77,AC67,AC59)</f>
        <v>0.99999185999186002</v>
      </c>
      <c r="AD205" s="487">
        <f>AD202+AD200+AD198+AD196+AD194+AD192+AD190+AD188+AD180+AD175+AD173+AD171+AD169+AD167+AD162+AD155+AD153+AD147+AD145+AD138+AD133+AD112+AD110+AD98+AD96+AD91+AD89+AD87+AD82+AD77+AD67+AD59</f>
        <v>321</v>
      </c>
      <c r="AE205" s="336">
        <f>SUM(AE188:AE202,AE167:AE175,AE162,AE155,AE153,AE145:AE147,AE133:AE138,AE110,AE96:AE98,AE82:AE91,AE77,AE67,AE59)</f>
        <v>0.97503930248931847</v>
      </c>
      <c r="AF205" s="340">
        <f>AF202+AF200+AF198+AF196+AF194+AF192+AF190+AF188+AF180+AF175+AF173+AF171+AF169+AF167+AF162+AF155+AF153+AF147+AF145+AF138+AF133+AF112+AF110+AF98+AF96+AF91+AF89+AF87+AF82+AF77+AF67+AF59</f>
        <v>338</v>
      </c>
      <c r="AG205" s="338">
        <f>AF205/AF205</f>
        <v>1</v>
      </c>
      <c r="AH205" s="339">
        <f>AH202+AH200+AH198+AH196+AH194+AH192+AH190+AH188+AH180+AH175+AH173+AH171+AH169+AH167+AH162+AH155+AH153+AH147+AH145+AH138+AH133+AH112+AH110+AH98+AH96+AH91+AH89+AH87+AH82+AH77+AH67+AH59</f>
        <v>306</v>
      </c>
      <c r="AI205" s="338">
        <f>SUM(AI202,AI200,AI198,AI196,AI194,AI192,AI190,AI188,AI180,AI175,AI173,AI171,AI169,AI167,AI162,AI155,AI153,AI147,AI145,AI138,AI133,AI112,AI110,AI98,AI96,AI91,AI89,AI87,AI82,AI77,AI67,AI59)</f>
        <v>1</v>
      </c>
      <c r="AJ205" s="339">
        <f>AJ202+AJ200+AJ198+AJ196+AJ194+AJ192+AJ190+AJ188+AJ180+AJ175+AJ173+AJ171+AJ169+AJ167+AJ162+AJ155+AJ153+AJ147+AJ145+AJ138+AJ133+AJ112+AJ110+AJ98+AJ96+AJ91+AJ89+AJ87+AJ82+AJ77+AJ67+AJ59</f>
        <v>281</v>
      </c>
      <c r="AK205" s="338">
        <f>SUM(AK202,AK200,AK198,AK196,AK194,AK192,AK190,AK188,AK180,AK175,AK173,AK171,AK169,AK167,AK162,AK155,AK153,AK147,AK145,AK138,AK133,AK112,AK110,AK98,AK96,AK91,AK89,AK87,AK82,AK77,AK67,AK59)</f>
        <v>1.0000000000000002</v>
      </c>
      <c r="AL205" s="488"/>
      <c r="AM205" s="489"/>
      <c r="AN205" s="490"/>
      <c r="AO205" s="491"/>
      <c r="AP205" s="490"/>
      <c r="AQ205" s="491"/>
      <c r="AR205" s="490"/>
      <c r="AS205" s="490"/>
      <c r="AT205" s="562">
        <v>366</v>
      </c>
      <c r="AU205" s="338">
        <f>SUM(AU202,AU200,AU198,AU196,AU194,AU192,AU190,AU188,AU180,AU175,AU173,AU171,AU169,AU167,AU162,AU155,AU153,AU147,AU145,AU138,AU133,AU112,AU110,AU98,AU96,AU91,AU89,AU87,AU82,AU77,AU67,AU59,AU203,AU204)</f>
        <v>1.0000000000000002</v>
      </c>
      <c r="AV205" s="492">
        <f>AVERAGE(P205,R205,T205,V205,X205,Z205,AB205,AD205, AF205,AJ205)</f>
        <v>308.3</v>
      </c>
      <c r="AW205" s="335">
        <f>AV205/AV$205</f>
        <v>1</v>
      </c>
      <c r="AX205" s="223"/>
    </row>
    <row r="206" spans="1:50" ht="12.75" customHeight="1" x14ac:dyDescent="0.25">
      <c r="A206" s="222"/>
      <c r="B206" s="222"/>
      <c r="C206" s="229" t="s">
        <v>337</v>
      </c>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493"/>
      <c r="AE206" s="229"/>
      <c r="AF206" s="493"/>
      <c r="AG206" s="229"/>
      <c r="AH206" s="229"/>
      <c r="AI206" s="229"/>
      <c r="AJ206" s="223"/>
      <c r="AK206" s="223"/>
      <c r="AL206" s="223"/>
      <c r="AM206" s="223"/>
      <c r="AN206" s="223"/>
      <c r="AO206" s="223"/>
      <c r="AP206" s="223"/>
      <c r="AQ206" s="223"/>
      <c r="AR206" s="223"/>
      <c r="AS206" s="223"/>
      <c r="AT206" s="543"/>
      <c r="AU206" s="223"/>
      <c r="AV206" s="223"/>
      <c r="AW206" s="223"/>
      <c r="AX206" s="223"/>
    </row>
    <row r="207" spans="1:50" ht="12.75" customHeight="1" x14ac:dyDescent="0.25">
      <c r="A207" s="222"/>
      <c r="B207" s="222"/>
      <c r="C207" s="223" t="s">
        <v>338</v>
      </c>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4"/>
      <c r="AG207" s="223"/>
      <c r="AH207" s="223"/>
      <c r="AI207" s="223"/>
      <c r="AJ207" s="223"/>
      <c r="AK207" s="223"/>
      <c r="AL207" s="223"/>
      <c r="AM207" s="223"/>
      <c r="AN207" s="223"/>
      <c r="AO207" s="223"/>
      <c r="AP207" s="223"/>
      <c r="AQ207" s="223"/>
      <c r="AR207" s="223"/>
      <c r="AS207" s="223"/>
      <c r="AT207" s="543"/>
      <c r="AU207" s="223"/>
      <c r="AV207" s="223"/>
      <c r="AW207" s="223"/>
      <c r="AX207" s="223"/>
    </row>
    <row r="208" spans="1:50" ht="12.75" customHeight="1" x14ac:dyDescent="0.25">
      <c r="A208" s="222"/>
      <c r="B208" s="222"/>
      <c r="C208" s="789" t="s">
        <v>339</v>
      </c>
      <c r="D208" s="762"/>
      <c r="E208" s="762"/>
      <c r="F208" s="762"/>
      <c r="G208" s="762"/>
      <c r="H208" s="762"/>
      <c r="I208" s="762"/>
      <c r="J208" s="762"/>
      <c r="K208" s="762"/>
      <c r="L208" s="762"/>
      <c r="M208" s="762"/>
      <c r="N208" s="762"/>
      <c r="O208" s="762"/>
      <c r="P208" s="762"/>
      <c r="Q208" s="762"/>
      <c r="R208" s="762"/>
      <c r="S208" s="762"/>
      <c r="T208" s="762"/>
      <c r="U208" s="762"/>
      <c r="V208" s="762"/>
      <c r="W208" s="762"/>
      <c r="X208" s="762"/>
      <c r="Y208" s="762"/>
      <c r="Z208" s="762"/>
      <c r="AA208" s="762"/>
      <c r="AB208" s="762"/>
      <c r="AC208" s="762"/>
      <c r="AD208" s="762"/>
      <c r="AE208" s="762"/>
      <c r="AF208" s="762"/>
      <c r="AG208" s="762"/>
      <c r="AH208" s="762"/>
      <c r="AI208" s="762"/>
      <c r="AJ208" s="762"/>
      <c r="AK208" s="762"/>
      <c r="AL208" s="221"/>
      <c r="AM208" s="221"/>
      <c r="AN208" s="221"/>
      <c r="AO208" s="221"/>
      <c r="AP208" s="221"/>
      <c r="AQ208" s="221"/>
      <c r="AR208" s="221"/>
      <c r="AS208" s="221"/>
      <c r="AT208" s="563"/>
      <c r="AU208" s="221"/>
      <c r="AV208" s="223"/>
      <c r="AW208" s="223"/>
      <c r="AX208" s="223"/>
    </row>
    <row r="209" spans="1:50" ht="12.75" customHeight="1" x14ac:dyDescent="0.25">
      <c r="A209" s="222"/>
      <c r="B209" s="222"/>
      <c r="C209" s="762"/>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221"/>
      <c r="AM209" s="221"/>
      <c r="AN209" s="221"/>
      <c r="AO209" s="221"/>
      <c r="AP209" s="221"/>
      <c r="AQ209" s="221"/>
      <c r="AR209" s="221"/>
      <c r="AS209" s="221"/>
      <c r="AT209" s="563"/>
      <c r="AU209" s="221"/>
      <c r="AV209" s="223"/>
      <c r="AW209" s="223"/>
      <c r="AX209" s="223"/>
    </row>
    <row r="210" spans="1:50" ht="12.75" customHeight="1" x14ac:dyDescent="0.25">
      <c r="A210" s="222"/>
      <c r="B210" s="222"/>
      <c r="C210" s="223" t="s">
        <v>340</v>
      </c>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4"/>
      <c r="AG210" s="223"/>
      <c r="AH210" s="223"/>
      <c r="AI210" s="223"/>
      <c r="AJ210" s="223"/>
      <c r="AK210" s="223"/>
      <c r="AL210" s="223"/>
      <c r="AM210" s="223"/>
      <c r="AN210" s="223"/>
      <c r="AO210" s="223"/>
      <c r="AP210" s="223"/>
      <c r="AQ210" s="223"/>
      <c r="AR210" s="223"/>
      <c r="AS210" s="223"/>
      <c r="AT210" s="543"/>
      <c r="AU210" s="223"/>
      <c r="AV210" s="223"/>
      <c r="AW210" s="223"/>
      <c r="AX210" s="223"/>
    </row>
    <row r="211" spans="1:50" ht="12.75" customHeight="1" x14ac:dyDescent="0.25">
      <c r="A211" s="222"/>
      <c r="B211" s="222"/>
      <c r="C211" s="223" t="s">
        <v>341</v>
      </c>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4"/>
      <c r="AG211" s="223"/>
      <c r="AH211" s="223"/>
      <c r="AI211" s="223"/>
      <c r="AJ211" s="223"/>
      <c r="AK211" s="223"/>
      <c r="AL211" s="223"/>
      <c r="AM211" s="223"/>
      <c r="AN211" s="223"/>
      <c r="AO211" s="223"/>
      <c r="AP211" s="223"/>
      <c r="AQ211" s="223"/>
      <c r="AR211" s="223"/>
      <c r="AS211" s="223"/>
      <c r="AT211" s="543"/>
      <c r="AU211" s="223"/>
      <c r="AV211" s="223"/>
      <c r="AW211" s="223"/>
      <c r="AX211" s="223"/>
    </row>
    <row r="212" spans="1:50" ht="12.75" customHeight="1" x14ac:dyDescent="0.25">
      <c r="A212" s="222"/>
      <c r="B212" s="222"/>
      <c r="C212" s="789" t="s">
        <v>342</v>
      </c>
      <c r="D212" s="762"/>
      <c r="E212" s="762"/>
      <c r="F212" s="762"/>
      <c r="G212" s="762"/>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221"/>
      <c r="AM212" s="221"/>
      <c r="AN212" s="221"/>
      <c r="AO212" s="221"/>
      <c r="AP212" s="221"/>
      <c r="AQ212" s="221"/>
      <c r="AR212" s="221"/>
      <c r="AS212" s="221"/>
      <c r="AT212" s="563"/>
      <c r="AU212" s="221"/>
      <c r="AV212" s="223"/>
      <c r="AW212" s="223"/>
      <c r="AX212" s="223"/>
    </row>
    <row r="213" spans="1:50" ht="12.75" customHeight="1" x14ac:dyDescent="0.25">
      <c r="A213" s="222"/>
      <c r="B213" s="222"/>
      <c r="C213" s="762"/>
      <c r="D213" s="762"/>
      <c r="E213" s="762"/>
      <c r="F213" s="762"/>
      <c r="G213" s="762"/>
      <c r="H213" s="762"/>
      <c r="I213" s="762"/>
      <c r="J213" s="762"/>
      <c r="K213" s="762"/>
      <c r="L213" s="762"/>
      <c r="M213" s="762"/>
      <c r="N213" s="762"/>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221"/>
      <c r="AM213" s="221"/>
      <c r="AN213" s="221"/>
      <c r="AO213" s="221"/>
      <c r="AP213" s="221"/>
      <c r="AQ213" s="221"/>
      <c r="AR213" s="221"/>
      <c r="AS213" s="221"/>
      <c r="AT213" s="563"/>
      <c r="AU213" s="221"/>
      <c r="AV213" s="223"/>
      <c r="AW213" s="223"/>
      <c r="AX213" s="223"/>
    </row>
    <row r="214" spans="1:50" ht="12.75" customHeight="1" x14ac:dyDescent="0.25">
      <c r="A214" s="222"/>
      <c r="B214" s="222"/>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4"/>
      <c r="AG214" s="223"/>
      <c r="AH214" s="223"/>
      <c r="AI214" s="223"/>
      <c r="AJ214" s="223"/>
      <c r="AK214" s="223"/>
      <c r="AL214" s="223"/>
      <c r="AM214" s="223"/>
      <c r="AN214" s="223"/>
      <c r="AO214" s="223"/>
      <c r="AP214" s="223"/>
      <c r="AQ214" s="223"/>
      <c r="AR214" s="223"/>
      <c r="AS214" s="223"/>
      <c r="AT214" s="543"/>
      <c r="AU214" s="223"/>
      <c r="AV214" s="223"/>
      <c r="AW214" s="223"/>
      <c r="AX214" s="223"/>
    </row>
    <row r="215" spans="1:50" ht="12.75" customHeight="1" x14ac:dyDescent="0.25">
      <c r="A215" s="222"/>
      <c r="B215" s="222"/>
      <c r="C215" s="494" t="s">
        <v>343</v>
      </c>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223"/>
      <c r="AF215" s="224"/>
      <c r="AG215" s="223"/>
      <c r="AH215" s="223"/>
      <c r="AI215" s="223"/>
      <c r="AJ215" s="223"/>
      <c r="AK215" s="223"/>
      <c r="AL215" s="223"/>
      <c r="AM215" s="223"/>
      <c r="AN215" s="223"/>
      <c r="AO215" s="223"/>
      <c r="AP215" s="223"/>
      <c r="AQ215" s="223"/>
      <c r="AR215" s="223"/>
      <c r="AS215" s="223"/>
      <c r="AT215" s="543"/>
      <c r="AU215" s="223"/>
      <c r="AV215" s="223"/>
      <c r="AW215" s="223"/>
      <c r="AX215" s="223"/>
    </row>
    <row r="216" spans="1:50" ht="12.75" customHeight="1" x14ac:dyDescent="0.25">
      <c r="A216" s="222"/>
      <c r="B216" s="222"/>
      <c r="C216" s="494" t="s">
        <v>344</v>
      </c>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223"/>
      <c r="AF216" s="224"/>
      <c r="AG216" s="223"/>
      <c r="AH216" s="223"/>
      <c r="AI216" s="223"/>
      <c r="AJ216" s="223"/>
      <c r="AK216" s="223"/>
      <c r="AL216" s="223"/>
      <c r="AM216" s="223"/>
      <c r="AN216" s="223"/>
      <c r="AO216" s="223"/>
      <c r="AP216" s="223"/>
      <c r="AQ216" s="223"/>
      <c r="AR216" s="223"/>
      <c r="AS216" s="223"/>
      <c r="AT216" s="543"/>
      <c r="AU216" s="223"/>
      <c r="AV216" s="223"/>
      <c r="AW216" s="223"/>
      <c r="AX216" s="223"/>
    </row>
    <row r="217" spans="1:50" ht="12.75" customHeight="1" x14ac:dyDescent="0.25">
      <c r="A217" s="222"/>
      <c r="B217" s="222"/>
      <c r="C217" s="494" t="s">
        <v>345</v>
      </c>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4"/>
      <c r="AD217" s="494"/>
      <c r="AE217" s="223"/>
      <c r="AF217" s="224"/>
      <c r="AG217" s="223"/>
      <c r="AH217" s="223"/>
      <c r="AI217" s="223"/>
      <c r="AJ217" s="223"/>
      <c r="AK217" s="223"/>
      <c r="AL217" s="223"/>
      <c r="AM217" s="223"/>
      <c r="AN217" s="223"/>
      <c r="AO217" s="223"/>
      <c r="AP217" s="223"/>
      <c r="AQ217" s="223"/>
      <c r="AR217" s="223"/>
      <c r="AS217" s="223"/>
      <c r="AT217" s="543"/>
      <c r="AU217" s="223"/>
      <c r="AV217" s="223"/>
      <c r="AW217" s="223"/>
      <c r="AX217" s="223"/>
    </row>
    <row r="218" spans="1:50" ht="12.75" customHeight="1" x14ac:dyDescent="0.25">
      <c r="A218" s="222"/>
      <c r="B218" s="222"/>
      <c r="C218" s="494" t="s">
        <v>346</v>
      </c>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223"/>
      <c r="AF218" s="224"/>
      <c r="AG218" s="223"/>
      <c r="AH218" s="223"/>
      <c r="AI218" s="223"/>
      <c r="AJ218" s="223"/>
      <c r="AK218" s="223"/>
      <c r="AL218" s="223"/>
      <c r="AM218" s="223"/>
      <c r="AN218" s="223"/>
      <c r="AO218" s="223"/>
      <c r="AP218" s="223"/>
      <c r="AQ218" s="223"/>
      <c r="AR218" s="223"/>
      <c r="AS218" s="223"/>
      <c r="AT218" s="543"/>
      <c r="AU218" s="223"/>
      <c r="AV218" s="223"/>
      <c r="AW218" s="223"/>
      <c r="AX218" s="223"/>
    </row>
    <row r="219" spans="1:50" ht="12.75" customHeight="1" x14ac:dyDescent="0.25">
      <c r="A219" s="222"/>
      <c r="B219" s="222"/>
      <c r="C219" s="494" t="s">
        <v>347</v>
      </c>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4"/>
      <c r="AB219" s="494"/>
      <c r="AC219" s="494"/>
      <c r="AD219" s="494"/>
      <c r="AE219" s="223"/>
      <c r="AF219" s="224"/>
      <c r="AG219" s="223"/>
      <c r="AH219" s="223"/>
      <c r="AI219" s="223"/>
      <c r="AJ219" s="223"/>
      <c r="AK219" s="223"/>
      <c r="AL219" s="223"/>
      <c r="AM219" s="223"/>
      <c r="AN219" s="223"/>
      <c r="AO219" s="223"/>
      <c r="AP219" s="223"/>
      <c r="AQ219" s="223"/>
      <c r="AR219" s="223"/>
      <c r="AS219" s="223"/>
      <c r="AT219" s="543"/>
      <c r="AU219" s="223"/>
      <c r="AV219" s="223"/>
      <c r="AW219" s="223"/>
      <c r="AX219" s="223"/>
    </row>
    <row r="220" spans="1:50" ht="12.75" customHeight="1" x14ac:dyDescent="0.25">
      <c r="A220" s="222"/>
      <c r="B220" s="222"/>
      <c r="C220" s="494" t="s">
        <v>348</v>
      </c>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223"/>
      <c r="AF220" s="224"/>
      <c r="AG220" s="223"/>
      <c r="AH220" s="223"/>
      <c r="AI220" s="223"/>
      <c r="AJ220" s="223"/>
      <c r="AK220" s="223"/>
      <c r="AL220" s="223"/>
      <c r="AM220" s="223"/>
      <c r="AN220" s="223"/>
      <c r="AO220" s="223"/>
      <c r="AP220" s="223"/>
      <c r="AQ220" s="223"/>
      <c r="AR220" s="223"/>
      <c r="AS220" s="223"/>
      <c r="AT220" s="543"/>
      <c r="AU220" s="223"/>
      <c r="AV220" s="223"/>
      <c r="AW220" s="223"/>
      <c r="AX220" s="223"/>
    </row>
    <row r="221" spans="1:50" ht="12.75" customHeight="1" x14ac:dyDescent="0.25">
      <c r="A221" s="222"/>
      <c r="B221" s="222"/>
      <c r="C221" s="494" t="s">
        <v>349</v>
      </c>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223"/>
      <c r="AF221" s="224"/>
      <c r="AG221" s="223"/>
      <c r="AH221" s="223"/>
      <c r="AI221" s="223"/>
      <c r="AJ221" s="223"/>
      <c r="AK221" s="223"/>
      <c r="AL221" s="223"/>
      <c r="AM221" s="223"/>
      <c r="AN221" s="223"/>
      <c r="AO221" s="223"/>
      <c r="AP221" s="223"/>
      <c r="AQ221" s="223"/>
      <c r="AR221" s="223"/>
      <c r="AS221" s="223"/>
      <c r="AT221" s="543"/>
      <c r="AU221" s="223"/>
      <c r="AV221" s="223"/>
      <c r="AW221" s="223"/>
      <c r="AX221" s="223"/>
    </row>
    <row r="222" spans="1:50" ht="12.75" customHeight="1" x14ac:dyDescent="0.25">
      <c r="A222" s="222"/>
      <c r="B222" s="222"/>
      <c r="C222" s="494" t="s">
        <v>350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223"/>
      <c r="AF222" s="224"/>
      <c r="AG222" s="223"/>
      <c r="AH222" s="223"/>
      <c r="AI222" s="223"/>
      <c r="AJ222" s="223"/>
      <c r="AK222" s="223"/>
      <c r="AL222" s="223"/>
      <c r="AM222" s="223"/>
      <c r="AN222" s="223"/>
      <c r="AO222" s="223"/>
      <c r="AP222" s="223"/>
      <c r="AQ222" s="223"/>
      <c r="AR222" s="223"/>
      <c r="AS222" s="223"/>
      <c r="AT222" s="543"/>
      <c r="AU222" s="223"/>
      <c r="AV222" s="223"/>
      <c r="AW222" s="223"/>
      <c r="AX222" s="223"/>
    </row>
    <row r="223" spans="1:50" ht="12.75" customHeight="1" x14ac:dyDescent="0.25">
      <c r="A223" s="222"/>
      <c r="B223" s="222"/>
      <c r="C223" s="494" t="s">
        <v>351</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c r="AE223" s="223"/>
      <c r="AF223" s="224"/>
      <c r="AG223" s="223"/>
      <c r="AH223" s="223"/>
      <c r="AI223" s="223"/>
      <c r="AJ223" s="223"/>
      <c r="AK223" s="494"/>
      <c r="AL223" s="494"/>
      <c r="AM223" s="494"/>
      <c r="AN223" s="494"/>
      <c r="AO223" s="494"/>
      <c r="AP223" s="494"/>
      <c r="AQ223" s="494"/>
      <c r="AR223" s="494"/>
      <c r="AS223" s="494"/>
      <c r="AT223" s="564"/>
      <c r="AU223" s="494"/>
      <c r="AV223" s="223"/>
      <c r="AW223" s="223"/>
      <c r="AX223" s="223"/>
    </row>
    <row r="224" spans="1:50" ht="12.75" customHeight="1" x14ac:dyDescent="0.25">
      <c r="A224" s="222"/>
      <c r="B224" s="222"/>
      <c r="C224" s="494" t="s">
        <v>352</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223"/>
      <c r="AF224" s="224"/>
      <c r="AG224" s="223"/>
      <c r="AH224" s="223"/>
      <c r="AI224" s="223"/>
      <c r="AJ224" s="223"/>
      <c r="AK224" s="223"/>
      <c r="AL224" s="223"/>
      <c r="AM224" s="223"/>
      <c r="AN224" s="223"/>
      <c r="AO224" s="223"/>
      <c r="AP224" s="223"/>
      <c r="AQ224" s="223"/>
      <c r="AR224" s="223"/>
      <c r="AS224" s="223"/>
      <c r="AT224" s="543"/>
      <c r="AU224" s="223"/>
      <c r="AV224" s="223"/>
      <c r="AW224" s="223"/>
      <c r="AX224" s="223"/>
    </row>
    <row r="225" spans="1:50" ht="12.75" customHeight="1" x14ac:dyDescent="0.25">
      <c r="A225" s="495"/>
      <c r="B225" s="495"/>
      <c r="C225" s="494" t="s">
        <v>353</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c r="AE225" s="223"/>
      <c r="AF225" s="224"/>
      <c r="AG225" s="223"/>
      <c r="AH225" s="223"/>
      <c r="AI225" s="223"/>
      <c r="AJ225" s="223"/>
      <c r="AK225" s="494"/>
      <c r="AL225" s="494"/>
      <c r="AM225" s="494"/>
      <c r="AN225" s="494"/>
      <c r="AO225" s="494"/>
      <c r="AP225" s="494"/>
      <c r="AQ225" s="494"/>
      <c r="AR225" s="494"/>
      <c r="AS225" s="494"/>
      <c r="AT225" s="564"/>
      <c r="AU225" s="494"/>
      <c r="AV225" s="494"/>
      <c r="AW225" s="494"/>
      <c r="AX225" s="494"/>
    </row>
    <row r="226" spans="1:50" ht="12.75" customHeight="1" x14ac:dyDescent="0.25">
      <c r="A226" s="222"/>
      <c r="B226" s="222"/>
      <c r="C226" s="789" t="s">
        <v>354</v>
      </c>
      <c r="D226" s="762"/>
      <c r="E226" s="762"/>
      <c r="F226" s="762"/>
      <c r="G226" s="762"/>
      <c r="H226" s="762"/>
      <c r="I226" s="762"/>
      <c r="J226" s="762"/>
      <c r="K226" s="762"/>
      <c r="L226" s="762"/>
      <c r="M226" s="762"/>
      <c r="N226" s="762"/>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496"/>
      <c r="AM226" s="496"/>
      <c r="AN226" s="496"/>
      <c r="AO226" s="496"/>
      <c r="AP226" s="496"/>
      <c r="AQ226" s="496"/>
      <c r="AR226" s="496"/>
      <c r="AS226" s="496"/>
      <c r="AT226" s="565"/>
      <c r="AU226" s="496"/>
      <c r="AV226" s="223"/>
      <c r="AW226" s="223"/>
      <c r="AX226" s="223"/>
    </row>
    <row r="227" spans="1:50" ht="12.75" customHeight="1" x14ac:dyDescent="0.25">
      <c r="A227" s="495"/>
      <c r="B227" s="495"/>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8"/>
      <c r="AF227" s="224"/>
      <c r="AG227" s="498"/>
      <c r="AH227" s="498"/>
      <c r="AI227" s="498"/>
      <c r="AJ227" s="223"/>
      <c r="AK227" s="494"/>
      <c r="AL227" s="494"/>
      <c r="AM227" s="494"/>
      <c r="AN227" s="494"/>
      <c r="AO227" s="494"/>
      <c r="AP227" s="494"/>
      <c r="AQ227" s="494"/>
      <c r="AR227" s="494"/>
      <c r="AS227" s="494"/>
      <c r="AT227" s="564"/>
      <c r="AU227" s="494"/>
      <c r="AV227" s="494"/>
      <c r="AW227" s="494"/>
      <c r="AX227" s="494"/>
    </row>
    <row r="228" spans="1:50" ht="12.75" customHeight="1" x14ac:dyDescent="0.25">
      <c r="A228" s="495"/>
      <c r="B228" s="495"/>
      <c r="C228" s="497"/>
      <c r="D228" s="497"/>
      <c r="E228" s="497"/>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8"/>
      <c r="AF228" s="224"/>
      <c r="AG228" s="498"/>
      <c r="AH228" s="498"/>
      <c r="AI228" s="498"/>
      <c r="AJ228" s="223"/>
      <c r="AK228" s="494"/>
      <c r="AL228" s="494"/>
      <c r="AM228" s="494"/>
      <c r="AN228" s="494"/>
      <c r="AO228" s="494"/>
      <c r="AP228" s="494"/>
      <c r="AQ228" s="494"/>
      <c r="AR228" s="494"/>
      <c r="AS228" s="494"/>
      <c r="AT228" s="564"/>
      <c r="AU228" s="494"/>
      <c r="AV228" s="494"/>
      <c r="AW228" s="494"/>
      <c r="AX228" s="494"/>
    </row>
    <row r="229" spans="1:50" ht="12.75" customHeight="1" x14ac:dyDescent="0.25">
      <c r="A229" s="495"/>
      <c r="B229" s="495"/>
      <c r="C229" s="497"/>
      <c r="D229" s="497"/>
      <c r="E229" s="497"/>
      <c r="F229" s="497"/>
      <c r="G229" s="497"/>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97"/>
      <c r="AE229" s="498"/>
      <c r="AF229" s="224"/>
      <c r="AG229" s="498"/>
      <c r="AH229" s="498"/>
      <c r="AI229" s="498"/>
      <c r="AJ229" s="223"/>
      <c r="AK229" s="494"/>
      <c r="AL229" s="494"/>
      <c r="AM229" s="494"/>
      <c r="AN229" s="494"/>
      <c r="AO229" s="494"/>
      <c r="AP229" s="494"/>
      <c r="AQ229" s="494"/>
      <c r="AR229" s="494"/>
      <c r="AS229" s="494"/>
      <c r="AT229" s="564"/>
      <c r="AU229" s="494"/>
      <c r="AV229" s="494"/>
      <c r="AW229" s="494"/>
      <c r="AX229" s="494"/>
    </row>
    <row r="230" spans="1:50" ht="12.75" customHeight="1" x14ac:dyDescent="0.25">
      <c r="A230" s="495"/>
      <c r="B230" s="495"/>
      <c r="C230" s="497"/>
      <c r="D230" s="497"/>
      <c r="E230" s="497"/>
      <c r="F230" s="497"/>
      <c r="G230" s="497"/>
      <c r="H230" s="497"/>
      <c r="I230" s="497"/>
      <c r="J230" s="497"/>
      <c r="K230" s="497"/>
      <c r="L230" s="497"/>
      <c r="M230" s="497"/>
      <c r="N230" s="497"/>
      <c r="O230" s="497"/>
      <c r="P230" s="497"/>
      <c r="Q230" s="497"/>
      <c r="R230" s="497"/>
      <c r="S230" s="497"/>
      <c r="T230" s="497"/>
      <c r="U230" s="497"/>
      <c r="V230" s="497"/>
      <c r="W230" s="497"/>
      <c r="X230" s="497"/>
      <c r="Y230" s="497"/>
      <c r="Z230" s="497"/>
      <c r="AA230" s="497"/>
      <c r="AB230" s="497"/>
      <c r="AC230" s="497"/>
      <c r="AD230" s="497"/>
      <c r="AE230" s="498"/>
      <c r="AF230" s="224"/>
      <c r="AG230" s="498"/>
      <c r="AH230" s="498"/>
      <c r="AI230" s="498"/>
      <c r="AJ230" s="223"/>
      <c r="AK230" s="494"/>
      <c r="AL230" s="494"/>
      <c r="AM230" s="494"/>
      <c r="AN230" s="494"/>
      <c r="AO230" s="494"/>
      <c r="AP230" s="494"/>
      <c r="AQ230" s="494"/>
      <c r="AR230" s="494"/>
      <c r="AS230" s="494"/>
      <c r="AT230" s="564"/>
      <c r="AU230" s="494"/>
      <c r="AV230" s="494"/>
      <c r="AW230" s="494"/>
      <c r="AX230" s="494"/>
    </row>
    <row r="231" spans="1:50" ht="12.75" customHeight="1" x14ac:dyDescent="0.25">
      <c r="A231" s="495"/>
      <c r="B231" s="495"/>
      <c r="C231" s="497"/>
      <c r="D231" s="497"/>
      <c r="E231" s="497"/>
      <c r="F231" s="497"/>
      <c r="G231" s="497"/>
      <c r="H231" s="497"/>
      <c r="I231" s="497"/>
      <c r="J231" s="497"/>
      <c r="K231" s="497"/>
      <c r="L231" s="497"/>
      <c r="M231" s="497"/>
      <c r="N231" s="497"/>
      <c r="O231" s="497"/>
      <c r="P231" s="497"/>
      <c r="Q231" s="497"/>
      <c r="R231" s="497"/>
      <c r="S231" s="497"/>
      <c r="T231" s="497"/>
      <c r="U231" s="497"/>
      <c r="V231" s="497"/>
      <c r="W231" s="497"/>
      <c r="X231" s="497"/>
      <c r="Y231" s="497"/>
      <c r="Z231" s="497"/>
      <c r="AA231" s="497"/>
      <c r="AB231" s="497"/>
      <c r="AC231" s="497"/>
      <c r="AD231" s="497"/>
      <c r="AE231" s="498"/>
      <c r="AF231" s="224"/>
      <c r="AG231" s="498"/>
      <c r="AH231" s="498"/>
      <c r="AI231" s="498"/>
      <c r="AJ231" s="223"/>
      <c r="AK231" s="494"/>
      <c r="AL231" s="494"/>
      <c r="AM231" s="494"/>
      <c r="AN231" s="494"/>
      <c r="AO231" s="494"/>
      <c r="AP231" s="494"/>
      <c r="AQ231" s="494"/>
      <c r="AR231" s="494"/>
      <c r="AS231" s="494"/>
      <c r="AT231" s="564"/>
      <c r="AU231" s="494"/>
      <c r="AV231" s="494"/>
      <c r="AW231" s="494"/>
      <c r="AX231" s="494"/>
    </row>
    <row r="232" spans="1:50" ht="12.75" customHeight="1" x14ac:dyDescent="0.25">
      <c r="A232" s="495"/>
      <c r="B232" s="495"/>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223"/>
      <c r="AF232" s="224"/>
      <c r="AG232" s="223"/>
      <c r="AH232" s="223"/>
      <c r="AI232" s="223"/>
      <c r="AJ232" s="223"/>
      <c r="AK232" s="494"/>
      <c r="AL232" s="494"/>
      <c r="AM232" s="494"/>
      <c r="AN232" s="494"/>
      <c r="AO232" s="494"/>
      <c r="AP232" s="494"/>
      <c r="AQ232" s="494"/>
      <c r="AR232" s="494"/>
      <c r="AS232" s="494"/>
      <c r="AT232" s="564"/>
      <c r="AU232" s="494"/>
      <c r="AV232" s="494"/>
      <c r="AW232" s="494"/>
      <c r="AX232" s="494"/>
    </row>
    <row r="233" spans="1:50" ht="12.75" customHeight="1" x14ac:dyDescent="0.25">
      <c r="A233" s="495"/>
      <c r="B233" s="495"/>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223"/>
      <c r="AF233" s="224"/>
      <c r="AG233" s="223"/>
      <c r="AH233" s="223"/>
      <c r="AI233" s="223"/>
      <c r="AJ233" s="223"/>
      <c r="AK233" s="223"/>
      <c r="AL233" s="223"/>
      <c r="AM233" s="223"/>
      <c r="AN233" s="223"/>
      <c r="AO233" s="223"/>
      <c r="AP233" s="223"/>
      <c r="AQ233" s="223"/>
      <c r="AR233" s="223"/>
      <c r="AS233" s="223"/>
      <c r="AT233" s="543"/>
      <c r="AU233" s="223"/>
      <c r="AV233" s="494"/>
      <c r="AW233" s="494"/>
      <c r="AX233" s="494"/>
    </row>
    <row r="234" spans="1:50" ht="12.75" customHeight="1" x14ac:dyDescent="0.25">
      <c r="A234" s="495"/>
      <c r="B234" s="495"/>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223"/>
      <c r="AF234" s="224"/>
      <c r="AG234" s="223"/>
      <c r="AH234" s="223"/>
      <c r="AI234" s="223"/>
      <c r="AJ234" s="223"/>
      <c r="AK234" s="223"/>
      <c r="AL234" s="223"/>
      <c r="AM234" s="223"/>
      <c r="AN234" s="223"/>
      <c r="AO234" s="223"/>
      <c r="AP234" s="223"/>
      <c r="AQ234" s="223"/>
      <c r="AR234" s="223"/>
      <c r="AS234" s="223"/>
      <c r="AT234" s="543"/>
      <c r="AU234" s="223"/>
      <c r="AV234" s="494"/>
      <c r="AW234" s="494"/>
      <c r="AX234" s="494"/>
    </row>
    <row r="235" spans="1:50" ht="12.75" customHeight="1" x14ac:dyDescent="0.25">
      <c r="A235" s="222"/>
      <c r="B235" s="222"/>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223"/>
      <c r="AF235" s="224"/>
      <c r="AG235" s="223"/>
      <c r="AH235" s="223"/>
      <c r="AI235" s="223"/>
      <c r="AJ235" s="223"/>
      <c r="AK235" s="223"/>
      <c r="AL235" s="223"/>
      <c r="AM235" s="223"/>
      <c r="AN235" s="223"/>
      <c r="AO235" s="223"/>
      <c r="AP235" s="223"/>
      <c r="AQ235" s="223"/>
      <c r="AR235" s="223"/>
      <c r="AS235" s="223"/>
      <c r="AT235" s="543"/>
      <c r="AU235" s="223"/>
      <c r="AV235" s="223"/>
      <c r="AW235" s="223"/>
      <c r="AX235" s="223"/>
    </row>
    <row r="236" spans="1:50" ht="12.75" customHeight="1" x14ac:dyDescent="0.25">
      <c r="A236" s="222"/>
      <c r="B236" s="222"/>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4"/>
      <c r="AG236" s="223"/>
      <c r="AH236" s="223"/>
      <c r="AI236" s="223"/>
      <c r="AJ236" s="223"/>
      <c r="AK236" s="223"/>
      <c r="AL236" s="223"/>
      <c r="AM236" s="223"/>
      <c r="AN236" s="223"/>
      <c r="AO236" s="223"/>
      <c r="AP236" s="223"/>
      <c r="AQ236" s="223"/>
      <c r="AR236" s="223"/>
      <c r="AS236" s="223"/>
      <c r="AT236" s="543"/>
      <c r="AU236" s="223"/>
      <c r="AV236" s="223"/>
      <c r="AW236" s="223"/>
      <c r="AX236" s="223"/>
    </row>
    <row r="237" spans="1:50" ht="12.75" customHeight="1" x14ac:dyDescent="0.25">
      <c r="A237" s="222"/>
      <c r="B237" s="222"/>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4"/>
      <c r="AG237" s="223"/>
      <c r="AH237" s="223"/>
      <c r="AI237" s="223"/>
      <c r="AJ237" s="223"/>
      <c r="AK237" s="223"/>
      <c r="AL237" s="223"/>
      <c r="AM237" s="223"/>
      <c r="AN237" s="223"/>
      <c r="AO237" s="223"/>
      <c r="AP237" s="223"/>
      <c r="AQ237" s="223"/>
      <c r="AR237" s="223"/>
      <c r="AS237" s="223"/>
      <c r="AT237" s="543"/>
      <c r="AU237" s="223"/>
      <c r="AV237" s="223"/>
      <c r="AW237" s="223"/>
      <c r="AX237" s="223"/>
    </row>
    <row r="238" spans="1:50" ht="12.75" customHeight="1" x14ac:dyDescent="0.25">
      <c r="A238" s="222"/>
      <c r="B238" s="222"/>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4"/>
      <c r="AG238" s="223"/>
      <c r="AH238" s="223"/>
      <c r="AI238" s="223"/>
      <c r="AJ238" s="223"/>
      <c r="AK238" s="223"/>
      <c r="AL238" s="223"/>
      <c r="AM238" s="223"/>
      <c r="AN238" s="223"/>
      <c r="AO238" s="223"/>
      <c r="AP238" s="223"/>
      <c r="AQ238" s="223"/>
      <c r="AR238" s="223"/>
      <c r="AS238" s="223"/>
      <c r="AT238" s="543"/>
      <c r="AU238" s="223"/>
      <c r="AV238" s="223"/>
      <c r="AW238" s="223"/>
      <c r="AX238" s="223"/>
    </row>
    <row r="239" spans="1:50" ht="12.75" customHeight="1" x14ac:dyDescent="0.25">
      <c r="A239" s="222"/>
      <c r="B239" s="222"/>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4"/>
      <c r="AG239" s="223"/>
      <c r="AH239" s="223"/>
      <c r="AI239" s="223"/>
      <c r="AJ239" s="223"/>
      <c r="AK239" s="223"/>
      <c r="AL239" s="223"/>
      <c r="AM239" s="223"/>
      <c r="AN239" s="223"/>
      <c r="AO239" s="223"/>
      <c r="AP239" s="223"/>
      <c r="AQ239" s="223"/>
      <c r="AR239" s="223"/>
      <c r="AS239" s="223"/>
      <c r="AT239" s="543"/>
      <c r="AU239" s="223"/>
      <c r="AV239" s="223"/>
      <c r="AW239" s="223"/>
      <c r="AX239" s="223"/>
    </row>
    <row r="240" spans="1:50" ht="12.75" customHeight="1" x14ac:dyDescent="0.25">
      <c r="A240" s="222"/>
      <c r="B240" s="222"/>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4"/>
      <c r="AG240" s="223"/>
      <c r="AH240" s="223"/>
      <c r="AI240" s="223"/>
      <c r="AJ240" s="223"/>
      <c r="AK240" s="223"/>
      <c r="AL240" s="223"/>
      <c r="AM240" s="223"/>
      <c r="AN240" s="223"/>
      <c r="AO240" s="223"/>
      <c r="AP240" s="223"/>
      <c r="AQ240" s="223"/>
      <c r="AR240" s="223"/>
      <c r="AS240" s="223"/>
      <c r="AT240" s="543"/>
      <c r="AU240" s="223"/>
      <c r="AV240" s="223"/>
      <c r="AW240" s="223"/>
      <c r="AX240" s="223"/>
    </row>
    <row r="241" spans="1:50" ht="12.75" customHeight="1" x14ac:dyDescent="0.25">
      <c r="A241" s="222"/>
      <c r="B241" s="222"/>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4"/>
      <c r="AG241" s="223"/>
      <c r="AH241" s="223"/>
      <c r="AI241" s="223"/>
      <c r="AJ241" s="223"/>
      <c r="AK241" s="223"/>
      <c r="AL241" s="223"/>
      <c r="AM241" s="223"/>
      <c r="AN241" s="223"/>
      <c r="AO241" s="223"/>
      <c r="AP241" s="223"/>
      <c r="AQ241" s="223"/>
      <c r="AR241" s="223"/>
      <c r="AS241" s="223"/>
      <c r="AT241" s="543"/>
      <c r="AU241" s="223"/>
      <c r="AV241" s="223"/>
      <c r="AW241" s="223"/>
      <c r="AX241" s="223"/>
    </row>
    <row r="242" spans="1:50" ht="12.75" customHeight="1" x14ac:dyDescent="0.25">
      <c r="A242" s="222"/>
      <c r="B242" s="222"/>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4"/>
      <c r="AG242" s="223"/>
      <c r="AH242" s="223"/>
      <c r="AI242" s="223"/>
      <c r="AJ242" s="223"/>
      <c r="AK242" s="223"/>
      <c r="AL242" s="223"/>
      <c r="AM242" s="223"/>
      <c r="AN242" s="223"/>
      <c r="AO242" s="223"/>
      <c r="AP242" s="223"/>
      <c r="AQ242" s="223"/>
      <c r="AR242" s="223"/>
      <c r="AS242" s="223"/>
      <c r="AT242" s="543"/>
      <c r="AU242" s="223"/>
      <c r="AV242" s="223"/>
      <c r="AW242" s="223"/>
      <c r="AX242" s="223"/>
    </row>
    <row r="243" spans="1:50" ht="12.75" customHeight="1" x14ac:dyDescent="0.25">
      <c r="A243" s="222"/>
      <c r="B243" s="222"/>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4"/>
      <c r="AG243" s="223"/>
      <c r="AH243" s="223"/>
      <c r="AI243" s="223"/>
      <c r="AJ243" s="223"/>
      <c r="AK243" s="223"/>
      <c r="AL243" s="223"/>
      <c r="AM243" s="223"/>
      <c r="AN243" s="223"/>
      <c r="AO243" s="223"/>
      <c r="AP243" s="223"/>
      <c r="AQ243" s="223"/>
      <c r="AR243" s="223"/>
      <c r="AS243" s="223"/>
      <c r="AT243" s="543"/>
      <c r="AU243" s="223"/>
      <c r="AV243" s="223"/>
      <c r="AW243" s="223"/>
      <c r="AX243" s="223"/>
    </row>
    <row r="244" spans="1:50" ht="12.75" customHeight="1" x14ac:dyDescent="0.25">
      <c r="A244" s="222"/>
      <c r="B244" s="222"/>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4"/>
      <c r="AG244" s="223"/>
      <c r="AH244" s="223"/>
      <c r="AI244" s="223"/>
      <c r="AJ244" s="223"/>
      <c r="AK244" s="223"/>
      <c r="AL244" s="223"/>
      <c r="AM244" s="223"/>
      <c r="AN244" s="223"/>
      <c r="AO244" s="223"/>
      <c r="AP244" s="223"/>
      <c r="AQ244" s="223"/>
      <c r="AR244" s="223"/>
      <c r="AS244" s="223"/>
      <c r="AT244" s="543"/>
      <c r="AU244" s="223"/>
      <c r="AV244" s="223"/>
      <c r="AW244" s="223"/>
      <c r="AX244" s="223"/>
    </row>
    <row r="245" spans="1:50" ht="12.75" customHeight="1" x14ac:dyDescent="0.25">
      <c r="A245" s="222"/>
      <c r="B245" s="222"/>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4"/>
      <c r="AG245" s="223"/>
      <c r="AH245" s="223"/>
      <c r="AI245" s="223"/>
      <c r="AJ245" s="223"/>
      <c r="AK245" s="223"/>
      <c r="AL245" s="223"/>
      <c r="AM245" s="223"/>
      <c r="AN245" s="223"/>
      <c r="AO245" s="223"/>
      <c r="AP245" s="223"/>
      <c r="AQ245" s="223"/>
      <c r="AR245" s="223"/>
      <c r="AS245" s="223"/>
      <c r="AT245" s="543"/>
      <c r="AU245" s="223"/>
      <c r="AV245" s="223"/>
      <c r="AW245" s="223"/>
      <c r="AX245" s="223"/>
    </row>
    <row r="246" spans="1:50" ht="12.75" customHeight="1" x14ac:dyDescent="0.25">
      <c r="A246" s="222"/>
      <c r="B246" s="222"/>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4"/>
      <c r="AG246" s="223"/>
      <c r="AH246" s="223"/>
      <c r="AI246" s="223"/>
      <c r="AJ246" s="223"/>
      <c r="AK246" s="223"/>
      <c r="AL246" s="223"/>
      <c r="AM246" s="223"/>
      <c r="AN246" s="223"/>
      <c r="AO246" s="223"/>
      <c r="AP246" s="223"/>
      <c r="AQ246" s="223"/>
      <c r="AR246" s="223"/>
      <c r="AS246" s="223"/>
      <c r="AT246" s="543"/>
      <c r="AU246" s="223"/>
      <c r="AV246" s="223"/>
      <c r="AW246" s="223"/>
      <c r="AX246" s="223"/>
    </row>
    <row r="247" spans="1:50" ht="12.75" customHeight="1" x14ac:dyDescent="0.25">
      <c r="A247" s="222"/>
      <c r="B247" s="222"/>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4"/>
      <c r="AG247" s="223"/>
      <c r="AH247" s="223"/>
      <c r="AI247" s="223"/>
      <c r="AJ247" s="223"/>
      <c r="AK247" s="223"/>
      <c r="AL247" s="223"/>
      <c r="AM247" s="223"/>
      <c r="AN247" s="223"/>
      <c r="AO247" s="223"/>
      <c r="AP247" s="223"/>
      <c r="AQ247" s="223"/>
      <c r="AR247" s="223"/>
      <c r="AS247" s="223"/>
      <c r="AT247" s="543"/>
      <c r="AU247" s="223"/>
      <c r="AV247" s="223"/>
      <c r="AW247" s="223"/>
      <c r="AX247" s="223"/>
    </row>
    <row r="248" spans="1:50" ht="12.75" customHeight="1" x14ac:dyDescent="0.25">
      <c r="A248" s="222"/>
      <c r="B248" s="222"/>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4"/>
      <c r="AG248" s="223"/>
      <c r="AH248" s="223"/>
      <c r="AI248" s="223"/>
      <c r="AJ248" s="223"/>
      <c r="AK248" s="223"/>
      <c r="AL248" s="223"/>
      <c r="AM248" s="223"/>
      <c r="AN248" s="223"/>
      <c r="AO248" s="223"/>
      <c r="AP248" s="223"/>
      <c r="AQ248" s="223"/>
      <c r="AR248" s="223"/>
      <c r="AS248" s="223"/>
      <c r="AT248" s="543"/>
      <c r="AU248" s="223"/>
      <c r="AV248" s="223"/>
      <c r="AW248" s="223"/>
      <c r="AX248" s="223"/>
    </row>
    <row r="249" spans="1:50" ht="12.75" customHeight="1" x14ac:dyDescent="0.25">
      <c r="A249" s="222"/>
      <c r="B249" s="222"/>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4"/>
      <c r="AG249" s="223"/>
      <c r="AH249" s="223"/>
      <c r="AI249" s="223"/>
      <c r="AJ249" s="223"/>
      <c r="AK249" s="223"/>
      <c r="AL249" s="223"/>
      <c r="AM249" s="223"/>
      <c r="AN249" s="223"/>
      <c r="AO249" s="223"/>
      <c r="AP249" s="223"/>
      <c r="AQ249" s="223"/>
      <c r="AR249" s="223"/>
      <c r="AS249" s="223"/>
      <c r="AT249" s="543"/>
      <c r="AU249" s="223"/>
      <c r="AV249" s="223"/>
      <c r="AW249" s="223"/>
      <c r="AX249" s="223"/>
    </row>
    <row r="250" spans="1:50" ht="12.75" customHeight="1" x14ac:dyDescent="0.25">
      <c r="A250" s="222"/>
      <c r="B250" s="222"/>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4"/>
      <c r="AG250" s="223"/>
      <c r="AH250" s="223"/>
      <c r="AI250" s="223"/>
      <c r="AJ250" s="223"/>
      <c r="AK250" s="223"/>
      <c r="AL250" s="223"/>
      <c r="AM250" s="223"/>
      <c r="AN250" s="223"/>
      <c r="AO250" s="223"/>
      <c r="AP250" s="223"/>
      <c r="AQ250" s="223"/>
      <c r="AR250" s="223"/>
      <c r="AS250" s="223"/>
      <c r="AT250" s="543"/>
      <c r="AU250" s="223"/>
      <c r="AV250" s="223"/>
      <c r="AW250" s="223"/>
      <c r="AX250" s="223"/>
    </row>
    <row r="251" spans="1:50" ht="12.75" customHeight="1" x14ac:dyDescent="0.25">
      <c r="A251" s="222"/>
      <c r="B251" s="222"/>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4"/>
      <c r="AG251" s="223"/>
      <c r="AH251" s="223"/>
      <c r="AI251" s="223"/>
      <c r="AJ251" s="223"/>
      <c r="AK251" s="223"/>
      <c r="AL251" s="223"/>
      <c r="AM251" s="223"/>
      <c r="AN251" s="223"/>
      <c r="AO251" s="223"/>
      <c r="AP251" s="223"/>
      <c r="AQ251" s="223"/>
      <c r="AR251" s="223"/>
      <c r="AS251" s="223"/>
      <c r="AT251" s="543"/>
      <c r="AU251" s="223"/>
      <c r="AV251" s="223"/>
      <c r="AW251" s="223"/>
      <c r="AX251" s="223"/>
    </row>
    <row r="252" spans="1:50" ht="12.75" customHeight="1" x14ac:dyDescent="0.25">
      <c r="A252" s="222"/>
      <c r="B252" s="222"/>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4"/>
      <c r="AG252" s="223"/>
      <c r="AH252" s="223"/>
      <c r="AI252" s="223"/>
      <c r="AJ252" s="223"/>
      <c r="AK252" s="223"/>
      <c r="AL252" s="223"/>
      <c r="AM252" s="223"/>
      <c r="AN252" s="223"/>
      <c r="AO252" s="223"/>
      <c r="AP252" s="223"/>
      <c r="AQ252" s="223"/>
      <c r="AR252" s="223"/>
      <c r="AS252" s="223"/>
      <c r="AT252" s="543"/>
      <c r="AU252" s="223"/>
      <c r="AV252" s="223"/>
      <c r="AW252" s="223"/>
      <c r="AX252" s="223"/>
    </row>
    <row r="253" spans="1:50" ht="12.75" customHeight="1" x14ac:dyDescent="0.25">
      <c r="A253" s="222"/>
      <c r="B253" s="222"/>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4"/>
      <c r="AG253" s="223"/>
      <c r="AH253" s="223"/>
      <c r="AI253" s="223"/>
      <c r="AJ253" s="223"/>
      <c r="AK253" s="223"/>
      <c r="AL253" s="223"/>
      <c r="AM253" s="223"/>
      <c r="AN253" s="223"/>
      <c r="AO253" s="223"/>
      <c r="AP253" s="223"/>
      <c r="AQ253" s="223"/>
      <c r="AR253" s="223"/>
      <c r="AS253" s="223"/>
      <c r="AT253" s="543"/>
      <c r="AU253" s="223"/>
      <c r="AV253" s="223"/>
      <c r="AW253" s="223"/>
      <c r="AX253" s="223"/>
    </row>
    <row r="254" spans="1:50" ht="12.75" customHeight="1" x14ac:dyDescent="0.25">
      <c r="A254" s="222"/>
      <c r="B254" s="222"/>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4"/>
      <c r="AG254" s="223"/>
      <c r="AH254" s="223"/>
      <c r="AI254" s="223"/>
      <c r="AJ254" s="223"/>
      <c r="AK254" s="223"/>
      <c r="AL254" s="223"/>
      <c r="AM254" s="223"/>
      <c r="AN254" s="223"/>
      <c r="AO254" s="223"/>
      <c r="AP254" s="223"/>
      <c r="AQ254" s="223"/>
      <c r="AR254" s="223"/>
      <c r="AS254" s="223"/>
      <c r="AT254" s="543"/>
      <c r="AU254" s="223"/>
      <c r="AV254" s="223"/>
      <c r="AW254" s="223"/>
      <c r="AX254" s="223"/>
    </row>
    <row r="255" spans="1:50" ht="12.75" customHeight="1" x14ac:dyDescent="0.25">
      <c r="A255" s="222"/>
      <c r="B255" s="222"/>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4"/>
      <c r="AG255" s="223"/>
      <c r="AH255" s="223"/>
      <c r="AI255" s="223"/>
      <c r="AJ255" s="223"/>
      <c r="AK255" s="223"/>
      <c r="AL255" s="223"/>
      <c r="AM255" s="223"/>
      <c r="AN255" s="223"/>
      <c r="AO255" s="223"/>
      <c r="AP255" s="223"/>
      <c r="AQ255" s="223"/>
      <c r="AR255" s="223"/>
      <c r="AS255" s="223"/>
      <c r="AT255" s="543"/>
      <c r="AU255" s="223"/>
      <c r="AV255" s="223"/>
      <c r="AW255" s="223"/>
      <c r="AX255" s="223"/>
    </row>
    <row r="256" spans="1:50" ht="12.75" customHeight="1" x14ac:dyDescent="0.25">
      <c r="A256" s="222"/>
      <c r="B256" s="222"/>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4"/>
      <c r="AG256" s="223"/>
      <c r="AH256" s="223"/>
      <c r="AI256" s="223"/>
      <c r="AJ256" s="223"/>
      <c r="AK256" s="223"/>
      <c r="AL256" s="223"/>
      <c r="AM256" s="223"/>
      <c r="AN256" s="223"/>
      <c r="AO256" s="223"/>
      <c r="AP256" s="223"/>
      <c r="AQ256" s="223"/>
      <c r="AR256" s="223"/>
      <c r="AS256" s="223"/>
      <c r="AT256" s="543"/>
      <c r="AU256" s="223"/>
      <c r="AV256" s="223"/>
      <c r="AW256" s="223"/>
      <c r="AX256" s="223"/>
    </row>
    <row r="257" spans="1:50" ht="12.75" customHeight="1" x14ac:dyDescent="0.25">
      <c r="A257" s="222"/>
      <c r="B257" s="222"/>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4"/>
      <c r="AG257" s="223"/>
      <c r="AH257" s="223"/>
      <c r="AI257" s="223"/>
      <c r="AJ257" s="223"/>
      <c r="AK257" s="223"/>
      <c r="AL257" s="223"/>
      <c r="AM257" s="223"/>
      <c r="AN257" s="223"/>
      <c r="AO257" s="223"/>
      <c r="AP257" s="223"/>
      <c r="AQ257" s="223"/>
      <c r="AR257" s="223"/>
      <c r="AS257" s="223"/>
      <c r="AT257" s="543"/>
      <c r="AU257" s="223"/>
      <c r="AV257" s="223"/>
      <c r="AW257" s="223"/>
      <c r="AX257" s="223"/>
    </row>
    <row r="258" spans="1:50" ht="12.75" customHeight="1" x14ac:dyDescent="0.25">
      <c r="A258" s="222"/>
      <c r="B258" s="222"/>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4"/>
      <c r="AG258" s="223"/>
      <c r="AH258" s="223"/>
      <c r="AI258" s="223"/>
      <c r="AJ258" s="223"/>
      <c r="AK258" s="223"/>
      <c r="AL258" s="223"/>
      <c r="AM258" s="223"/>
      <c r="AN258" s="223"/>
      <c r="AO258" s="223"/>
      <c r="AP258" s="223"/>
      <c r="AQ258" s="223"/>
      <c r="AR258" s="223"/>
      <c r="AS258" s="223"/>
      <c r="AT258" s="543"/>
      <c r="AU258" s="223"/>
      <c r="AV258" s="223"/>
      <c r="AW258" s="223"/>
      <c r="AX258" s="223"/>
    </row>
    <row r="259" spans="1:50" ht="12.75" customHeight="1" x14ac:dyDescent="0.25">
      <c r="A259" s="222"/>
      <c r="B259" s="222"/>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4"/>
      <c r="AG259" s="223"/>
      <c r="AH259" s="223"/>
      <c r="AI259" s="223"/>
      <c r="AJ259" s="223"/>
      <c r="AK259" s="223"/>
      <c r="AL259" s="223"/>
      <c r="AM259" s="223"/>
      <c r="AN259" s="223"/>
      <c r="AO259" s="223"/>
      <c r="AP259" s="223"/>
      <c r="AQ259" s="223"/>
      <c r="AR259" s="223"/>
      <c r="AS259" s="223"/>
      <c r="AT259" s="543"/>
      <c r="AU259" s="223"/>
      <c r="AV259" s="223"/>
      <c r="AW259" s="223"/>
      <c r="AX259" s="223"/>
    </row>
    <row r="260" spans="1:50" ht="12.75" customHeight="1" x14ac:dyDescent="0.25">
      <c r="A260" s="222"/>
      <c r="B260" s="222"/>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4"/>
      <c r="AG260" s="223"/>
      <c r="AH260" s="223"/>
      <c r="AI260" s="223"/>
      <c r="AJ260" s="223"/>
      <c r="AK260" s="223"/>
      <c r="AL260" s="223"/>
      <c r="AM260" s="223"/>
      <c r="AN260" s="223"/>
      <c r="AO260" s="223"/>
      <c r="AP260" s="223"/>
      <c r="AQ260" s="223"/>
      <c r="AR260" s="223"/>
      <c r="AS260" s="223"/>
      <c r="AT260" s="543"/>
      <c r="AU260" s="223"/>
      <c r="AV260" s="223"/>
      <c r="AW260" s="223"/>
      <c r="AX260" s="223"/>
    </row>
    <row r="261" spans="1:50" ht="12.75" customHeight="1" x14ac:dyDescent="0.25">
      <c r="A261" s="222"/>
      <c r="B261" s="222"/>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4"/>
      <c r="AG261" s="223"/>
      <c r="AH261" s="223"/>
      <c r="AI261" s="223"/>
      <c r="AJ261" s="223"/>
      <c r="AK261" s="223"/>
      <c r="AL261" s="223"/>
      <c r="AM261" s="223"/>
      <c r="AN261" s="223"/>
      <c r="AO261" s="223"/>
      <c r="AP261" s="223"/>
      <c r="AQ261" s="223"/>
      <c r="AR261" s="223"/>
      <c r="AS261" s="223"/>
      <c r="AT261" s="543"/>
      <c r="AU261" s="223"/>
      <c r="AV261" s="223"/>
      <c r="AW261" s="223"/>
      <c r="AX261" s="223"/>
    </row>
    <row r="262" spans="1:50" ht="12.75" customHeight="1" x14ac:dyDescent="0.25">
      <c r="A262" s="222"/>
      <c r="B262" s="222"/>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4"/>
      <c r="AG262" s="223"/>
      <c r="AH262" s="223"/>
      <c r="AI262" s="223"/>
      <c r="AJ262" s="223"/>
      <c r="AK262" s="223"/>
      <c r="AL262" s="223"/>
      <c r="AM262" s="223"/>
      <c r="AN262" s="223"/>
      <c r="AO262" s="223"/>
      <c r="AP262" s="223"/>
      <c r="AQ262" s="223"/>
      <c r="AR262" s="223"/>
      <c r="AS262" s="223"/>
      <c r="AT262" s="543"/>
      <c r="AU262" s="223"/>
      <c r="AV262" s="223"/>
      <c r="AW262" s="223"/>
      <c r="AX262" s="223"/>
    </row>
    <row r="263" spans="1:50" ht="12.75" customHeight="1" x14ac:dyDescent="0.25">
      <c r="A263" s="222"/>
      <c r="B263" s="222"/>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4"/>
      <c r="AG263" s="223"/>
      <c r="AH263" s="223"/>
      <c r="AI263" s="223"/>
      <c r="AJ263" s="223"/>
      <c r="AK263" s="223"/>
      <c r="AL263" s="223"/>
      <c r="AM263" s="223"/>
      <c r="AN263" s="223"/>
      <c r="AO263" s="223"/>
      <c r="AP263" s="223"/>
      <c r="AQ263" s="223"/>
      <c r="AR263" s="223"/>
      <c r="AS263" s="223"/>
      <c r="AT263" s="543"/>
      <c r="AU263" s="223"/>
      <c r="AV263" s="223"/>
      <c r="AW263" s="223"/>
      <c r="AX263" s="223"/>
    </row>
    <row r="264" spans="1:50" ht="12.75" customHeight="1" x14ac:dyDescent="0.25">
      <c r="A264" s="222"/>
      <c r="B264" s="222"/>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4"/>
      <c r="AG264" s="223"/>
      <c r="AH264" s="223"/>
      <c r="AI264" s="223"/>
      <c r="AJ264" s="223"/>
      <c r="AK264" s="223"/>
      <c r="AL264" s="223"/>
      <c r="AM264" s="223"/>
      <c r="AN264" s="223"/>
      <c r="AO264" s="223"/>
      <c r="AP264" s="223"/>
      <c r="AQ264" s="223"/>
      <c r="AR264" s="223"/>
      <c r="AS264" s="223"/>
      <c r="AT264" s="543"/>
      <c r="AU264" s="223"/>
      <c r="AV264" s="223"/>
      <c r="AW264" s="223"/>
      <c r="AX264" s="223"/>
    </row>
    <row r="265" spans="1:50" ht="12.75" customHeight="1" x14ac:dyDescent="0.25">
      <c r="A265" s="222"/>
      <c r="B265" s="222"/>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4"/>
      <c r="AG265" s="223"/>
      <c r="AH265" s="223"/>
      <c r="AI265" s="223"/>
      <c r="AJ265" s="223"/>
      <c r="AK265" s="223"/>
      <c r="AL265" s="223"/>
      <c r="AM265" s="223"/>
      <c r="AN265" s="223"/>
      <c r="AO265" s="223"/>
      <c r="AP265" s="223"/>
      <c r="AQ265" s="223"/>
      <c r="AR265" s="223"/>
      <c r="AS265" s="223"/>
      <c r="AT265" s="543"/>
      <c r="AU265" s="223"/>
      <c r="AV265" s="223"/>
      <c r="AW265" s="223"/>
      <c r="AX265" s="223"/>
    </row>
    <row r="266" spans="1:50" ht="12.75" customHeight="1" x14ac:dyDescent="0.25">
      <c r="A266" s="222"/>
      <c r="B266" s="222"/>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4"/>
      <c r="AG266" s="223"/>
      <c r="AH266" s="223"/>
      <c r="AI266" s="223"/>
      <c r="AJ266" s="223"/>
      <c r="AK266" s="223"/>
      <c r="AL266" s="223"/>
      <c r="AM266" s="223"/>
      <c r="AN266" s="223"/>
      <c r="AO266" s="223"/>
      <c r="AP266" s="223"/>
      <c r="AQ266" s="223"/>
      <c r="AR266" s="223"/>
      <c r="AS266" s="223"/>
      <c r="AT266" s="543"/>
      <c r="AU266" s="223"/>
      <c r="AV266" s="223"/>
      <c r="AW266" s="223"/>
      <c r="AX266" s="223"/>
    </row>
    <row r="267" spans="1:50" ht="12.75" customHeight="1" x14ac:dyDescent="0.25">
      <c r="A267" s="222"/>
      <c r="B267" s="222"/>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4"/>
      <c r="AG267" s="223"/>
      <c r="AH267" s="223"/>
      <c r="AI267" s="223"/>
      <c r="AJ267" s="223"/>
      <c r="AK267" s="223"/>
      <c r="AL267" s="223"/>
      <c r="AM267" s="223"/>
      <c r="AN267" s="223"/>
      <c r="AO267" s="223"/>
      <c r="AP267" s="223"/>
      <c r="AQ267" s="223"/>
      <c r="AR267" s="223"/>
      <c r="AS267" s="223"/>
      <c r="AT267" s="543"/>
      <c r="AU267" s="223"/>
      <c r="AV267" s="223"/>
      <c r="AW267" s="223"/>
      <c r="AX267" s="223"/>
    </row>
    <row r="268" spans="1:50" ht="12.75" customHeight="1" x14ac:dyDescent="0.25">
      <c r="A268" s="222"/>
      <c r="B268" s="222"/>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4"/>
      <c r="AG268" s="223"/>
      <c r="AH268" s="223"/>
      <c r="AI268" s="223"/>
      <c r="AJ268" s="223"/>
      <c r="AK268" s="223"/>
      <c r="AL268" s="223"/>
      <c r="AM268" s="223"/>
      <c r="AN268" s="223"/>
      <c r="AO268" s="223"/>
      <c r="AP268" s="223"/>
      <c r="AQ268" s="223"/>
      <c r="AR268" s="223"/>
      <c r="AS268" s="223"/>
      <c r="AT268" s="543"/>
      <c r="AU268" s="223"/>
      <c r="AV268" s="223"/>
      <c r="AW268" s="223"/>
      <c r="AX268" s="223"/>
    </row>
    <row r="269" spans="1:50" ht="12.75" customHeight="1" x14ac:dyDescent="0.25">
      <c r="A269" s="222"/>
      <c r="B269" s="222"/>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4"/>
      <c r="AG269" s="223"/>
      <c r="AH269" s="223"/>
      <c r="AI269" s="223"/>
      <c r="AJ269" s="223"/>
      <c r="AK269" s="223"/>
      <c r="AL269" s="223"/>
      <c r="AM269" s="223"/>
      <c r="AN269" s="223"/>
      <c r="AO269" s="223"/>
      <c r="AP269" s="223"/>
      <c r="AQ269" s="223"/>
      <c r="AR269" s="223"/>
      <c r="AS269" s="223"/>
      <c r="AT269" s="543"/>
      <c r="AU269" s="223"/>
      <c r="AV269" s="223"/>
      <c r="AW269" s="223"/>
      <c r="AX269" s="223"/>
    </row>
    <row r="270" spans="1:50" ht="12.75" customHeight="1" x14ac:dyDescent="0.25">
      <c r="A270" s="222"/>
      <c r="B270" s="222"/>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4"/>
      <c r="AG270" s="223"/>
      <c r="AH270" s="223"/>
      <c r="AI270" s="223"/>
      <c r="AJ270" s="223"/>
      <c r="AK270" s="223"/>
      <c r="AL270" s="223"/>
      <c r="AM270" s="223"/>
      <c r="AN270" s="223"/>
      <c r="AO270" s="223"/>
      <c r="AP270" s="223"/>
      <c r="AQ270" s="223"/>
      <c r="AR270" s="223"/>
      <c r="AS270" s="223"/>
      <c r="AT270" s="543"/>
      <c r="AU270" s="223"/>
      <c r="AV270" s="223"/>
      <c r="AW270" s="223"/>
      <c r="AX270" s="223"/>
    </row>
    <row r="271" spans="1:50" ht="12.75" customHeight="1" x14ac:dyDescent="0.25">
      <c r="A271" s="222"/>
      <c r="B271" s="222"/>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4"/>
      <c r="AG271" s="223"/>
      <c r="AH271" s="223"/>
      <c r="AI271" s="223"/>
      <c r="AJ271" s="223"/>
      <c r="AK271" s="223"/>
      <c r="AL271" s="223"/>
      <c r="AM271" s="223"/>
      <c r="AN271" s="223"/>
      <c r="AO271" s="223"/>
      <c r="AP271" s="223"/>
      <c r="AQ271" s="223"/>
      <c r="AR271" s="223"/>
      <c r="AS271" s="223"/>
      <c r="AT271" s="543"/>
      <c r="AU271" s="223"/>
      <c r="AV271" s="223"/>
      <c r="AW271" s="223"/>
      <c r="AX271" s="223"/>
    </row>
    <row r="272" spans="1:50" ht="12.75" customHeight="1" x14ac:dyDescent="0.25">
      <c r="A272" s="222"/>
      <c r="B272" s="222"/>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4"/>
      <c r="AG272" s="223"/>
      <c r="AH272" s="223"/>
      <c r="AI272" s="223"/>
      <c r="AJ272" s="223"/>
      <c r="AK272" s="223"/>
      <c r="AL272" s="223"/>
      <c r="AM272" s="223"/>
      <c r="AN272" s="223"/>
      <c r="AO272" s="223"/>
      <c r="AP272" s="223"/>
      <c r="AQ272" s="223"/>
      <c r="AR272" s="223"/>
      <c r="AS272" s="223"/>
      <c r="AT272" s="543"/>
      <c r="AU272" s="223"/>
      <c r="AV272" s="223"/>
      <c r="AW272" s="223"/>
      <c r="AX272" s="223"/>
    </row>
    <row r="273" spans="1:50" ht="12.75" customHeight="1" x14ac:dyDescent="0.25">
      <c r="A273" s="222"/>
      <c r="B273" s="222"/>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4"/>
      <c r="AG273" s="223"/>
      <c r="AH273" s="223"/>
      <c r="AI273" s="223"/>
      <c r="AJ273" s="223"/>
      <c r="AK273" s="223"/>
      <c r="AL273" s="223"/>
      <c r="AM273" s="223"/>
      <c r="AN273" s="223"/>
      <c r="AO273" s="223"/>
      <c r="AP273" s="223"/>
      <c r="AQ273" s="223"/>
      <c r="AR273" s="223"/>
      <c r="AS273" s="223"/>
      <c r="AT273" s="543"/>
      <c r="AU273" s="223"/>
      <c r="AV273" s="223"/>
      <c r="AW273" s="223"/>
      <c r="AX273" s="223"/>
    </row>
    <row r="274" spans="1:50" ht="12.75" customHeight="1" x14ac:dyDescent="0.25">
      <c r="A274" s="222"/>
      <c r="B274" s="222"/>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4"/>
      <c r="AG274" s="223"/>
      <c r="AH274" s="223"/>
      <c r="AI274" s="223"/>
      <c r="AJ274" s="223"/>
      <c r="AK274" s="223"/>
      <c r="AL274" s="223"/>
      <c r="AM274" s="223"/>
      <c r="AN274" s="223"/>
      <c r="AO274" s="223"/>
      <c r="AP274" s="223"/>
      <c r="AQ274" s="223"/>
      <c r="AR274" s="223"/>
      <c r="AS274" s="223"/>
      <c r="AT274" s="543"/>
      <c r="AU274" s="223"/>
      <c r="AV274" s="223"/>
      <c r="AW274" s="223"/>
      <c r="AX274" s="223"/>
    </row>
    <row r="275" spans="1:50" ht="12.75" customHeight="1" x14ac:dyDescent="0.25">
      <c r="A275" s="222"/>
      <c r="B275" s="222"/>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4"/>
      <c r="AG275" s="223"/>
      <c r="AH275" s="223"/>
      <c r="AI275" s="223"/>
      <c r="AJ275" s="223"/>
      <c r="AK275" s="223"/>
      <c r="AL275" s="223"/>
      <c r="AM275" s="223"/>
      <c r="AN275" s="223"/>
      <c r="AO275" s="223"/>
      <c r="AP275" s="223"/>
      <c r="AQ275" s="223"/>
      <c r="AR275" s="223"/>
      <c r="AS275" s="223"/>
      <c r="AT275" s="543"/>
      <c r="AU275" s="223"/>
      <c r="AV275" s="223"/>
      <c r="AW275" s="223"/>
      <c r="AX275" s="223"/>
    </row>
    <row r="276" spans="1:50" ht="12.75" customHeight="1" x14ac:dyDescent="0.25">
      <c r="A276" s="222"/>
      <c r="B276" s="222"/>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4"/>
      <c r="AG276" s="223"/>
      <c r="AH276" s="223"/>
      <c r="AI276" s="223"/>
      <c r="AJ276" s="223"/>
      <c r="AK276" s="223"/>
      <c r="AL276" s="223"/>
      <c r="AM276" s="223"/>
      <c r="AN276" s="223"/>
      <c r="AO276" s="223"/>
      <c r="AP276" s="223"/>
      <c r="AQ276" s="223"/>
      <c r="AR276" s="223"/>
      <c r="AS276" s="223"/>
      <c r="AT276" s="543"/>
      <c r="AU276" s="223"/>
      <c r="AV276" s="223"/>
      <c r="AW276" s="223"/>
      <c r="AX276" s="223"/>
    </row>
    <row r="277" spans="1:50" ht="12.75" customHeight="1" x14ac:dyDescent="0.25">
      <c r="A277" s="222"/>
      <c r="B277" s="222"/>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4"/>
      <c r="AG277" s="223"/>
      <c r="AH277" s="223"/>
      <c r="AI277" s="223"/>
      <c r="AJ277" s="223"/>
      <c r="AK277" s="223"/>
      <c r="AL277" s="223"/>
      <c r="AM277" s="223"/>
      <c r="AN277" s="223"/>
      <c r="AO277" s="223"/>
      <c r="AP277" s="223"/>
      <c r="AQ277" s="223"/>
      <c r="AR277" s="223"/>
      <c r="AS277" s="223"/>
      <c r="AT277" s="543"/>
      <c r="AU277" s="223"/>
      <c r="AV277" s="223"/>
      <c r="AW277" s="223"/>
      <c r="AX277" s="223"/>
    </row>
    <row r="278" spans="1:50" ht="12.75" customHeight="1" x14ac:dyDescent="0.25">
      <c r="A278" s="222"/>
      <c r="B278" s="222"/>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4"/>
      <c r="AG278" s="223"/>
      <c r="AH278" s="223"/>
      <c r="AI278" s="223"/>
      <c r="AJ278" s="223"/>
      <c r="AK278" s="223"/>
      <c r="AL278" s="223"/>
      <c r="AM278" s="223"/>
      <c r="AN278" s="223"/>
      <c r="AO278" s="223"/>
      <c r="AP278" s="223"/>
      <c r="AQ278" s="223"/>
      <c r="AR278" s="223"/>
      <c r="AS278" s="223"/>
      <c r="AT278" s="543"/>
      <c r="AU278" s="223"/>
      <c r="AV278" s="223"/>
      <c r="AW278" s="223"/>
      <c r="AX278" s="223"/>
    </row>
    <row r="279" spans="1:50" ht="12.75" customHeight="1" x14ac:dyDescent="0.25">
      <c r="A279" s="222"/>
      <c r="B279" s="222"/>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4"/>
      <c r="AG279" s="223"/>
      <c r="AH279" s="223"/>
      <c r="AI279" s="223"/>
      <c r="AJ279" s="223"/>
      <c r="AK279" s="223"/>
      <c r="AL279" s="223"/>
      <c r="AM279" s="223"/>
      <c r="AN279" s="223"/>
      <c r="AO279" s="223"/>
      <c r="AP279" s="223"/>
      <c r="AQ279" s="223"/>
      <c r="AR279" s="223"/>
      <c r="AS279" s="223"/>
      <c r="AT279" s="543"/>
      <c r="AU279" s="223"/>
      <c r="AV279" s="223"/>
      <c r="AW279" s="223"/>
      <c r="AX279" s="223"/>
    </row>
    <row r="280" spans="1:50" ht="12.75" customHeight="1" x14ac:dyDescent="0.25">
      <c r="A280" s="222"/>
      <c r="B280" s="222"/>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4"/>
      <c r="AG280" s="223"/>
      <c r="AH280" s="223"/>
      <c r="AI280" s="223"/>
      <c r="AJ280" s="223"/>
      <c r="AK280" s="223"/>
      <c r="AL280" s="223"/>
      <c r="AM280" s="223"/>
      <c r="AN280" s="223"/>
      <c r="AO280" s="223"/>
      <c r="AP280" s="223"/>
      <c r="AQ280" s="223"/>
      <c r="AR280" s="223"/>
      <c r="AS280" s="223"/>
      <c r="AT280" s="543"/>
      <c r="AU280" s="223"/>
      <c r="AV280" s="223"/>
      <c r="AW280" s="223"/>
      <c r="AX280" s="223"/>
    </row>
    <row r="281" spans="1:50" ht="12.75" customHeight="1" x14ac:dyDescent="0.25">
      <c r="A281" s="222"/>
      <c r="B281" s="222"/>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4"/>
      <c r="AG281" s="223"/>
      <c r="AH281" s="223"/>
      <c r="AI281" s="223"/>
      <c r="AJ281" s="223"/>
      <c r="AK281" s="223"/>
      <c r="AL281" s="223"/>
      <c r="AM281" s="223"/>
      <c r="AN281" s="223"/>
      <c r="AO281" s="223"/>
      <c r="AP281" s="223"/>
      <c r="AQ281" s="223"/>
      <c r="AR281" s="223"/>
      <c r="AS281" s="223"/>
      <c r="AT281" s="543"/>
      <c r="AU281" s="223"/>
      <c r="AV281" s="223"/>
      <c r="AW281" s="223"/>
      <c r="AX281" s="223"/>
    </row>
    <row r="282" spans="1:50" ht="12.75" customHeight="1" x14ac:dyDescent="0.25">
      <c r="A282" s="222"/>
      <c r="B282" s="222"/>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4"/>
      <c r="AG282" s="223"/>
      <c r="AH282" s="223"/>
      <c r="AI282" s="223"/>
      <c r="AJ282" s="223"/>
      <c r="AK282" s="223"/>
      <c r="AL282" s="223"/>
      <c r="AM282" s="223"/>
      <c r="AN282" s="223"/>
      <c r="AO282" s="223"/>
      <c r="AP282" s="223"/>
      <c r="AQ282" s="223"/>
      <c r="AR282" s="223"/>
      <c r="AS282" s="223"/>
      <c r="AT282" s="543"/>
      <c r="AU282" s="223"/>
      <c r="AV282" s="223"/>
      <c r="AW282" s="223"/>
      <c r="AX282" s="223"/>
    </row>
    <row r="283" spans="1:50" ht="12.75" customHeight="1" x14ac:dyDescent="0.25">
      <c r="A283" s="222"/>
      <c r="B283" s="222"/>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4"/>
      <c r="AG283" s="223"/>
      <c r="AH283" s="223"/>
      <c r="AI283" s="223"/>
      <c r="AJ283" s="223"/>
      <c r="AK283" s="223"/>
      <c r="AL283" s="223"/>
      <c r="AM283" s="223"/>
      <c r="AN283" s="223"/>
      <c r="AO283" s="223"/>
      <c r="AP283" s="223"/>
      <c r="AQ283" s="223"/>
      <c r="AR283" s="223"/>
      <c r="AS283" s="223"/>
      <c r="AT283" s="543"/>
      <c r="AU283" s="223"/>
      <c r="AV283" s="223"/>
      <c r="AW283" s="223"/>
      <c r="AX283" s="223"/>
    </row>
    <row r="284" spans="1:50" ht="12.75" customHeight="1" x14ac:dyDescent="0.25">
      <c r="A284" s="222"/>
      <c r="B284" s="222"/>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4"/>
      <c r="AG284" s="223"/>
      <c r="AH284" s="223"/>
      <c r="AI284" s="223"/>
      <c r="AJ284" s="223"/>
      <c r="AK284" s="223"/>
      <c r="AL284" s="223"/>
      <c r="AM284" s="223"/>
      <c r="AN284" s="223"/>
      <c r="AO284" s="223"/>
      <c r="AP284" s="223"/>
      <c r="AQ284" s="223"/>
      <c r="AR284" s="223"/>
      <c r="AS284" s="223"/>
      <c r="AT284" s="543"/>
      <c r="AU284" s="223"/>
      <c r="AV284" s="223"/>
      <c r="AW284" s="223"/>
      <c r="AX284" s="223"/>
    </row>
    <row r="285" spans="1:50" ht="12.75" customHeight="1" x14ac:dyDescent="0.25">
      <c r="A285" s="222"/>
      <c r="B285" s="222"/>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4"/>
      <c r="AG285" s="223"/>
      <c r="AH285" s="223"/>
      <c r="AI285" s="223"/>
      <c r="AJ285" s="223"/>
      <c r="AK285" s="223"/>
      <c r="AL285" s="223"/>
      <c r="AM285" s="223"/>
      <c r="AN285" s="223"/>
      <c r="AO285" s="223"/>
      <c r="AP285" s="223"/>
      <c r="AQ285" s="223"/>
      <c r="AR285" s="223"/>
      <c r="AS285" s="223"/>
      <c r="AT285" s="543"/>
      <c r="AU285" s="223"/>
      <c r="AV285" s="223"/>
      <c r="AW285" s="223"/>
      <c r="AX285" s="223"/>
    </row>
    <row r="286" spans="1:50" ht="12.75" customHeight="1" x14ac:dyDescent="0.25">
      <c r="A286" s="222"/>
      <c r="B286" s="222"/>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4"/>
      <c r="AG286" s="223"/>
      <c r="AH286" s="223"/>
      <c r="AI286" s="223"/>
      <c r="AJ286" s="223"/>
      <c r="AK286" s="223"/>
      <c r="AL286" s="223"/>
      <c r="AM286" s="223"/>
      <c r="AN286" s="223"/>
      <c r="AO286" s="223"/>
      <c r="AP286" s="223"/>
      <c r="AQ286" s="223"/>
      <c r="AR286" s="223"/>
      <c r="AS286" s="223"/>
      <c r="AT286" s="543"/>
      <c r="AU286" s="223"/>
      <c r="AV286" s="223"/>
      <c r="AW286" s="223"/>
      <c r="AX286" s="223"/>
    </row>
    <row r="287" spans="1:50" ht="12.75" customHeight="1" x14ac:dyDescent="0.25">
      <c r="A287" s="222"/>
      <c r="B287" s="222"/>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4"/>
      <c r="AG287" s="223"/>
      <c r="AH287" s="223"/>
      <c r="AI287" s="223"/>
      <c r="AJ287" s="223"/>
      <c r="AK287" s="223"/>
      <c r="AL287" s="223"/>
      <c r="AM287" s="223"/>
      <c r="AN287" s="223"/>
      <c r="AO287" s="223"/>
      <c r="AP287" s="223"/>
      <c r="AQ287" s="223"/>
      <c r="AR287" s="223"/>
      <c r="AS287" s="223"/>
      <c r="AT287" s="543"/>
      <c r="AU287" s="223"/>
      <c r="AV287" s="223"/>
      <c r="AW287" s="223"/>
      <c r="AX287" s="223"/>
    </row>
    <row r="288" spans="1:50" ht="12.75" customHeight="1" x14ac:dyDescent="0.25">
      <c r="A288" s="222"/>
      <c r="B288" s="222"/>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4"/>
      <c r="AG288" s="223"/>
      <c r="AH288" s="223"/>
      <c r="AI288" s="223"/>
      <c r="AJ288" s="223"/>
      <c r="AK288" s="223"/>
      <c r="AL288" s="223"/>
      <c r="AM288" s="223"/>
      <c r="AN288" s="223"/>
      <c r="AO288" s="223"/>
      <c r="AP288" s="223"/>
      <c r="AQ288" s="223"/>
      <c r="AR288" s="223"/>
      <c r="AS288" s="223"/>
      <c r="AT288" s="543"/>
      <c r="AU288" s="223"/>
      <c r="AV288" s="223"/>
      <c r="AW288" s="223"/>
      <c r="AX288" s="223"/>
    </row>
    <row r="289" spans="1:50" ht="12.75" customHeight="1" x14ac:dyDescent="0.25">
      <c r="A289" s="222"/>
      <c r="B289" s="222"/>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4"/>
      <c r="AG289" s="223"/>
      <c r="AH289" s="223"/>
      <c r="AI289" s="223"/>
      <c r="AJ289" s="223"/>
      <c r="AK289" s="223"/>
      <c r="AL289" s="223"/>
      <c r="AM289" s="223"/>
      <c r="AN289" s="223"/>
      <c r="AO289" s="223"/>
      <c r="AP289" s="223"/>
      <c r="AQ289" s="223"/>
      <c r="AR289" s="223"/>
      <c r="AS289" s="223"/>
      <c r="AT289" s="543"/>
      <c r="AU289" s="223"/>
      <c r="AV289" s="223"/>
      <c r="AW289" s="223"/>
      <c r="AX289" s="223"/>
    </row>
    <row r="290" spans="1:50" ht="12.75" customHeight="1" x14ac:dyDescent="0.25">
      <c r="A290" s="222"/>
      <c r="B290" s="222"/>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4"/>
      <c r="AG290" s="223"/>
      <c r="AH290" s="223"/>
      <c r="AI290" s="223"/>
      <c r="AJ290" s="223"/>
      <c r="AK290" s="223"/>
      <c r="AL290" s="223"/>
      <c r="AM290" s="223"/>
      <c r="AN290" s="223"/>
      <c r="AO290" s="223"/>
      <c r="AP290" s="223"/>
      <c r="AQ290" s="223"/>
      <c r="AR290" s="223"/>
      <c r="AS290" s="223"/>
      <c r="AT290" s="543"/>
      <c r="AU290" s="223"/>
      <c r="AV290" s="223"/>
      <c r="AW290" s="223"/>
      <c r="AX290" s="223"/>
    </row>
    <row r="291" spans="1:50" ht="12.75" customHeight="1" x14ac:dyDescent="0.25">
      <c r="A291" s="222"/>
      <c r="B291" s="222"/>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4"/>
      <c r="AG291" s="223"/>
      <c r="AH291" s="223"/>
      <c r="AI291" s="223"/>
      <c r="AJ291" s="223"/>
      <c r="AK291" s="223"/>
      <c r="AL291" s="223"/>
      <c r="AM291" s="223"/>
      <c r="AN291" s="223"/>
      <c r="AO291" s="223"/>
      <c r="AP291" s="223"/>
      <c r="AQ291" s="223"/>
      <c r="AR291" s="223"/>
      <c r="AS291" s="223"/>
      <c r="AT291" s="543"/>
      <c r="AU291" s="223"/>
      <c r="AV291" s="223"/>
      <c r="AW291" s="223"/>
      <c r="AX291" s="223"/>
    </row>
    <row r="292" spans="1:50" ht="12.75" customHeight="1" x14ac:dyDescent="0.25">
      <c r="A292" s="222"/>
      <c r="B292" s="222"/>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4"/>
      <c r="AG292" s="223"/>
      <c r="AH292" s="223"/>
      <c r="AI292" s="223"/>
      <c r="AJ292" s="223"/>
      <c r="AK292" s="223"/>
      <c r="AL292" s="223"/>
      <c r="AM292" s="223"/>
      <c r="AN292" s="223"/>
      <c r="AO292" s="223"/>
      <c r="AP292" s="223"/>
      <c r="AQ292" s="223"/>
      <c r="AR292" s="223"/>
      <c r="AS292" s="223"/>
      <c r="AT292" s="543"/>
      <c r="AU292" s="223"/>
      <c r="AV292" s="223"/>
      <c r="AW292" s="223"/>
      <c r="AX292" s="223"/>
    </row>
    <row r="293" spans="1:50" ht="12.75" customHeight="1" x14ac:dyDescent="0.25">
      <c r="A293" s="222"/>
      <c r="B293" s="222"/>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4"/>
      <c r="AG293" s="223"/>
      <c r="AH293" s="223"/>
      <c r="AI293" s="223"/>
      <c r="AJ293" s="223"/>
      <c r="AK293" s="223"/>
      <c r="AL293" s="223"/>
      <c r="AM293" s="223"/>
      <c r="AN293" s="223"/>
      <c r="AO293" s="223"/>
      <c r="AP293" s="223"/>
      <c r="AQ293" s="223"/>
      <c r="AR293" s="223"/>
      <c r="AS293" s="223"/>
      <c r="AT293" s="543"/>
      <c r="AU293" s="223"/>
      <c r="AV293" s="223"/>
      <c r="AW293" s="223"/>
      <c r="AX293" s="223"/>
    </row>
    <row r="294" spans="1:50" ht="12.75" customHeight="1" x14ac:dyDescent="0.25">
      <c r="A294" s="222"/>
      <c r="B294" s="222"/>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4"/>
      <c r="AG294" s="223"/>
      <c r="AH294" s="223"/>
      <c r="AI294" s="223"/>
      <c r="AJ294" s="223"/>
      <c r="AK294" s="223"/>
      <c r="AL294" s="223"/>
      <c r="AM294" s="223"/>
      <c r="AN294" s="223"/>
      <c r="AO294" s="223"/>
      <c r="AP294" s="223"/>
      <c r="AQ294" s="223"/>
      <c r="AR294" s="223"/>
      <c r="AS294" s="223"/>
      <c r="AT294" s="543"/>
      <c r="AU294" s="223"/>
      <c r="AV294" s="223"/>
      <c r="AW294" s="223"/>
      <c r="AX294" s="223"/>
    </row>
    <row r="295" spans="1:50" ht="12.75" customHeight="1" x14ac:dyDescent="0.25">
      <c r="A295" s="222"/>
      <c r="B295" s="222"/>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4"/>
      <c r="AG295" s="223"/>
      <c r="AH295" s="223"/>
      <c r="AI295" s="223"/>
      <c r="AJ295" s="223"/>
      <c r="AK295" s="223"/>
      <c r="AL295" s="223"/>
      <c r="AM295" s="223"/>
      <c r="AN295" s="223"/>
      <c r="AO295" s="223"/>
      <c r="AP295" s="223"/>
      <c r="AQ295" s="223"/>
      <c r="AR295" s="223"/>
      <c r="AS295" s="223"/>
      <c r="AT295" s="543"/>
      <c r="AU295" s="223"/>
      <c r="AV295" s="223"/>
      <c r="AW295" s="223"/>
      <c r="AX295" s="223"/>
    </row>
    <row r="296" spans="1:50" ht="12.75" customHeight="1" x14ac:dyDescent="0.25">
      <c r="A296" s="222"/>
      <c r="B296" s="222"/>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4"/>
      <c r="AG296" s="223"/>
      <c r="AH296" s="223"/>
      <c r="AI296" s="223"/>
      <c r="AJ296" s="223"/>
      <c r="AK296" s="223"/>
      <c r="AL296" s="223"/>
      <c r="AM296" s="223"/>
      <c r="AN296" s="223"/>
      <c r="AO296" s="223"/>
      <c r="AP296" s="223"/>
      <c r="AQ296" s="223"/>
      <c r="AR296" s="223"/>
      <c r="AS296" s="223"/>
      <c r="AT296" s="543"/>
      <c r="AU296" s="223"/>
      <c r="AV296" s="223"/>
      <c r="AW296" s="223"/>
      <c r="AX296" s="223"/>
    </row>
    <row r="297" spans="1:50" ht="12.75" customHeight="1" x14ac:dyDescent="0.25">
      <c r="A297" s="222"/>
      <c r="B297" s="222"/>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4"/>
      <c r="AG297" s="223"/>
      <c r="AH297" s="223"/>
      <c r="AI297" s="223"/>
      <c r="AJ297" s="223"/>
      <c r="AK297" s="223"/>
      <c r="AL297" s="223"/>
      <c r="AM297" s="223"/>
      <c r="AN297" s="223"/>
      <c r="AO297" s="223"/>
      <c r="AP297" s="223"/>
      <c r="AQ297" s="223"/>
      <c r="AR297" s="223"/>
      <c r="AS297" s="223"/>
      <c r="AT297" s="543"/>
      <c r="AU297" s="223"/>
      <c r="AV297" s="223"/>
      <c r="AW297" s="223"/>
      <c r="AX297" s="223"/>
    </row>
    <row r="298" spans="1:50" ht="12.75" customHeight="1" x14ac:dyDescent="0.25">
      <c r="A298" s="222"/>
      <c r="B298" s="222"/>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4"/>
      <c r="AG298" s="223"/>
      <c r="AH298" s="223"/>
      <c r="AI298" s="223"/>
      <c r="AJ298" s="223"/>
      <c r="AK298" s="223"/>
      <c r="AL298" s="223"/>
      <c r="AM298" s="223"/>
      <c r="AN298" s="223"/>
      <c r="AO298" s="223"/>
      <c r="AP298" s="223"/>
      <c r="AQ298" s="223"/>
      <c r="AR298" s="223"/>
      <c r="AS298" s="223"/>
      <c r="AT298" s="543"/>
      <c r="AU298" s="223"/>
      <c r="AV298" s="223"/>
      <c r="AW298" s="223"/>
      <c r="AX298" s="223"/>
    </row>
    <row r="299" spans="1:50" ht="12.75" customHeight="1" x14ac:dyDescent="0.25">
      <c r="A299" s="222"/>
      <c r="B299" s="222"/>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4"/>
      <c r="AG299" s="223"/>
      <c r="AH299" s="223"/>
      <c r="AI299" s="223"/>
      <c r="AJ299" s="223"/>
      <c r="AK299" s="223"/>
      <c r="AL299" s="223"/>
      <c r="AM299" s="223"/>
      <c r="AN299" s="223"/>
      <c r="AO299" s="223"/>
      <c r="AP299" s="223"/>
      <c r="AQ299" s="223"/>
      <c r="AR299" s="223"/>
      <c r="AS299" s="223"/>
      <c r="AT299" s="543"/>
      <c r="AU299" s="223"/>
      <c r="AV299" s="223"/>
      <c r="AW299" s="223"/>
      <c r="AX299" s="223"/>
    </row>
    <row r="300" spans="1:50" ht="12.75" customHeight="1" x14ac:dyDescent="0.25">
      <c r="A300" s="222"/>
      <c r="B300" s="222"/>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4"/>
      <c r="AG300" s="223"/>
      <c r="AH300" s="223"/>
      <c r="AI300" s="223"/>
      <c r="AJ300" s="223"/>
      <c r="AK300" s="223"/>
      <c r="AL300" s="223"/>
      <c r="AM300" s="223"/>
      <c r="AN300" s="223"/>
      <c r="AO300" s="223"/>
      <c r="AP300" s="223"/>
      <c r="AQ300" s="223"/>
      <c r="AR300" s="223"/>
      <c r="AS300" s="223"/>
      <c r="AT300" s="543"/>
      <c r="AU300" s="223"/>
      <c r="AV300" s="223"/>
      <c r="AW300" s="223"/>
      <c r="AX300" s="223"/>
    </row>
    <row r="301" spans="1:50" ht="12.75" customHeight="1" x14ac:dyDescent="0.25">
      <c r="A301" s="222"/>
      <c r="B301" s="222"/>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4"/>
      <c r="AG301" s="223"/>
      <c r="AH301" s="223"/>
      <c r="AI301" s="223"/>
      <c r="AJ301" s="223"/>
      <c r="AK301" s="223"/>
      <c r="AL301" s="223"/>
      <c r="AM301" s="223"/>
      <c r="AN301" s="223"/>
      <c r="AO301" s="223"/>
      <c r="AP301" s="223"/>
      <c r="AQ301" s="223"/>
      <c r="AR301" s="223"/>
      <c r="AS301" s="223"/>
      <c r="AT301" s="543"/>
      <c r="AU301" s="223"/>
      <c r="AV301" s="223"/>
      <c r="AW301" s="223"/>
      <c r="AX301" s="223"/>
    </row>
    <row r="302" spans="1:50" ht="12.75" customHeight="1" x14ac:dyDescent="0.25">
      <c r="A302" s="222"/>
      <c r="B302" s="222"/>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4"/>
      <c r="AG302" s="223"/>
      <c r="AH302" s="223"/>
      <c r="AI302" s="223"/>
      <c r="AJ302" s="223"/>
      <c r="AK302" s="223"/>
      <c r="AL302" s="223"/>
      <c r="AM302" s="223"/>
      <c r="AN302" s="223"/>
      <c r="AO302" s="223"/>
      <c r="AP302" s="223"/>
      <c r="AQ302" s="223"/>
      <c r="AR302" s="223"/>
      <c r="AS302" s="223"/>
      <c r="AT302" s="543"/>
      <c r="AU302" s="223"/>
      <c r="AV302" s="223"/>
      <c r="AW302" s="223"/>
      <c r="AX302" s="223"/>
    </row>
    <row r="303" spans="1:50" ht="12.75" customHeight="1" x14ac:dyDescent="0.25">
      <c r="A303" s="222"/>
      <c r="B303" s="222"/>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4"/>
      <c r="AG303" s="223"/>
      <c r="AH303" s="223"/>
      <c r="AI303" s="223"/>
      <c r="AJ303" s="223"/>
      <c r="AK303" s="223"/>
      <c r="AL303" s="223"/>
      <c r="AM303" s="223"/>
      <c r="AN303" s="223"/>
      <c r="AO303" s="223"/>
      <c r="AP303" s="223"/>
      <c r="AQ303" s="223"/>
      <c r="AR303" s="223"/>
      <c r="AS303" s="223"/>
      <c r="AT303" s="543"/>
      <c r="AU303" s="223"/>
      <c r="AV303" s="223"/>
      <c r="AW303" s="223"/>
      <c r="AX303" s="223"/>
    </row>
    <row r="304" spans="1:50" ht="12.75" customHeight="1" x14ac:dyDescent="0.25">
      <c r="A304" s="222"/>
      <c r="B304" s="222"/>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4"/>
      <c r="AG304" s="223"/>
      <c r="AH304" s="223"/>
      <c r="AI304" s="223"/>
      <c r="AJ304" s="223"/>
      <c r="AK304" s="223"/>
      <c r="AL304" s="223"/>
      <c r="AM304" s="223"/>
      <c r="AN304" s="223"/>
      <c r="AO304" s="223"/>
      <c r="AP304" s="223"/>
      <c r="AQ304" s="223"/>
      <c r="AR304" s="223"/>
      <c r="AS304" s="223"/>
      <c r="AT304" s="543"/>
      <c r="AU304" s="223"/>
      <c r="AV304" s="223"/>
      <c r="AW304" s="223"/>
      <c r="AX304" s="223"/>
    </row>
    <row r="305" spans="1:50" ht="12.75" customHeight="1" x14ac:dyDescent="0.25">
      <c r="A305" s="222"/>
      <c r="B305" s="222"/>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4"/>
      <c r="AG305" s="223"/>
      <c r="AH305" s="223"/>
      <c r="AI305" s="223"/>
      <c r="AJ305" s="223"/>
      <c r="AK305" s="223"/>
      <c r="AL305" s="223"/>
      <c r="AM305" s="223"/>
      <c r="AN305" s="223"/>
      <c r="AO305" s="223"/>
      <c r="AP305" s="223"/>
      <c r="AQ305" s="223"/>
      <c r="AR305" s="223"/>
      <c r="AS305" s="223"/>
      <c r="AT305" s="543"/>
      <c r="AU305" s="223"/>
      <c r="AV305" s="223"/>
      <c r="AW305" s="223"/>
      <c r="AX305" s="223"/>
    </row>
    <row r="306" spans="1:50" ht="12.75" customHeight="1" x14ac:dyDescent="0.25">
      <c r="A306" s="222"/>
      <c r="B306" s="222"/>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4"/>
      <c r="AG306" s="223"/>
      <c r="AH306" s="223"/>
      <c r="AI306" s="223"/>
      <c r="AJ306" s="223"/>
      <c r="AK306" s="223"/>
      <c r="AL306" s="223"/>
      <c r="AM306" s="223"/>
      <c r="AN306" s="223"/>
      <c r="AO306" s="223"/>
      <c r="AP306" s="223"/>
      <c r="AQ306" s="223"/>
      <c r="AR306" s="223"/>
      <c r="AS306" s="223"/>
      <c r="AT306" s="543"/>
      <c r="AU306" s="223"/>
      <c r="AV306" s="223"/>
      <c r="AW306" s="223"/>
      <c r="AX306" s="223"/>
    </row>
    <row r="307" spans="1:50" ht="12.75" customHeight="1" x14ac:dyDescent="0.25">
      <c r="A307" s="222"/>
      <c r="B307" s="222"/>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4"/>
      <c r="AG307" s="223"/>
      <c r="AH307" s="223"/>
      <c r="AI307" s="223"/>
      <c r="AJ307" s="223"/>
      <c r="AK307" s="223"/>
      <c r="AL307" s="223"/>
      <c r="AM307" s="223"/>
      <c r="AN307" s="223"/>
      <c r="AO307" s="223"/>
      <c r="AP307" s="223"/>
      <c r="AQ307" s="223"/>
      <c r="AR307" s="223"/>
      <c r="AS307" s="223"/>
      <c r="AT307" s="543"/>
      <c r="AU307" s="223"/>
      <c r="AV307" s="223"/>
      <c r="AW307" s="223"/>
      <c r="AX307" s="223"/>
    </row>
    <row r="308" spans="1:50" ht="12.75" customHeight="1" x14ac:dyDescent="0.25">
      <c r="A308" s="222"/>
      <c r="B308" s="222"/>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4"/>
      <c r="AG308" s="223"/>
      <c r="AH308" s="223"/>
      <c r="AI308" s="223"/>
      <c r="AJ308" s="223"/>
      <c r="AK308" s="223"/>
      <c r="AL308" s="223"/>
      <c r="AM308" s="223"/>
      <c r="AN308" s="223"/>
      <c r="AO308" s="223"/>
      <c r="AP308" s="223"/>
      <c r="AQ308" s="223"/>
      <c r="AR308" s="223"/>
      <c r="AS308" s="223"/>
      <c r="AT308" s="543"/>
      <c r="AU308" s="223"/>
      <c r="AV308" s="223"/>
      <c r="AW308" s="223"/>
      <c r="AX308" s="223"/>
    </row>
    <row r="309" spans="1:50" ht="12.75" customHeight="1" x14ac:dyDescent="0.25">
      <c r="A309" s="222"/>
      <c r="B309" s="222"/>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4"/>
      <c r="AG309" s="223"/>
      <c r="AH309" s="223"/>
      <c r="AI309" s="223"/>
      <c r="AJ309" s="223"/>
      <c r="AK309" s="223"/>
      <c r="AL309" s="223"/>
      <c r="AM309" s="223"/>
      <c r="AN309" s="223"/>
      <c r="AO309" s="223"/>
      <c r="AP309" s="223"/>
      <c r="AQ309" s="223"/>
      <c r="AR309" s="223"/>
      <c r="AS309" s="223"/>
      <c r="AT309" s="543"/>
      <c r="AU309" s="223"/>
      <c r="AV309" s="223"/>
      <c r="AW309" s="223"/>
      <c r="AX309" s="223"/>
    </row>
    <row r="310" spans="1:50" ht="12.75" customHeight="1" x14ac:dyDescent="0.25">
      <c r="A310" s="222"/>
      <c r="B310" s="222"/>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4"/>
      <c r="AG310" s="223"/>
      <c r="AH310" s="223"/>
      <c r="AI310" s="223"/>
      <c r="AJ310" s="223"/>
      <c r="AK310" s="223"/>
      <c r="AL310" s="223"/>
      <c r="AM310" s="223"/>
      <c r="AN310" s="223"/>
      <c r="AO310" s="223"/>
      <c r="AP310" s="223"/>
      <c r="AQ310" s="223"/>
      <c r="AR310" s="223"/>
      <c r="AS310" s="223"/>
      <c r="AT310" s="543"/>
      <c r="AU310" s="223"/>
      <c r="AV310" s="223"/>
      <c r="AW310" s="223"/>
      <c r="AX310" s="223"/>
    </row>
    <row r="311" spans="1:50" ht="12.75" customHeight="1" x14ac:dyDescent="0.25">
      <c r="A311" s="222"/>
      <c r="B311" s="222"/>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4"/>
      <c r="AG311" s="223"/>
      <c r="AH311" s="223"/>
      <c r="AI311" s="223"/>
      <c r="AJ311" s="223"/>
      <c r="AK311" s="223"/>
      <c r="AL311" s="223"/>
      <c r="AM311" s="223"/>
      <c r="AN311" s="223"/>
      <c r="AO311" s="223"/>
      <c r="AP311" s="223"/>
      <c r="AQ311" s="223"/>
      <c r="AR311" s="223"/>
      <c r="AS311" s="223"/>
      <c r="AT311" s="543"/>
      <c r="AU311" s="223"/>
      <c r="AV311" s="223"/>
      <c r="AW311" s="223"/>
      <c r="AX311" s="223"/>
    </row>
    <row r="312" spans="1:50" ht="12.75" customHeight="1" x14ac:dyDescent="0.25">
      <c r="A312" s="222"/>
      <c r="B312" s="222"/>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4"/>
      <c r="AG312" s="223"/>
      <c r="AH312" s="223"/>
      <c r="AI312" s="223"/>
      <c r="AJ312" s="223"/>
      <c r="AK312" s="223"/>
      <c r="AL312" s="223"/>
      <c r="AM312" s="223"/>
      <c r="AN312" s="223"/>
      <c r="AO312" s="223"/>
      <c r="AP312" s="223"/>
      <c r="AQ312" s="223"/>
      <c r="AR312" s="223"/>
      <c r="AS312" s="223"/>
      <c r="AT312" s="543"/>
      <c r="AU312" s="223"/>
      <c r="AV312" s="223"/>
      <c r="AW312" s="223"/>
      <c r="AX312" s="223"/>
    </row>
    <row r="313" spans="1:50" ht="12.75" customHeight="1" x14ac:dyDescent="0.25">
      <c r="A313" s="222"/>
      <c r="B313" s="222"/>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4"/>
      <c r="AG313" s="223"/>
      <c r="AH313" s="223"/>
      <c r="AI313" s="223"/>
      <c r="AJ313" s="223"/>
      <c r="AK313" s="223"/>
      <c r="AL313" s="223"/>
      <c r="AM313" s="223"/>
      <c r="AN313" s="223"/>
      <c r="AO313" s="223"/>
      <c r="AP313" s="223"/>
      <c r="AQ313" s="223"/>
      <c r="AR313" s="223"/>
      <c r="AS313" s="223"/>
      <c r="AT313" s="543"/>
      <c r="AU313" s="223"/>
      <c r="AV313" s="223"/>
      <c r="AW313" s="223"/>
      <c r="AX313" s="223"/>
    </row>
    <row r="314" spans="1:50" ht="12.75" customHeight="1" x14ac:dyDescent="0.25">
      <c r="A314" s="222"/>
      <c r="B314" s="222"/>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4"/>
      <c r="AG314" s="223"/>
      <c r="AH314" s="223"/>
      <c r="AI314" s="223"/>
      <c r="AJ314" s="223"/>
      <c r="AK314" s="223"/>
      <c r="AL314" s="223"/>
      <c r="AM314" s="223"/>
      <c r="AN314" s="223"/>
      <c r="AO314" s="223"/>
      <c r="AP314" s="223"/>
      <c r="AQ314" s="223"/>
      <c r="AR314" s="223"/>
      <c r="AS314" s="223"/>
      <c r="AT314" s="543"/>
      <c r="AU314" s="223"/>
      <c r="AV314" s="223"/>
      <c r="AW314" s="223"/>
      <c r="AX314" s="223"/>
    </row>
    <row r="315" spans="1:50" ht="12.75" customHeight="1" x14ac:dyDescent="0.25">
      <c r="A315" s="222"/>
      <c r="B315" s="222"/>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4"/>
      <c r="AG315" s="223"/>
      <c r="AH315" s="223"/>
      <c r="AI315" s="223"/>
      <c r="AJ315" s="223"/>
      <c r="AK315" s="223"/>
      <c r="AL315" s="223"/>
      <c r="AM315" s="223"/>
      <c r="AN315" s="223"/>
      <c r="AO315" s="223"/>
      <c r="AP315" s="223"/>
      <c r="AQ315" s="223"/>
      <c r="AR315" s="223"/>
      <c r="AS315" s="223"/>
      <c r="AT315" s="543"/>
      <c r="AU315" s="223"/>
      <c r="AV315" s="223"/>
      <c r="AW315" s="223"/>
      <c r="AX315" s="223"/>
    </row>
    <row r="316" spans="1:50" ht="12.75" customHeight="1" x14ac:dyDescent="0.25">
      <c r="A316" s="222"/>
      <c r="B316" s="222"/>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4"/>
      <c r="AG316" s="223"/>
      <c r="AH316" s="223"/>
      <c r="AI316" s="223"/>
      <c r="AJ316" s="223"/>
      <c r="AK316" s="223"/>
      <c r="AL316" s="223"/>
      <c r="AM316" s="223"/>
      <c r="AN316" s="223"/>
      <c r="AO316" s="223"/>
      <c r="AP316" s="223"/>
      <c r="AQ316" s="223"/>
      <c r="AR316" s="223"/>
      <c r="AS316" s="223"/>
      <c r="AT316" s="543"/>
      <c r="AU316" s="223"/>
      <c r="AV316" s="223"/>
      <c r="AW316" s="223"/>
      <c r="AX316" s="223"/>
    </row>
    <row r="317" spans="1:50" ht="12.75" customHeight="1" x14ac:dyDescent="0.25">
      <c r="A317" s="222"/>
      <c r="B317" s="222"/>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4"/>
      <c r="AG317" s="223"/>
      <c r="AH317" s="223"/>
      <c r="AI317" s="223"/>
      <c r="AJ317" s="223"/>
      <c r="AK317" s="223"/>
      <c r="AL317" s="223"/>
      <c r="AM317" s="223"/>
      <c r="AN317" s="223"/>
      <c r="AO317" s="223"/>
      <c r="AP317" s="223"/>
      <c r="AQ317" s="223"/>
      <c r="AR317" s="223"/>
      <c r="AS317" s="223"/>
      <c r="AT317" s="543"/>
      <c r="AU317" s="223"/>
      <c r="AV317" s="223"/>
      <c r="AW317" s="223"/>
      <c r="AX317" s="223"/>
    </row>
    <row r="318" spans="1:50" ht="12.75" customHeight="1" x14ac:dyDescent="0.25">
      <c r="A318" s="222"/>
      <c r="B318" s="222"/>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4"/>
      <c r="AG318" s="223"/>
      <c r="AH318" s="223"/>
      <c r="AI318" s="223"/>
      <c r="AJ318" s="223"/>
      <c r="AK318" s="223"/>
      <c r="AL318" s="223"/>
      <c r="AM318" s="223"/>
      <c r="AN318" s="223"/>
      <c r="AO318" s="223"/>
      <c r="AP318" s="223"/>
      <c r="AQ318" s="223"/>
      <c r="AR318" s="223"/>
      <c r="AS318" s="223"/>
      <c r="AT318" s="543"/>
      <c r="AU318" s="223"/>
      <c r="AV318" s="223"/>
      <c r="AW318" s="223"/>
      <c r="AX318" s="223"/>
    </row>
    <row r="319" spans="1:50" ht="12.75" customHeight="1" x14ac:dyDescent="0.25">
      <c r="A319" s="222"/>
      <c r="B319" s="222"/>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4"/>
      <c r="AG319" s="223"/>
      <c r="AH319" s="223"/>
      <c r="AI319" s="223"/>
      <c r="AJ319" s="223"/>
      <c r="AK319" s="223"/>
      <c r="AL319" s="223"/>
      <c r="AM319" s="223"/>
      <c r="AN319" s="223"/>
      <c r="AO319" s="223"/>
      <c r="AP319" s="223"/>
      <c r="AQ319" s="223"/>
      <c r="AR319" s="223"/>
      <c r="AS319" s="223"/>
      <c r="AT319" s="543"/>
      <c r="AU319" s="223"/>
      <c r="AV319" s="223"/>
      <c r="AW319" s="223"/>
      <c r="AX319" s="223"/>
    </row>
    <row r="320" spans="1:50" ht="12.75" customHeight="1" x14ac:dyDescent="0.25">
      <c r="A320" s="222"/>
      <c r="B320" s="222"/>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4"/>
      <c r="AG320" s="223"/>
      <c r="AH320" s="223"/>
      <c r="AI320" s="223"/>
      <c r="AJ320" s="223"/>
      <c r="AK320" s="223"/>
      <c r="AL320" s="223"/>
      <c r="AM320" s="223"/>
      <c r="AN320" s="223"/>
      <c r="AO320" s="223"/>
      <c r="AP320" s="223"/>
      <c r="AQ320" s="223"/>
      <c r="AR320" s="223"/>
      <c r="AS320" s="223"/>
      <c r="AT320" s="543"/>
      <c r="AU320" s="223"/>
      <c r="AV320" s="223"/>
      <c r="AW320" s="223"/>
      <c r="AX320" s="223"/>
    </row>
    <row r="321" spans="1:50" ht="12.75" customHeight="1" x14ac:dyDescent="0.25">
      <c r="A321" s="222"/>
      <c r="B321" s="222"/>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4"/>
      <c r="AG321" s="223"/>
      <c r="AH321" s="223"/>
      <c r="AI321" s="223"/>
      <c r="AJ321" s="223"/>
      <c r="AK321" s="223"/>
      <c r="AL321" s="223"/>
      <c r="AM321" s="223"/>
      <c r="AN321" s="223"/>
      <c r="AO321" s="223"/>
      <c r="AP321" s="223"/>
      <c r="AQ321" s="223"/>
      <c r="AR321" s="223"/>
      <c r="AS321" s="223"/>
      <c r="AT321" s="543"/>
      <c r="AU321" s="223"/>
      <c r="AV321" s="223"/>
      <c r="AW321" s="223"/>
      <c r="AX321" s="223"/>
    </row>
    <row r="322" spans="1:50" ht="12.75" customHeight="1" x14ac:dyDescent="0.25">
      <c r="A322" s="222"/>
      <c r="B322" s="222"/>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4"/>
      <c r="AG322" s="223"/>
      <c r="AH322" s="223"/>
      <c r="AI322" s="223"/>
      <c r="AJ322" s="223"/>
      <c r="AK322" s="223"/>
      <c r="AL322" s="223"/>
      <c r="AM322" s="223"/>
      <c r="AN322" s="223"/>
      <c r="AO322" s="223"/>
      <c r="AP322" s="223"/>
      <c r="AQ322" s="223"/>
      <c r="AR322" s="223"/>
      <c r="AS322" s="223"/>
      <c r="AT322" s="543"/>
      <c r="AU322" s="223"/>
      <c r="AV322" s="223"/>
      <c r="AW322" s="223"/>
      <c r="AX322" s="223"/>
    </row>
    <row r="323" spans="1:50" ht="12.75" customHeight="1" x14ac:dyDescent="0.25">
      <c r="A323" s="222"/>
      <c r="B323" s="222"/>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4"/>
      <c r="AG323" s="223"/>
      <c r="AH323" s="223"/>
      <c r="AI323" s="223"/>
      <c r="AJ323" s="223"/>
      <c r="AK323" s="223"/>
      <c r="AL323" s="223"/>
      <c r="AM323" s="223"/>
      <c r="AN323" s="223"/>
      <c r="AO323" s="223"/>
      <c r="AP323" s="223"/>
      <c r="AQ323" s="223"/>
      <c r="AR323" s="223"/>
      <c r="AS323" s="223"/>
      <c r="AT323" s="543"/>
      <c r="AU323" s="223"/>
      <c r="AV323" s="223"/>
      <c r="AW323" s="223"/>
      <c r="AX323" s="223"/>
    </row>
    <row r="324" spans="1:50" ht="12.75" customHeight="1" x14ac:dyDescent="0.25">
      <c r="A324" s="222"/>
      <c r="B324" s="222"/>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4"/>
      <c r="AG324" s="223"/>
      <c r="AH324" s="223"/>
      <c r="AI324" s="223"/>
      <c r="AJ324" s="223"/>
      <c r="AK324" s="223"/>
      <c r="AL324" s="223"/>
      <c r="AM324" s="223"/>
      <c r="AN324" s="223"/>
      <c r="AO324" s="223"/>
      <c r="AP324" s="223"/>
      <c r="AQ324" s="223"/>
      <c r="AR324" s="223"/>
      <c r="AS324" s="223"/>
      <c r="AT324" s="543"/>
      <c r="AU324" s="223"/>
      <c r="AV324" s="223"/>
      <c r="AW324" s="223"/>
      <c r="AX324" s="223"/>
    </row>
    <row r="325" spans="1:50" ht="12.75" customHeight="1" x14ac:dyDescent="0.25">
      <c r="A325" s="222"/>
      <c r="B325" s="222"/>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4"/>
      <c r="AG325" s="223"/>
      <c r="AH325" s="223"/>
      <c r="AI325" s="223"/>
      <c r="AJ325" s="223"/>
      <c r="AK325" s="223"/>
      <c r="AL325" s="223"/>
      <c r="AM325" s="223"/>
      <c r="AN325" s="223"/>
      <c r="AO325" s="223"/>
      <c r="AP325" s="223"/>
      <c r="AQ325" s="223"/>
      <c r="AR325" s="223"/>
      <c r="AS325" s="223"/>
      <c r="AT325" s="543"/>
      <c r="AU325" s="223"/>
      <c r="AV325" s="223"/>
      <c r="AW325" s="223"/>
      <c r="AX325" s="223"/>
    </row>
    <row r="326" spans="1:50" ht="12.75" customHeight="1" x14ac:dyDescent="0.25">
      <c r="A326" s="222"/>
      <c r="B326" s="222"/>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4"/>
      <c r="AG326" s="223"/>
      <c r="AH326" s="223"/>
      <c r="AI326" s="223"/>
      <c r="AJ326" s="223"/>
      <c r="AK326" s="223"/>
      <c r="AL326" s="223"/>
      <c r="AM326" s="223"/>
      <c r="AN326" s="223"/>
      <c r="AO326" s="223"/>
      <c r="AP326" s="223"/>
      <c r="AQ326" s="223"/>
      <c r="AR326" s="223"/>
      <c r="AS326" s="223"/>
      <c r="AT326" s="543"/>
      <c r="AU326" s="223"/>
      <c r="AV326" s="223"/>
      <c r="AW326" s="223"/>
      <c r="AX326" s="223"/>
    </row>
    <row r="327" spans="1:50" ht="12.75" customHeight="1" x14ac:dyDescent="0.25">
      <c r="A327" s="222"/>
      <c r="B327" s="222"/>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4"/>
      <c r="AG327" s="223"/>
      <c r="AH327" s="223"/>
      <c r="AI327" s="223"/>
      <c r="AJ327" s="223"/>
      <c r="AK327" s="223"/>
      <c r="AL327" s="223"/>
      <c r="AM327" s="223"/>
      <c r="AN327" s="223"/>
      <c r="AO327" s="223"/>
      <c r="AP327" s="223"/>
      <c r="AQ327" s="223"/>
      <c r="AR327" s="223"/>
      <c r="AS327" s="223"/>
      <c r="AT327" s="543"/>
      <c r="AU327" s="223"/>
      <c r="AV327" s="223"/>
      <c r="AW327" s="223"/>
      <c r="AX327" s="223"/>
    </row>
    <row r="328" spans="1:50" ht="12.75" customHeight="1" x14ac:dyDescent="0.25">
      <c r="A328" s="222"/>
      <c r="B328" s="222"/>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4"/>
      <c r="AG328" s="223"/>
      <c r="AH328" s="223"/>
      <c r="AI328" s="223"/>
      <c r="AJ328" s="223"/>
      <c r="AK328" s="223"/>
      <c r="AL328" s="223"/>
      <c r="AM328" s="223"/>
      <c r="AN328" s="223"/>
      <c r="AO328" s="223"/>
      <c r="AP328" s="223"/>
      <c r="AQ328" s="223"/>
      <c r="AR328" s="223"/>
      <c r="AS328" s="223"/>
      <c r="AT328" s="543"/>
      <c r="AU328" s="223"/>
      <c r="AV328" s="223"/>
      <c r="AW328" s="223"/>
      <c r="AX328" s="223"/>
    </row>
    <row r="329" spans="1:50" ht="12.75" customHeight="1" x14ac:dyDescent="0.25">
      <c r="A329" s="222"/>
      <c r="B329" s="222"/>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4"/>
      <c r="AG329" s="223"/>
      <c r="AH329" s="223"/>
      <c r="AI329" s="223"/>
      <c r="AJ329" s="223"/>
      <c r="AK329" s="223"/>
      <c r="AL329" s="223"/>
      <c r="AM329" s="223"/>
      <c r="AN329" s="223"/>
      <c r="AO329" s="223"/>
      <c r="AP329" s="223"/>
      <c r="AQ329" s="223"/>
      <c r="AR329" s="223"/>
      <c r="AS329" s="223"/>
      <c r="AT329" s="543"/>
      <c r="AU329" s="223"/>
      <c r="AV329" s="223"/>
      <c r="AW329" s="223"/>
      <c r="AX329" s="223"/>
    </row>
    <row r="330" spans="1:50" ht="12.75" customHeight="1" x14ac:dyDescent="0.25">
      <c r="A330" s="222"/>
      <c r="B330" s="222"/>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4"/>
      <c r="AG330" s="223"/>
      <c r="AH330" s="223"/>
      <c r="AI330" s="223"/>
      <c r="AJ330" s="223"/>
      <c r="AK330" s="223"/>
      <c r="AL330" s="223"/>
      <c r="AM330" s="223"/>
      <c r="AN330" s="223"/>
      <c r="AO330" s="223"/>
      <c r="AP330" s="223"/>
      <c r="AQ330" s="223"/>
      <c r="AR330" s="223"/>
      <c r="AS330" s="223"/>
      <c r="AT330" s="543"/>
      <c r="AU330" s="223"/>
      <c r="AV330" s="223"/>
      <c r="AW330" s="223"/>
      <c r="AX330" s="223"/>
    </row>
    <row r="331" spans="1:50" ht="12.75" customHeight="1" x14ac:dyDescent="0.25">
      <c r="A331" s="222"/>
      <c r="B331" s="222"/>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4"/>
      <c r="AG331" s="223"/>
      <c r="AH331" s="223"/>
      <c r="AI331" s="223"/>
      <c r="AJ331" s="223"/>
      <c r="AK331" s="223"/>
      <c r="AL331" s="223"/>
      <c r="AM331" s="223"/>
      <c r="AN331" s="223"/>
      <c r="AO331" s="223"/>
      <c r="AP331" s="223"/>
      <c r="AQ331" s="223"/>
      <c r="AR331" s="223"/>
      <c r="AS331" s="223"/>
      <c r="AT331" s="543"/>
      <c r="AU331" s="223"/>
      <c r="AV331" s="223"/>
      <c r="AW331" s="223"/>
      <c r="AX331" s="223"/>
    </row>
    <row r="332" spans="1:50" ht="12.75" customHeight="1" x14ac:dyDescent="0.25">
      <c r="A332" s="222"/>
      <c r="B332" s="222"/>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4"/>
      <c r="AG332" s="223"/>
      <c r="AH332" s="223"/>
      <c r="AI332" s="223"/>
      <c r="AJ332" s="223"/>
      <c r="AK332" s="223"/>
      <c r="AL332" s="223"/>
      <c r="AM332" s="223"/>
      <c r="AN332" s="223"/>
      <c r="AO332" s="223"/>
      <c r="AP332" s="223"/>
      <c r="AQ332" s="223"/>
      <c r="AR332" s="223"/>
      <c r="AS332" s="223"/>
      <c r="AT332" s="543"/>
      <c r="AU332" s="223"/>
      <c r="AV332" s="223"/>
      <c r="AW332" s="223"/>
      <c r="AX332" s="223"/>
    </row>
    <row r="333" spans="1:50" ht="12.75" customHeight="1" x14ac:dyDescent="0.25">
      <c r="A333" s="222"/>
      <c r="B333" s="222"/>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4"/>
      <c r="AG333" s="223"/>
      <c r="AH333" s="223"/>
      <c r="AI333" s="223"/>
      <c r="AJ333" s="223"/>
      <c r="AK333" s="223"/>
      <c r="AL333" s="223"/>
      <c r="AM333" s="223"/>
      <c r="AN333" s="223"/>
      <c r="AO333" s="223"/>
      <c r="AP333" s="223"/>
      <c r="AQ333" s="223"/>
      <c r="AR333" s="223"/>
      <c r="AS333" s="223"/>
      <c r="AT333" s="543"/>
      <c r="AU333" s="223"/>
      <c r="AV333" s="223"/>
      <c r="AW333" s="223"/>
      <c r="AX333" s="223"/>
    </row>
    <row r="334" spans="1:50" ht="12.75" customHeight="1" x14ac:dyDescent="0.25">
      <c r="A334" s="222"/>
      <c r="B334" s="222"/>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4"/>
      <c r="AG334" s="223"/>
      <c r="AH334" s="223"/>
      <c r="AI334" s="223"/>
      <c r="AJ334" s="223"/>
      <c r="AK334" s="223"/>
      <c r="AL334" s="223"/>
      <c r="AM334" s="223"/>
      <c r="AN334" s="223"/>
      <c r="AO334" s="223"/>
      <c r="AP334" s="223"/>
      <c r="AQ334" s="223"/>
      <c r="AR334" s="223"/>
      <c r="AS334" s="223"/>
      <c r="AT334" s="543"/>
      <c r="AU334" s="223"/>
      <c r="AV334" s="223"/>
      <c r="AW334" s="223"/>
      <c r="AX334" s="223"/>
    </row>
    <row r="335" spans="1:50" ht="12.75" customHeight="1" x14ac:dyDescent="0.25">
      <c r="A335" s="222"/>
      <c r="B335" s="222"/>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4"/>
      <c r="AG335" s="223"/>
      <c r="AH335" s="223"/>
      <c r="AI335" s="223"/>
      <c r="AJ335" s="223"/>
      <c r="AK335" s="223"/>
      <c r="AL335" s="223"/>
      <c r="AM335" s="223"/>
      <c r="AN335" s="223"/>
      <c r="AO335" s="223"/>
      <c r="AP335" s="223"/>
      <c r="AQ335" s="223"/>
      <c r="AR335" s="223"/>
      <c r="AS335" s="223"/>
      <c r="AT335" s="543"/>
      <c r="AU335" s="223"/>
      <c r="AV335" s="223"/>
      <c r="AW335" s="223"/>
      <c r="AX335" s="223"/>
    </row>
    <row r="336" spans="1:50" ht="12.75" customHeight="1" x14ac:dyDescent="0.25">
      <c r="A336" s="222"/>
      <c r="B336" s="222"/>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4"/>
      <c r="AG336" s="223"/>
      <c r="AH336" s="223"/>
      <c r="AI336" s="223"/>
      <c r="AJ336" s="223"/>
      <c r="AK336" s="223"/>
      <c r="AL336" s="223"/>
      <c r="AM336" s="223"/>
      <c r="AN336" s="223"/>
      <c r="AO336" s="223"/>
      <c r="AP336" s="223"/>
      <c r="AQ336" s="223"/>
      <c r="AR336" s="223"/>
      <c r="AS336" s="223"/>
      <c r="AT336" s="543"/>
      <c r="AU336" s="223"/>
      <c r="AV336" s="223"/>
      <c r="AW336" s="223"/>
      <c r="AX336" s="223"/>
    </row>
    <row r="337" spans="1:50" ht="12.75" customHeight="1" x14ac:dyDescent="0.25">
      <c r="A337" s="222"/>
      <c r="B337" s="222"/>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4"/>
      <c r="AG337" s="223"/>
      <c r="AH337" s="223"/>
      <c r="AI337" s="223"/>
      <c r="AJ337" s="223"/>
      <c r="AK337" s="223"/>
      <c r="AL337" s="223"/>
      <c r="AM337" s="223"/>
      <c r="AN337" s="223"/>
      <c r="AO337" s="223"/>
      <c r="AP337" s="223"/>
      <c r="AQ337" s="223"/>
      <c r="AR337" s="223"/>
      <c r="AS337" s="223"/>
      <c r="AT337" s="543"/>
      <c r="AU337" s="223"/>
      <c r="AV337" s="223"/>
      <c r="AW337" s="223"/>
      <c r="AX337" s="223"/>
    </row>
    <row r="338" spans="1:50" ht="12.75" customHeight="1" x14ac:dyDescent="0.25">
      <c r="A338" s="222"/>
      <c r="B338" s="222"/>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4"/>
      <c r="AG338" s="223"/>
      <c r="AH338" s="223"/>
      <c r="AI338" s="223"/>
      <c r="AJ338" s="223"/>
      <c r="AK338" s="223"/>
      <c r="AL338" s="223"/>
      <c r="AM338" s="223"/>
      <c r="AN338" s="223"/>
      <c r="AO338" s="223"/>
      <c r="AP338" s="223"/>
      <c r="AQ338" s="223"/>
      <c r="AR338" s="223"/>
      <c r="AS338" s="223"/>
      <c r="AT338" s="543"/>
      <c r="AU338" s="223"/>
      <c r="AV338" s="223"/>
      <c r="AW338" s="223"/>
      <c r="AX338" s="223"/>
    </row>
    <row r="339" spans="1:50" ht="12.75" customHeight="1" x14ac:dyDescent="0.25">
      <c r="A339" s="222"/>
      <c r="B339" s="222"/>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4"/>
      <c r="AG339" s="223"/>
      <c r="AH339" s="223"/>
      <c r="AI339" s="223"/>
      <c r="AJ339" s="223"/>
      <c r="AK339" s="223"/>
      <c r="AL339" s="223"/>
      <c r="AM339" s="223"/>
      <c r="AN339" s="223"/>
      <c r="AO339" s="223"/>
      <c r="AP339" s="223"/>
      <c r="AQ339" s="223"/>
      <c r="AR339" s="223"/>
      <c r="AS339" s="223"/>
      <c r="AT339" s="543"/>
      <c r="AU339" s="223"/>
      <c r="AV339" s="223"/>
      <c r="AW339" s="223"/>
      <c r="AX339" s="223"/>
    </row>
    <row r="340" spans="1:50" ht="12.75" customHeight="1" x14ac:dyDescent="0.25">
      <c r="A340" s="222"/>
      <c r="B340" s="222"/>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4"/>
      <c r="AG340" s="223"/>
      <c r="AH340" s="223"/>
      <c r="AI340" s="223"/>
      <c r="AJ340" s="223"/>
      <c r="AK340" s="223"/>
      <c r="AL340" s="223"/>
      <c r="AM340" s="223"/>
      <c r="AN340" s="223"/>
      <c r="AO340" s="223"/>
      <c r="AP340" s="223"/>
      <c r="AQ340" s="223"/>
      <c r="AR340" s="223"/>
      <c r="AS340" s="223"/>
      <c r="AT340" s="543"/>
      <c r="AU340" s="223"/>
      <c r="AV340" s="223"/>
      <c r="AW340" s="223"/>
      <c r="AX340" s="223"/>
    </row>
    <row r="341" spans="1:50" ht="12.75" customHeight="1" x14ac:dyDescent="0.25">
      <c r="A341" s="222"/>
      <c r="B341" s="222"/>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4"/>
      <c r="AG341" s="223"/>
      <c r="AH341" s="223"/>
      <c r="AI341" s="223"/>
      <c r="AJ341" s="223"/>
      <c r="AK341" s="223"/>
      <c r="AL341" s="223"/>
      <c r="AM341" s="223"/>
      <c r="AN341" s="223"/>
      <c r="AO341" s="223"/>
      <c r="AP341" s="223"/>
      <c r="AQ341" s="223"/>
      <c r="AR341" s="223"/>
      <c r="AS341" s="223"/>
      <c r="AT341" s="543"/>
      <c r="AU341" s="223"/>
      <c r="AV341" s="223"/>
      <c r="AW341" s="223"/>
      <c r="AX341" s="223"/>
    </row>
    <row r="342" spans="1:50" ht="12.75" customHeight="1" x14ac:dyDescent="0.25">
      <c r="A342" s="222"/>
      <c r="B342" s="222"/>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4"/>
      <c r="AG342" s="223"/>
      <c r="AH342" s="223"/>
      <c r="AI342" s="223"/>
      <c r="AJ342" s="223"/>
      <c r="AK342" s="223"/>
      <c r="AL342" s="223"/>
      <c r="AM342" s="223"/>
      <c r="AN342" s="223"/>
      <c r="AO342" s="223"/>
      <c r="AP342" s="223"/>
      <c r="AQ342" s="223"/>
      <c r="AR342" s="223"/>
      <c r="AS342" s="223"/>
      <c r="AT342" s="543"/>
      <c r="AU342" s="223"/>
      <c r="AV342" s="223"/>
      <c r="AW342" s="223"/>
      <c r="AX342" s="223"/>
    </row>
    <row r="343" spans="1:50" ht="12.75" customHeight="1" x14ac:dyDescent="0.25">
      <c r="A343" s="222"/>
      <c r="B343" s="222"/>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4"/>
      <c r="AG343" s="223"/>
      <c r="AH343" s="223"/>
      <c r="AI343" s="223"/>
      <c r="AJ343" s="223"/>
      <c r="AK343" s="223"/>
      <c r="AL343" s="223"/>
      <c r="AM343" s="223"/>
      <c r="AN343" s="223"/>
      <c r="AO343" s="223"/>
      <c r="AP343" s="223"/>
      <c r="AQ343" s="223"/>
      <c r="AR343" s="223"/>
      <c r="AS343" s="223"/>
      <c r="AT343" s="543"/>
      <c r="AU343" s="223"/>
      <c r="AV343" s="223"/>
      <c r="AW343" s="223"/>
      <c r="AX343" s="223"/>
    </row>
    <row r="344" spans="1:50" ht="12.75" customHeight="1" x14ac:dyDescent="0.25">
      <c r="A344" s="222"/>
      <c r="B344" s="222"/>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4"/>
      <c r="AG344" s="223"/>
      <c r="AH344" s="223"/>
      <c r="AI344" s="223"/>
      <c r="AJ344" s="223"/>
      <c r="AK344" s="223"/>
      <c r="AL344" s="223"/>
      <c r="AM344" s="223"/>
      <c r="AN344" s="223"/>
      <c r="AO344" s="223"/>
      <c r="AP344" s="223"/>
      <c r="AQ344" s="223"/>
      <c r="AR344" s="223"/>
      <c r="AS344" s="223"/>
      <c r="AT344" s="543"/>
      <c r="AU344" s="223"/>
      <c r="AV344" s="223"/>
      <c r="AW344" s="223"/>
      <c r="AX344" s="223"/>
    </row>
    <row r="345" spans="1:50" ht="12.75" customHeight="1" x14ac:dyDescent="0.25">
      <c r="A345" s="222"/>
      <c r="B345" s="222"/>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4"/>
      <c r="AG345" s="223"/>
      <c r="AH345" s="223"/>
      <c r="AI345" s="223"/>
      <c r="AJ345" s="223"/>
      <c r="AK345" s="223"/>
      <c r="AL345" s="223"/>
      <c r="AM345" s="223"/>
      <c r="AN345" s="223"/>
      <c r="AO345" s="223"/>
      <c r="AP345" s="223"/>
      <c r="AQ345" s="223"/>
      <c r="AR345" s="223"/>
      <c r="AS345" s="223"/>
      <c r="AT345" s="543"/>
      <c r="AU345" s="223"/>
      <c r="AV345" s="223"/>
      <c r="AW345" s="223"/>
      <c r="AX345" s="223"/>
    </row>
    <row r="346" spans="1:50" ht="12.75" customHeight="1" x14ac:dyDescent="0.25">
      <c r="A346" s="222"/>
      <c r="B346" s="222"/>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4"/>
      <c r="AG346" s="223"/>
      <c r="AH346" s="223"/>
      <c r="AI346" s="223"/>
      <c r="AJ346" s="223"/>
      <c r="AK346" s="223"/>
      <c r="AL346" s="223"/>
      <c r="AM346" s="223"/>
      <c r="AN346" s="223"/>
      <c r="AO346" s="223"/>
      <c r="AP346" s="223"/>
      <c r="AQ346" s="223"/>
      <c r="AR346" s="223"/>
      <c r="AS346" s="223"/>
      <c r="AT346" s="543"/>
      <c r="AU346" s="223"/>
      <c r="AV346" s="223"/>
      <c r="AW346" s="223"/>
      <c r="AX346" s="223"/>
    </row>
    <row r="347" spans="1:50" ht="12.75" customHeight="1" x14ac:dyDescent="0.25">
      <c r="A347" s="222"/>
      <c r="B347" s="222"/>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4"/>
      <c r="AG347" s="223"/>
      <c r="AH347" s="223"/>
      <c r="AI347" s="223"/>
      <c r="AJ347" s="223"/>
      <c r="AK347" s="223"/>
      <c r="AL347" s="223"/>
      <c r="AM347" s="223"/>
      <c r="AN347" s="223"/>
      <c r="AO347" s="223"/>
      <c r="AP347" s="223"/>
      <c r="AQ347" s="223"/>
      <c r="AR347" s="223"/>
      <c r="AS347" s="223"/>
      <c r="AT347" s="543"/>
      <c r="AU347" s="223"/>
      <c r="AV347" s="223"/>
      <c r="AW347" s="223"/>
      <c r="AX347" s="223"/>
    </row>
    <row r="348" spans="1:50" ht="12.75" customHeight="1" x14ac:dyDescent="0.25">
      <c r="A348" s="222"/>
      <c r="B348" s="222"/>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4"/>
      <c r="AG348" s="223"/>
      <c r="AH348" s="223"/>
      <c r="AI348" s="223"/>
      <c r="AJ348" s="223"/>
      <c r="AK348" s="223"/>
      <c r="AL348" s="223"/>
      <c r="AM348" s="223"/>
      <c r="AN348" s="223"/>
      <c r="AO348" s="223"/>
      <c r="AP348" s="223"/>
      <c r="AQ348" s="223"/>
      <c r="AR348" s="223"/>
      <c r="AS348" s="223"/>
      <c r="AT348" s="543"/>
      <c r="AU348" s="223"/>
      <c r="AV348" s="223"/>
      <c r="AW348" s="223"/>
      <c r="AX348" s="223"/>
    </row>
    <row r="349" spans="1:50" ht="12.75" customHeight="1" x14ac:dyDescent="0.25">
      <c r="A349" s="222"/>
      <c r="B349" s="222"/>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4"/>
      <c r="AG349" s="223"/>
      <c r="AH349" s="223"/>
      <c r="AI349" s="223"/>
      <c r="AJ349" s="223"/>
      <c r="AK349" s="223"/>
      <c r="AL349" s="223"/>
      <c r="AM349" s="223"/>
      <c r="AN349" s="223"/>
      <c r="AO349" s="223"/>
      <c r="AP349" s="223"/>
      <c r="AQ349" s="223"/>
      <c r="AR349" s="223"/>
      <c r="AS349" s="223"/>
      <c r="AT349" s="543"/>
      <c r="AU349" s="223"/>
      <c r="AV349" s="223"/>
      <c r="AW349" s="223"/>
      <c r="AX349" s="223"/>
    </row>
    <row r="350" spans="1:50" ht="12.75" customHeight="1" x14ac:dyDescent="0.25">
      <c r="A350" s="222"/>
      <c r="B350" s="222"/>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4"/>
      <c r="AG350" s="223"/>
      <c r="AH350" s="223"/>
      <c r="AI350" s="223"/>
      <c r="AJ350" s="223"/>
      <c r="AK350" s="223"/>
      <c r="AL350" s="223"/>
      <c r="AM350" s="223"/>
      <c r="AN350" s="223"/>
      <c r="AO350" s="223"/>
      <c r="AP350" s="223"/>
      <c r="AQ350" s="223"/>
      <c r="AR350" s="223"/>
      <c r="AS350" s="223"/>
      <c r="AT350" s="543"/>
      <c r="AU350" s="223"/>
      <c r="AV350" s="223"/>
      <c r="AW350" s="223"/>
      <c r="AX350" s="223"/>
    </row>
    <row r="351" spans="1:50" ht="12.75" customHeight="1" x14ac:dyDescent="0.25">
      <c r="A351" s="222"/>
      <c r="B351" s="222"/>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4"/>
      <c r="AG351" s="223"/>
      <c r="AH351" s="223"/>
      <c r="AI351" s="223"/>
      <c r="AJ351" s="223"/>
      <c r="AK351" s="223"/>
      <c r="AL351" s="223"/>
      <c r="AM351" s="223"/>
      <c r="AN351" s="223"/>
      <c r="AO351" s="223"/>
      <c r="AP351" s="223"/>
      <c r="AQ351" s="223"/>
      <c r="AR351" s="223"/>
      <c r="AS351" s="223"/>
      <c r="AT351" s="543"/>
      <c r="AU351" s="223"/>
      <c r="AV351" s="223"/>
      <c r="AW351" s="223"/>
      <c r="AX351" s="223"/>
    </row>
    <row r="352" spans="1:50" ht="12.75" customHeight="1" x14ac:dyDescent="0.25">
      <c r="A352" s="222"/>
      <c r="B352" s="222"/>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4"/>
      <c r="AG352" s="223"/>
      <c r="AH352" s="223"/>
      <c r="AI352" s="223"/>
      <c r="AJ352" s="223"/>
      <c r="AK352" s="223"/>
      <c r="AL352" s="223"/>
      <c r="AM352" s="223"/>
      <c r="AN352" s="223"/>
      <c r="AO352" s="223"/>
      <c r="AP352" s="223"/>
      <c r="AQ352" s="223"/>
      <c r="AR352" s="223"/>
      <c r="AS352" s="223"/>
      <c r="AT352" s="543"/>
      <c r="AU352" s="223"/>
      <c r="AV352" s="223"/>
      <c r="AW352" s="223"/>
      <c r="AX352" s="223"/>
    </row>
    <row r="353" spans="1:50" ht="12.75" customHeight="1" x14ac:dyDescent="0.25">
      <c r="A353" s="222"/>
      <c r="B353" s="222"/>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4"/>
      <c r="AG353" s="223"/>
      <c r="AH353" s="223"/>
      <c r="AI353" s="223"/>
      <c r="AJ353" s="223"/>
      <c r="AK353" s="223"/>
      <c r="AL353" s="223"/>
      <c r="AM353" s="223"/>
      <c r="AN353" s="223"/>
      <c r="AO353" s="223"/>
      <c r="AP353" s="223"/>
      <c r="AQ353" s="223"/>
      <c r="AR353" s="223"/>
      <c r="AS353" s="223"/>
      <c r="AT353" s="543"/>
      <c r="AU353" s="223"/>
      <c r="AV353" s="223"/>
      <c r="AW353" s="223"/>
      <c r="AX353" s="223"/>
    </row>
    <row r="354" spans="1:50" ht="12.75" customHeight="1" x14ac:dyDescent="0.25">
      <c r="A354" s="222"/>
      <c r="B354" s="222"/>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4"/>
      <c r="AG354" s="223"/>
      <c r="AH354" s="223"/>
      <c r="AI354" s="223"/>
      <c r="AJ354" s="223"/>
      <c r="AK354" s="223"/>
      <c r="AL354" s="223"/>
      <c r="AM354" s="223"/>
      <c r="AN354" s="223"/>
      <c r="AO354" s="223"/>
      <c r="AP354" s="223"/>
      <c r="AQ354" s="223"/>
      <c r="AR354" s="223"/>
      <c r="AS354" s="223"/>
      <c r="AT354" s="543"/>
      <c r="AU354" s="223"/>
      <c r="AV354" s="223"/>
      <c r="AW354" s="223"/>
      <c r="AX354" s="223"/>
    </row>
    <row r="355" spans="1:50" ht="12.75" customHeight="1" x14ac:dyDescent="0.25">
      <c r="A355" s="222"/>
      <c r="B355" s="222"/>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4"/>
      <c r="AG355" s="223"/>
      <c r="AH355" s="223"/>
      <c r="AI355" s="223"/>
      <c r="AJ355" s="223"/>
      <c r="AK355" s="223"/>
      <c r="AL355" s="223"/>
      <c r="AM355" s="223"/>
      <c r="AN355" s="223"/>
      <c r="AO355" s="223"/>
      <c r="AP355" s="223"/>
      <c r="AQ355" s="223"/>
      <c r="AR355" s="223"/>
      <c r="AS355" s="223"/>
      <c r="AT355" s="543"/>
      <c r="AU355" s="223"/>
      <c r="AV355" s="223"/>
      <c r="AW355" s="223"/>
      <c r="AX355" s="223"/>
    </row>
    <row r="356" spans="1:50" ht="12.75" customHeight="1" x14ac:dyDescent="0.25">
      <c r="A356" s="222"/>
      <c r="B356" s="222"/>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4"/>
      <c r="AG356" s="223"/>
      <c r="AH356" s="223"/>
      <c r="AI356" s="223"/>
      <c r="AJ356" s="223"/>
      <c r="AK356" s="223"/>
      <c r="AL356" s="223"/>
      <c r="AM356" s="223"/>
      <c r="AN356" s="223"/>
      <c r="AO356" s="223"/>
      <c r="AP356" s="223"/>
      <c r="AQ356" s="223"/>
      <c r="AR356" s="223"/>
      <c r="AS356" s="223"/>
      <c r="AT356" s="543"/>
      <c r="AU356" s="223"/>
      <c r="AV356" s="223"/>
      <c r="AW356" s="223"/>
      <c r="AX356" s="223"/>
    </row>
    <row r="357" spans="1:50" ht="12.75" customHeight="1" x14ac:dyDescent="0.25">
      <c r="A357" s="222"/>
      <c r="B357" s="222"/>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4"/>
      <c r="AG357" s="223"/>
      <c r="AH357" s="223"/>
      <c r="AI357" s="223"/>
      <c r="AJ357" s="223"/>
      <c r="AK357" s="223"/>
      <c r="AL357" s="223"/>
      <c r="AM357" s="223"/>
      <c r="AN357" s="223"/>
      <c r="AO357" s="223"/>
      <c r="AP357" s="223"/>
      <c r="AQ357" s="223"/>
      <c r="AR357" s="223"/>
      <c r="AS357" s="223"/>
      <c r="AT357" s="543"/>
      <c r="AU357" s="223"/>
      <c r="AV357" s="223"/>
      <c r="AW357" s="223"/>
      <c r="AX357" s="223"/>
    </row>
    <row r="358" spans="1:50" ht="12.75" customHeight="1" x14ac:dyDescent="0.25">
      <c r="A358" s="222"/>
      <c r="B358" s="222"/>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4"/>
      <c r="AG358" s="223"/>
      <c r="AH358" s="223"/>
      <c r="AI358" s="223"/>
      <c r="AJ358" s="223"/>
      <c r="AK358" s="223"/>
      <c r="AL358" s="223"/>
      <c r="AM358" s="223"/>
      <c r="AN358" s="223"/>
      <c r="AO358" s="223"/>
      <c r="AP358" s="223"/>
      <c r="AQ358" s="223"/>
      <c r="AR358" s="223"/>
      <c r="AS358" s="223"/>
      <c r="AT358" s="543"/>
      <c r="AU358" s="223"/>
      <c r="AV358" s="223"/>
      <c r="AW358" s="223"/>
      <c r="AX358" s="223"/>
    </row>
    <row r="359" spans="1:50" ht="12.75" customHeight="1" x14ac:dyDescent="0.25">
      <c r="A359" s="222"/>
      <c r="B359" s="222"/>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4"/>
      <c r="AG359" s="223"/>
      <c r="AH359" s="223"/>
      <c r="AI359" s="223"/>
      <c r="AJ359" s="223"/>
      <c r="AK359" s="223"/>
      <c r="AL359" s="223"/>
      <c r="AM359" s="223"/>
      <c r="AN359" s="223"/>
      <c r="AO359" s="223"/>
      <c r="AP359" s="223"/>
      <c r="AQ359" s="223"/>
      <c r="AR359" s="223"/>
      <c r="AS359" s="223"/>
      <c r="AT359" s="543"/>
      <c r="AU359" s="223"/>
      <c r="AV359" s="223"/>
      <c r="AW359" s="223"/>
      <c r="AX359" s="223"/>
    </row>
    <row r="360" spans="1:50" ht="12.75" customHeight="1" x14ac:dyDescent="0.25">
      <c r="A360" s="222"/>
      <c r="B360" s="222"/>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4"/>
      <c r="AG360" s="223"/>
      <c r="AH360" s="223"/>
      <c r="AI360" s="223"/>
      <c r="AJ360" s="223"/>
      <c r="AK360" s="223"/>
      <c r="AL360" s="223"/>
      <c r="AM360" s="223"/>
      <c r="AN360" s="223"/>
      <c r="AO360" s="223"/>
      <c r="AP360" s="223"/>
      <c r="AQ360" s="223"/>
      <c r="AR360" s="223"/>
      <c r="AS360" s="223"/>
      <c r="AT360" s="543"/>
      <c r="AU360" s="223"/>
      <c r="AV360" s="223"/>
      <c r="AW360" s="223"/>
      <c r="AX360" s="223"/>
    </row>
    <row r="361" spans="1:50" ht="12.75" customHeight="1" x14ac:dyDescent="0.25">
      <c r="A361" s="222"/>
      <c r="B361" s="222"/>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4"/>
      <c r="AG361" s="223"/>
      <c r="AH361" s="223"/>
      <c r="AI361" s="223"/>
      <c r="AJ361" s="223"/>
      <c r="AK361" s="223"/>
      <c r="AL361" s="223"/>
      <c r="AM361" s="223"/>
      <c r="AN361" s="223"/>
      <c r="AO361" s="223"/>
      <c r="AP361" s="223"/>
      <c r="AQ361" s="223"/>
      <c r="AR361" s="223"/>
      <c r="AS361" s="223"/>
      <c r="AT361" s="543"/>
      <c r="AU361" s="223"/>
      <c r="AV361" s="223"/>
      <c r="AW361" s="223"/>
      <c r="AX361" s="223"/>
    </row>
    <row r="362" spans="1:50" ht="12.75" customHeight="1" x14ac:dyDescent="0.25">
      <c r="A362" s="222"/>
      <c r="B362" s="222"/>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4"/>
      <c r="AG362" s="223"/>
      <c r="AH362" s="223"/>
      <c r="AI362" s="223"/>
      <c r="AJ362" s="223"/>
      <c r="AK362" s="223"/>
      <c r="AL362" s="223"/>
      <c r="AM362" s="223"/>
      <c r="AN362" s="223"/>
      <c r="AO362" s="223"/>
      <c r="AP362" s="223"/>
      <c r="AQ362" s="223"/>
      <c r="AR362" s="223"/>
      <c r="AS362" s="223"/>
      <c r="AT362" s="543"/>
      <c r="AU362" s="223"/>
      <c r="AV362" s="223"/>
      <c r="AW362" s="223"/>
      <c r="AX362" s="223"/>
    </row>
    <row r="363" spans="1:50" ht="12.75" customHeight="1" x14ac:dyDescent="0.25">
      <c r="A363" s="222"/>
      <c r="B363" s="222"/>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4"/>
      <c r="AG363" s="223"/>
      <c r="AH363" s="223"/>
      <c r="AI363" s="223"/>
      <c r="AJ363" s="223"/>
      <c r="AK363" s="223"/>
      <c r="AL363" s="223"/>
      <c r="AM363" s="223"/>
      <c r="AN363" s="223"/>
      <c r="AO363" s="223"/>
      <c r="AP363" s="223"/>
      <c r="AQ363" s="223"/>
      <c r="AR363" s="223"/>
      <c r="AS363" s="223"/>
      <c r="AT363" s="543"/>
      <c r="AU363" s="223"/>
      <c r="AV363" s="223"/>
      <c r="AW363" s="223"/>
      <c r="AX363" s="223"/>
    </row>
    <row r="364" spans="1:50" ht="12.75" customHeight="1" x14ac:dyDescent="0.25">
      <c r="A364" s="222"/>
      <c r="B364" s="222"/>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4"/>
      <c r="AG364" s="223"/>
      <c r="AH364" s="223"/>
      <c r="AI364" s="223"/>
      <c r="AJ364" s="223"/>
      <c r="AK364" s="223"/>
      <c r="AL364" s="223"/>
      <c r="AM364" s="223"/>
      <c r="AN364" s="223"/>
      <c r="AO364" s="223"/>
      <c r="AP364" s="223"/>
      <c r="AQ364" s="223"/>
      <c r="AR364" s="223"/>
      <c r="AS364" s="223"/>
      <c r="AT364" s="543"/>
      <c r="AU364" s="223"/>
      <c r="AV364" s="223"/>
      <c r="AW364" s="223"/>
      <c r="AX364" s="223"/>
    </row>
    <row r="365" spans="1:50" ht="12.75" customHeight="1" x14ac:dyDescent="0.25">
      <c r="A365" s="222"/>
      <c r="B365" s="222"/>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4"/>
      <c r="AG365" s="223"/>
      <c r="AH365" s="223"/>
      <c r="AI365" s="223"/>
      <c r="AJ365" s="223"/>
      <c r="AK365" s="223"/>
      <c r="AL365" s="223"/>
      <c r="AM365" s="223"/>
      <c r="AN365" s="223"/>
      <c r="AO365" s="223"/>
      <c r="AP365" s="223"/>
      <c r="AQ365" s="223"/>
      <c r="AR365" s="223"/>
      <c r="AS365" s="223"/>
      <c r="AT365" s="543"/>
      <c r="AU365" s="223"/>
      <c r="AV365" s="223"/>
      <c r="AW365" s="223"/>
      <c r="AX365" s="223"/>
    </row>
    <row r="366" spans="1:50" ht="12.75" customHeight="1" x14ac:dyDescent="0.25">
      <c r="A366" s="222"/>
      <c r="B366" s="222"/>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4"/>
      <c r="AG366" s="223"/>
      <c r="AH366" s="223"/>
      <c r="AI366" s="223"/>
      <c r="AJ366" s="223"/>
      <c r="AK366" s="223"/>
      <c r="AL366" s="223"/>
      <c r="AM366" s="223"/>
      <c r="AN366" s="223"/>
      <c r="AO366" s="223"/>
      <c r="AP366" s="223"/>
      <c r="AQ366" s="223"/>
      <c r="AR366" s="223"/>
      <c r="AS366" s="223"/>
      <c r="AT366" s="543"/>
      <c r="AU366" s="223"/>
      <c r="AV366" s="223"/>
      <c r="AW366" s="223"/>
      <c r="AX366" s="223"/>
    </row>
    <row r="367" spans="1:50" ht="12.75" customHeight="1" x14ac:dyDescent="0.25">
      <c r="A367" s="222"/>
      <c r="B367" s="222"/>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4"/>
      <c r="AG367" s="223"/>
      <c r="AH367" s="223"/>
      <c r="AI367" s="223"/>
      <c r="AJ367" s="223"/>
      <c r="AK367" s="223"/>
      <c r="AL367" s="223"/>
      <c r="AM367" s="223"/>
      <c r="AN367" s="223"/>
      <c r="AO367" s="223"/>
      <c r="AP367" s="223"/>
      <c r="AQ367" s="223"/>
      <c r="AR367" s="223"/>
      <c r="AS367" s="223"/>
      <c r="AT367" s="543"/>
      <c r="AU367" s="223"/>
      <c r="AV367" s="223"/>
      <c r="AW367" s="223"/>
      <c r="AX367" s="223"/>
    </row>
    <row r="368" spans="1:50" ht="12.75" customHeight="1" x14ac:dyDescent="0.25">
      <c r="A368" s="222"/>
      <c r="B368" s="222"/>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4"/>
      <c r="AG368" s="223"/>
      <c r="AH368" s="223"/>
      <c r="AI368" s="223"/>
      <c r="AJ368" s="223"/>
      <c r="AK368" s="223"/>
      <c r="AL368" s="223"/>
      <c r="AM368" s="223"/>
      <c r="AN368" s="223"/>
      <c r="AO368" s="223"/>
      <c r="AP368" s="223"/>
      <c r="AQ368" s="223"/>
      <c r="AR368" s="223"/>
      <c r="AS368" s="223"/>
      <c r="AT368" s="543"/>
      <c r="AU368" s="223"/>
      <c r="AV368" s="223"/>
      <c r="AW368" s="223"/>
      <c r="AX368" s="223"/>
    </row>
    <row r="369" spans="1:50" ht="12.75" customHeight="1" x14ac:dyDescent="0.25">
      <c r="A369" s="222"/>
      <c r="B369" s="222"/>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4"/>
      <c r="AG369" s="223"/>
      <c r="AH369" s="223"/>
      <c r="AI369" s="223"/>
      <c r="AJ369" s="223"/>
      <c r="AK369" s="223"/>
      <c r="AL369" s="223"/>
      <c r="AM369" s="223"/>
      <c r="AN369" s="223"/>
      <c r="AO369" s="223"/>
      <c r="AP369" s="223"/>
      <c r="AQ369" s="223"/>
      <c r="AR369" s="223"/>
      <c r="AS369" s="223"/>
      <c r="AT369" s="543"/>
      <c r="AU369" s="223"/>
      <c r="AV369" s="223"/>
      <c r="AW369" s="223"/>
      <c r="AX369" s="223"/>
    </row>
    <row r="370" spans="1:50" ht="12.75" customHeight="1" x14ac:dyDescent="0.25">
      <c r="A370" s="222"/>
      <c r="B370" s="222"/>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4"/>
      <c r="AG370" s="223"/>
      <c r="AH370" s="223"/>
      <c r="AI370" s="223"/>
      <c r="AJ370" s="223"/>
      <c r="AK370" s="223"/>
      <c r="AL370" s="223"/>
      <c r="AM370" s="223"/>
      <c r="AN370" s="223"/>
      <c r="AO370" s="223"/>
      <c r="AP370" s="223"/>
      <c r="AQ370" s="223"/>
      <c r="AR370" s="223"/>
      <c r="AS370" s="223"/>
      <c r="AT370" s="543"/>
      <c r="AU370" s="223"/>
      <c r="AV370" s="223"/>
      <c r="AW370" s="223"/>
      <c r="AX370" s="223"/>
    </row>
    <row r="371" spans="1:50" ht="12.75" customHeight="1" x14ac:dyDescent="0.25">
      <c r="A371" s="222"/>
      <c r="B371" s="222"/>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4"/>
      <c r="AG371" s="223"/>
      <c r="AH371" s="223"/>
      <c r="AI371" s="223"/>
      <c r="AJ371" s="223"/>
      <c r="AK371" s="223"/>
      <c r="AL371" s="223"/>
      <c r="AM371" s="223"/>
      <c r="AN371" s="223"/>
      <c r="AO371" s="223"/>
      <c r="AP371" s="223"/>
      <c r="AQ371" s="223"/>
      <c r="AR371" s="223"/>
      <c r="AS371" s="223"/>
      <c r="AT371" s="543"/>
      <c r="AU371" s="223"/>
      <c r="AV371" s="223"/>
      <c r="AW371" s="223"/>
      <c r="AX371" s="223"/>
    </row>
    <row r="372" spans="1:50" ht="12.75" customHeight="1" x14ac:dyDescent="0.25">
      <c r="A372" s="222"/>
      <c r="B372" s="222"/>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4"/>
      <c r="AG372" s="223"/>
      <c r="AH372" s="223"/>
      <c r="AI372" s="223"/>
      <c r="AJ372" s="223"/>
      <c r="AK372" s="223"/>
      <c r="AL372" s="223"/>
      <c r="AM372" s="223"/>
      <c r="AN372" s="223"/>
      <c r="AO372" s="223"/>
      <c r="AP372" s="223"/>
      <c r="AQ372" s="223"/>
      <c r="AR372" s="223"/>
      <c r="AS372" s="223"/>
      <c r="AT372" s="543"/>
      <c r="AU372" s="223"/>
      <c r="AV372" s="223"/>
      <c r="AW372" s="223"/>
      <c r="AX372" s="223"/>
    </row>
    <row r="373" spans="1:50" ht="12.75" customHeight="1" x14ac:dyDescent="0.25">
      <c r="A373" s="222"/>
      <c r="B373" s="222"/>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4"/>
      <c r="AG373" s="223"/>
      <c r="AH373" s="223"/>
      <c r="AI373" s="223"/>
      <c r="AJ373" s="223"/>
      <c r="AK373" s="223"/>
      <c r="AL373" s="223"/>
      <c r="AM373" s="223"/>
      <c r="AN373" s="223"/>
      <c r="AO373" s="223"/>
      <c r="AP373" s="223"/>
      <c r="AQ373" s="223"/>
      <c r="AR373" s="223"/>
      <c r="AS373" s="223"/>
      <c r="AT373" s="543"/>
      <c r="AU373" s="223"/>
      <c r="AV373" s="223"/>
      <c r="AW373" s="223"/>
      <c r="AX373" s="223"/>
    </row>
    <row r="374" spans="1:50" ht="12.75" customHeight="1" x14ac:dyDescent="0.25">
      <c r="A374" s="222"/>
      <c r="B374" s="222"/>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4"/>
      <c r="AG374" s="223"/>
      <c r="AH374" s="223"/>
      <c r="AI374" s="223"/>
      <c r="AJ374" s="223"/>
      <c r="AK374" s="223"/>
      <c r="AL374" s="223"/>
      <c r="AM374" s="223"/>
      <c r="AN374" s="223"/>
      <c r="AO374" s="223"/>
      <c r="AP374" s="223"/>
      <c r="AQ374" s="223"/>
      <c r="AR374" s="223"/>
      <c r="AS374" s="223"/>
      <c r="AT374" s="543"/>
      <c r="AU374" s="223"/>
      <c r="AV374" s="223"/>
      <c r="AW374" s="223"/>
      <c r="AX374" s="223"/>
    </row>
    <row r="375" spans="1:50" ht="12.75" customHeight="1" x14ac:dyDescent="0.25">
      <c r="A375" s="222"/>
      <c r="B375" s="222"/>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4"/>
      <c r="AG375" s="223"/>
      <c r="AH375" s="223"/>
      <c r="AI375" s="223"/>
      <c r="AJ375" s="223"/>
      <c r="AK375" s="223"/>
      <c r="AL375" s="223"/>
      <c r="AM375" s="223"/>
      <c r="AN375" s="223"/>
      <c r="AO375" s="223"/>
      <c r="AP375" s="223"/>
      <c r="AQ375" s="223"/>
      <c r="AR375" s="223"/>
      <c r="AS375" s="223"/>
      <c r="AT375" s="543"/>
      <c r="AU375" s="223"/>
      <c r="AV375" s="223"/>
      <c r="AW375" s="223"/>
      <c r="AX375" s="223"/>
    </row>
    <row r="376" spans="1:50" ht="12.75" customHeight="1" x14ac:dyDescent="0.25">
      <c r="A376" s="222"/>
      <c r="B376" s="222"/>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4"/>
      <c r="AG376" s="223"/>
      <c r="AH376" s="223"/>
      <c r="AI376" s="223"/>
      <c r="AJ376" s="223"/>
      <c r="AK376" s="223"/>
      <c r="AL376" s="223"/>
      <c r="AM376" s="223"/>
      <c r="AN376" s="223"/>
      <c r="AO376" s="223"/>
      <c r="AP376" s="223"/>
      <c r="AQ376" s="223"/>
      <c r="AR376" s="223"/>
      <c r="AS376" s="223"/>
      <c r="AT376" s="543"/>
      <c r="AU376" s="223"/>
      <c r="AV376" s="223"/>
      <c r="AW376" s="223"/>
      <c r="AX376" s="223"/>
    </row>
    <row r="377" spans="1:50" ht="12.75" customHeight="1" x14ac:dyDescent="0.25">
      <c r="A377" s="222"/>
      <c r="B377" s="222"/>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4"/>
      <c r="AG377" s="223"/>
      <c r="AH377" s="223"/>
      <c r="AI377" s="223"/>
      <c r="AJ377" s="223"/>
      <c r="AK377" s="223"/>
      <c r="AL377" s="223"/>
      <c r="AM377" s="223"/>
      <c r="AN377" s="223"/>
      <c r="AO377" s="223"/>
      <c r="AP377" s="223"/>
      <c r="AQ377" s="223"/>
      <c r="AR377" s="223"/>
      <c r="AS377" s="223"/>
      <c r="AT377" s="543"/>
      <c r="AU377" s="223"/>
      <c r="AV377" s="223"/>
      <c r="AW377" s="223"/>
      <c r="AX377" s="223"/>
    </row>
    <row r="378" spans="1:50" ht="12.75" customHeight="1" x14ac:dyDescent="0.25">
      <c r="A378" s="222"/>
      <c r="B378" s="222"/>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4"/>
      <c r="AG378" s="223"/>
      <c r="AH378" s="223"/>
      <c r="AI378" s="223"/>
      <c r="AJ378" s="223"/>
      <c r="AK378" s="223"/>
      <c r="AL378" s="223"/>
      <c r="AM378" s="223"/>
      <c r="AN378" s="223"/>
      <c r="AO378" s="223"/>
      <c r="AP378" s="223"/>
      <c r="AQ378" s="223"/>
      <c r="AR378" s="223"/>
      <c r="AS378" s="223"/>
      <c r="AT378" s="543"/>
      <c r="AU378" s="223"/>
      <c r="AV378" s="223"/>
      <c r="AW378" s="223"/>
      <c r="AX378" s="223"/>
    </row>
    <row r="379" spans="1:50" ht="12.75" customHeight="1" x14ac:dyDescent="0.25">
      <c r="A379" s="222"/>
      <c r="B379" s="222"/>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4"/>
      <c r="AG379" s="223"/>
      <c r="AH379" s="223"/>
      <c r="AI379" s="223"/>
      <c r="AJ379" s="223"/>
      <c r="AK379" s="223"/>
      <c r="AL379" s="223"/>
      <c r="AM379" s="223"/>
      <c r="AN379" s="223"/>
      <c r="AO379" s="223"/>
      <c r="AP379" s="223"/>
      <c r="AQ379" s="223"/>
      <c r="AR379" s="223"/>
      <c r="AS379" s="223"/>
      <c r="AT379" s="543"/>
      <c r="AU379" s="223"/>
      <c r="AV379" s="223"/>
      <c r="AW379" s="223"/>
      <c r="AX379" s="223"/>
    </row>
    <row r="380" spans="1:50" ht="12.75" customHeight="1" x14ac:dyDescent="0.25">
      <c r="A380" s="222"/>
      <c r="B380" s="222"/>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4"/>
      <c r="AG380" s="223"/>
      <c r="AH380" s="223"/>
      <c r="AI380" s="223"/>
      <c r="AJ380" s="223"/>
      <c r="AK380" s="223"/>
      <c r="AL380" s="223"/>
      <c r="AM380" s="223"/>
      <c r="AN380" s="223"/>
      <c r="AO380" s="223"/>
      <c r="AP380" s="223"/>
      <c r="AQ380" s="223"/>
      <c r="AR380" s="223"/>
      <c r="AS380" s="223"/>
      <c r="AT380" s="543"/>
      <c r="AU380" s="223"/>
      <c r="AV380" s="223"/>
      <c r="AW380" s="223"/>
      <c r="AX380" s="223"/>
    </row>
    <row r="381" spans="1:50" ht="12.75" customHeight="1" x14ac:dyDescent="0.25">
      <c r="A381" s="222"/>
      <c r="B381" s="222"/>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4"/>
      <c r="AG381" s="223"/>
      <c r="AH381" s="223"/>
      <c r="AI381" s="223"/>
      <c r="AJ381" s="223"/>
      <c r="AK381" s="223"/>
      <c r="AL381" s="223"/>
      <c r="AM381" s="223"/>
      <c r="AN381" s="223"/>
      <c r="AO381" s="223"/>
      <c r="AP381" s="223"/>
      <c r="AQ381" s="223"/>
      <c r="AR381" s="223"/>
      <c r="AS381" s="223"/>
      <c r="AT381" s="543"/>
      <c r="AU381" s="223"/>
      <c r="AV381" s="223"/>
      <c r="AW381" s="223"/>
      <c r="AX381" s="223"/>
    </row>
    <row r="382" spans="1:50" ht="12.75" customHeight="1" x14ac:dyDescent="0.25">
      <c r="A382" s="222"/>
      <c r="B382" s="222"/>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4"/>
      <c r="AG382" s="223"/>
      <c r="AH382" s="223"/>
      <c r="AI382" s="223"/>
      <c r="AJ382" s="223"/>
      <c r="AK382" s="223"/>
      <c r="AL382" s="223"/>
      <c r="AM382" s="223"/>
      <c r="AN382" s="223"/>
      <c r="AO382" s="223"/>
      <c r="AP382" s="223"/>
      <c r="AQ382" s="223"/>
      <c r="AR382" s="223"/>
      <c r="AS382" s="223"/>
      <c r="AT382" s="543"/>
      <c r="AU382" s="223"/>
      <c r="AV382" s="223"/>
      <c r="AW382" s="223"/>
      <c r="AX382" s="223"/>
    </row>
    <row r="383" spans="1:50" ht="12.75" customHeight="1" x14ac:dyDescent="0.25">
      <c r="A383" s="222"/>
      <c r="B383" s="222"/>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4"/>
      <c r="AG383" s="223"/>
      <c r="AH383" s="223"/>
      <c r="AI383" s="223"/>
      <c r="AJ383" s="223"/>
      <c r="AK383" s="223"/>
      <c r="AL383" s="223"/>
      <c r="AM383" s="223"/>
      <c r="AN383" s="223"/>
      <c r="AO383" s="223"/>
      <c r="AP383" s="223"/>
      <c r="AQ383" s="223"/>
      <c r="AR383" s="223"/>
      <c r="AS383" s="223"/>
      <c r="AT383" s="543"/>
      <c r="AU383" s="223"/>
      <c r="AV383" s="223"/>
      <c r="AW383" s="223"/>
      <c r="AX383" s="223"/>
    </row>
    <row r="384" spans="1:50" ht="12.75" customHeight="1" x14ac:dyDescent="0.25">
      <c r="A384" s="222"/>
      <c r="B384" s="222"/>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4"/>
      <c r="AG384" s="223"/>
      <c r="AH384" s="223"/>
      <c r="AI384" s="223"/>
      <c r="AJ384" s="223"/>
      <c r="AK384" s="223"/>
      <c r="AL384" s="223"/>
      <c r="AM384" s="223"/>
      <c r="AN384" s="223"/>
      <c r="AO384" s="223"/>
      <c r="AP384" s="223"/>
      <c r="AQ384" s="223"/>
      <c r="AR384" s="223"/>
      <c r="AS384" s="223"/>
      <c r="AT384" s="543"/>
      <c r="AU384" s="223"/>
      <c r="AV384" s="223"/>
      <c r="AW384" s="223"/>
      <c r="AX384" s="223"/>
    </row>
    <row r="385" spans="1:50" ht="12.75" customHeight="1" x14ac:dyDescent="0.25">
      <c r="A385" s="222"/>
      <c r="B385" s="222"/>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4"/>
      <c r="AG385" s="223"/>
      <c r="AH385" s="223"/>
      <c r="AI385" s="223"/>
      <c r="AJ385" s="223"/>
      <c r="AK385" s="223"/>
      <c r="AL385" s="223"/>
      <c r="AM385" s="223"/>
      <c r="AN385" s="223"/>
      <c r="AO385" s="223"/>
      <c r="AP385" s="223"/>
      <c r="AQ385" s="223"/>
      <c r="AR385" s="223"/>
      <c r="AS385" s="223"/>
      <c r="AT385" s="543"/>
      <c r="AU385" s="223"/>
      <c r="AV385" s="223"/>
      <c r="AW385" s="223"/>
      <c r="AX385" s="223"/>
    </row>
    <row r="386" spans="1:50" ht="12.75" customHeight="1" x14ac:dyDescent="0.25">
      <c r="A386" s="222"/>
      <c r="B386" s="222"/>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4"/>
      <c r="AG386" s="223"/>
      <c r="AH386" s="223"/>
      <c r="AI386" s="223"/>
      <c r="AJ386" s="223"/>
      <c r="AK386" s="223"/>
      <c r="AL386" s="223"/>
      <c r="AM386" s="223"/>
      <c r="AN386" s="223"/>
      <c r="AO386" s="223"/>
      <c r="AP386" s="223"/>
      <c r="AQ386" s="223"/>
      <c r="AR386" s="223"/>
      <c r="AS386" s="223"/>
      <c r="AT386" s="543"/>
      <c r="AU386" s="223"/>
      <c r="AV386" s="223"/>
      <c r="AW386" s="223"/>
      <c r="AX386" s="223"/>
    </row>
    <row r="387" spans="1:50" ht="12.75" customHeight="1" x14ac:dyDescent="0.25">
      <c r="A387" s="222"/>
      <c r="B387" s="222"/>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4"/>
      <c r="AG387" s="223"/>
      <c r="AH387" s="223"/>
      <c r="AI387" s="223"/>
      <c r="AJ387" s="223"/>
      <c r="AK387" s="223"/>
      <c r="AL387" s="223"/>
      <c r="AM387" s="223"/>
      <c r="AN387" s="223"/>
      <c r="AO387" s="223"/>
      <c r="AP387" s="223"/>
      <c r="AQ387" s="223"/>
      <c r="AR387" s="223"/>
      <c r="AS387" s="223"/>
      <c r="AT387" s="543"/>
      <c r="AU387" s="223"/>
      <c r="AV387" s="223"/>
      <c r="AW387" s="223"/>
      <c r="AX387" s="223"/>
    </row>
    <row r="388" spans="1:50" ht="12.75" customHeight="1" x14ac:dyDescent="0.25">
      <c r="A388" s="222"/>
      <c r="B388" s="222"/>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4"/>
      <c r="AG388" s="223"/>
      <c r="AH388" s="223"/>
      <c r="AI388" s="223"/>
      <c r="AJ388" s="223"/>
      <c r="AK388" s="223"/>
      <c r="AL388" s="223"/>
      <c r="AM388" s="223"/>
      <c r="AN388" s="223"/>
      <c r="AO388" s="223"/>
      <c r="AP388" s="223"/>
      <c r="AQ388" s="223"/>
      <c r="AR388" s="223"/>
      <c r="AS388" s="223"/>
      <c r="AT388" s="543"/>
      <c r="AU388" s="223"/>
      <c r="AV388" s="223"/>
      <c r="AW388" s="223"/>
      <c r="AX388" s="223"/>
    </row>
    <row r="389" spans="1:50" ht="12.75" customHeight="1" x14ac:dyDescent="0.25">
      <c r="A389" s="222"/>
      <c r="B389" s="222"/>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4"/>
      <c r="AG389" s="223"/>
      <c r="AH389" s="223"/>
      <c r="AI389" s="223"/>
      <c r="AJ389" s="223"/>
      <c r="AK389" s="223"/>
      <c r="AL389" s="223"/>
      <c r="AM389" s="223"/>
      <c r="AN389" s="223"/>
      <c r="AO389" s="223"/>
      <c r="AP389" s="223"/>
      <c r="AQ389" s="223"/>
      <c r="AR389" s="223"/>
      <c r="AS389" s="223"/>
      <c r="AT389" s="543"/>
      <c r="AU389" s="223"/>
      <c r="AV389" s="223"/>
      <c r="AW389" s="223"/>
      <c r="AX389" s="223"/>
    </row>
    <row r="390" spans="1:50" ht="12.75" customHeight="1" x14ac:dyDescent="0.25">
      <c r="A390" s="222"/>
      <c r="B390" s="222"/>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4"/>
      <c r="AG390" s="223"/>
      <c r="AH390" s="223"/>
      <c r="AI390" s="223"/>
      <c r="AJ390" s="223"/>
      <c r="AK390" s="223"/>
      <c r="AL390" s="223"/>
      <c r="AM390" s="223"/>
      <c r="AN390" s="223"/>
      <c r="AO390" s="223"/>
      <c r="AP390" s="223"/>
      <c r="AQ390" s="223"/>
      <c r="AR390" s="223"/>
      <c r="AS390" s="223"/>
      <c r="AT390" s="543"/>
      <c r="AU390" s="223"/>
      <c r="AV390" s="223"/>
      <c r="AW390" s="223"/>
      <c r="AX390" s="223"/>
    </row>
    <row r="391" spans="1:50" ht="12.75" customHeight="1" x14ac:dyDescent="0.25">
      <c r="A391" s="222"/>
      <c r="B391" s="222"/>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4"/>
      <c r="AG391" s="223"/>
      <c r="AH391" s="223"/>
      <c r="AI391" s="223"/>
      <c r="AJ391" s="223"/>
      <c r="AK391" s="223"/>
      <c r="AL391" s="223"/>
      <c r="AM391" s="223"/>
      <c r="AN391" s="223"/>
      <c r="AO391" s="223"/>
      <c r="AP391" s="223"/>
      <c r="AQ391" s="223"/>
      <c r="AR391" s="223"/>
      <c r="AS391" s="223"/>
      <c r="AT391" s="543"/>
      <c r="AU391" s="223"/>
      <c r="AV391" s="223"/>
      <c r="AW391" s="223"/>
      <c r="AX391" s="223"/>
    </row>
    <row r="392" spans="1:50" ht="12.75" customHeight="1" x14ac:dyDescent="0.25">
      <c r="A392" s="222"/>
      <c r="B392" s="222"/>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4"/>
      <c r="AG392" s="223"/>
      <c r="AH392" s="223"/>
      <c r="AI392" s="223"/>
      <c r="AJ392" s="223"/>
      <c r="AK392" s="223"/>
      <c r="AL392" s="223"/>
      <c r="AM392" s="223"/>
      <c r="AN392" s="223"/>
      <c r="AO392" s="223"/>
      <c r="AP392" s="223"/>
      <c r="AQ392" s="223"/>
      <c r="AR392" s="223"/>
      <c r="AS392" s="223"/>
      <c r="AT392" s="543"/>
      <c r="AU392" s="223"/>
      <c r="AV392" s="223"/>
      <c r="AW392" s="223"/>
      <c r="AX392" s="223"/>
    </row>
    <row r="393" spans="1:50" ht="12.75" customHeight="1" x14ac:dyDescent="0.25">
      <c r="A393" s="222"/>
      <c r="B393" s="222"/>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4"/>
      <c r="AG393" s="223"/>
      <c r="AH393" s="223"/>
      <c r="AI393" s="223"/>
      <c r="AJ393" s="223"/>
      <c r="AK393" s="223"/>
      <c r="AL393" s="223"/>
      <c r="AM393" s="223"/>
      <c r="AN393" s="223"/>
      <c r="AO393" s="223"/>
      <c r="AP393" s="223"/>
      <c r="AQ393" s="223"/>
      <c r="AR393" s="223"/>
      <c r="AS393" s="223"/>
      <c r="AT393" s="543"/>
      <c r="AU393" s="223"/>
      <c r="AV393" s="223"/>
      <c r="AW393" s="223"/>
      <c r="AX393" s="223"/>
    </row>
    <row r="394" spans="1:50" ht="12.75" customHeight="1" x14ac:dyDescent="0.25">
      <c r="A394" s="222"/>
      <c r="B394" s="222"/>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4"/>
      <c r="AG394" s="223"/>
      <c r="AH394" s="223"/>
      <c r="AI394" s="223"/>
      <c r="AJ394" s="223"/>
      <c r="AK394" s="223"/>
      <c r="AL394" s="223"/>
      <c r="AM394" s="223"/>
      <c r="AN394" s="223"/>
      <c r="AO394" s="223"/>
      <c r="AP394" s="223"/>
      <c r="AQ394" s="223"/>
      <c r="AR394" s="223"/>
      <c r="AS394" s="223"/>
      <c r="AT394" s="543"/>
      <c r="AU394" s="223"/>
      <c r="AV394" s="223"/>
      <c r="AW394" s="223"/>
      <c r="AX394" s="223"/>
    </row>
    <row r="395" spans="1:50" ht="12.75" customHeight="1" x14ac:dyDescent="0.25">
      <c r="A395" s="222"/>
      <c r="B395" s="222"/>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4"/>
      <c r="AG395" s="223"/>
      <c r="AH395" s="223"/>
      <c r="AI395" s="223"/>
      <c r="AJ395" s="223"/>
      <c r="AK395" s="223"/>
      <c r="AL395" s="223"/>
      <c r="AM395" s="223"/>
      <c r="AN395" s="223"/>
      <c r="AO395" s="223"/>
      <c r="AP395" s="223"/>
      <c r="AQ395" s="223"/>
      <c r="AR395" s="223"/>
      <c r="AS395" s="223"/>
      <c r="AT395" s="543"/>
      <c r="AU395" s="223"/>
      <c r="AV395" s="223"/>
      <c r="AW395" s="223"/>
      <c r="AX395" s="223"/>
    </row>
    <row r="396" spans="1:50" ht="12.75" customHeight="1" x14ac:dyDescent="0.25">
      <c r="A396" s="222"/>
      <c r="B396" s="222"/>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4"/>
      <c r="AG396" s="223"/>
      <c r="AH396" s="223"/>
      <c r="AI396" s="223"/>
      <c r="AJ396" s="223"/>
      <c r="AK396" s="223"/>
      <c r="AL396" s="223"/>
      <c r="AM396" s="223"/>
      <c r="AN396" s="223"/>
      <c r="AO396" s="223"/>
      <c r="AP396" s="223"/>
      <c r="AQ396" s="223"/>
      <c r="AR396" s="223"/>
      <c r="AS396" s="223"/>
      <c r="AT396" s="543"/>
      <c r="AU396" s="223"/>
      <c r="AV396" s="223"/>
      <c r="AW396" s="223"/>
      <c r="AX396" s="223"/>
    </row>
    <row r="397" spans="1:50" ht="12.75" customHeight="1" x14ac:dyDescent="0.25">
      <c r="A397" s="222"/>
      <c r="B397" s="222"/>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4"/>
      <c r="AG397" s="223"/>
      <c r="AH397" s="223"/>
      <c r="AI397" s="223"/>
      <c r="AJ397" s="223"/>
      <c r="AK397" s="223"/>
      <c r="AL397" s="223"/>
      <c r="AM397" s="223"/>
      <c r="AN397" s="223"/>
      <c r="AO397" s="223"/>
      <c r="AP397" s="223"/>
      <c r="AQ397" s="223"/>
      <c r="AR397" s="223"/>
      <c r="AS397" s="223"/>
      <c r="AT397" s="543"/>
      <c r="AU397" s="223"/>
      <c r="AV397" s="223"/>
      <c r="AW397" s="223"/>
      <c r="AX397" s="223"/>
    </row>
    <row r="398" spans="1:50" ht="12.75" customHeight="1" x14ac:dyDescent="0.25">
      <c r="A398" s="222"/>
      <c r="B398" s="222"/>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4"/>
      <c r="AG398" s="223"/>
      <c r="AH398" s="223"/>
      <c r="AI398" s="223"/>
      <c r="AJ398" s="223"/>
      <c r="AK398" s="223"/>
      <c r="AL398" s="223"/>
      <c r="AM398" s="223"/>
      <c r="AN398" s="223"/>
      <c r="AO398" s="223"/>
      <c r="AP398" s="223"/>
      <c r="AQ398" s="223"/>
      <c r="AR398" s="223"/>
      <c r="AS398" s="223"/>
      <c r="AT398" s="543"/>
      <c r="AU398" s="223"/>
      <c r="AV398" s="223"/>
      <c r="AW398" s="223"/>
      <c r="AX398" s="223"/>
    </row>
    <row r="399" spans="1:50" ht="12.75" customHeight="1" x14ac:dyDescent="0.25">
      <c r="A399" s="222"/>
      <c r="B399" s="222"/>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4"/>
      <c r="AG399" s="223"/>
      <c r="AH399" s="223"/>
      <c r="AI399" s="223"/>
      <c r="AJ399" s="223"/>
      <c r="AK399" s="223"/>
      <c r="AL399" s="223"/>
      <c r="AM399" s="223"/>
      <c r="AN399" s="223"/>
      <c r="AO399" s="223"/>
      <c r="AP399" s="223"/>
      <c r="AQ399" s="223"/>
      <c r="AR399" s="223"/>
      <c r="AS399" s="223"/>
      <c r="AT399" s="543"/>
      <c r="AU399" s="223"/>
      <c r="AV399" s="223"/>
      <c r="AW399" s="223"/>
      <c r="AX399" s="223"/>
    </row>
    <row r="400" spans="1:50" ht="12.75" customHeight="1" x14ac:dyDescent="0.25">
      <c r="A400" s="222"/>
      <c r="B400" s="222"/>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4"/>
      <c r="AG400" s="223"/>
      <c r="AH400" s="223"/>
      <c r="AI400" s="223"/>
      <c r="AJ400" s="223"/>
      <c r="AK400" s="223"/>
      <c r="AL400" s="223"/>
      <c r="AM400" s="223"/>
      <c r="AN400" s="223"/>
      <c r="AO400" s="223"/>
      <c r="AP400" s="223"/>
      <c r="AQ400" s="223"/>
      <c r="AR400" s="223"/>
      <c r="AS400" s="223"/>
      <c r="AT400" s="543"/>
      <c r="AU400" s="223"/>
      <c r="AV400" s="223"/>
      <c r="AW400" s="223"/>
      <c r="AX400" s="223"/>
    </row>
    <row r="401" spans="1:50" ht="12.75" customHeight="1" x14ac:dyDescent="0.25">
      <c r="A401" s="222"/>
      <c r="B401" s="222"/>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4"/>
      <c r="AG401" s="223"/>
      <c r="AH401" s="223"/>
      <c r="AI401" s="223"/>
      <c r="AJ401" s="223"/>
      <c r="AK401" s="223"/>
      <c r="AL401" s="223"/>
      <c r="AM401" s="223"/>
      <c r="AN401" s="223"/>
      <c r="AO401" s="223"/>
      <c r="AP401" s="223"/>
      <c r="AQ401" s="223"/>
      <c r="AR401" s="223"/>
      <c r="AS401" s="223"/>
      <c r="AT401" s="543"/>
      <c r="AU401" s="223"/>
      <c r="AV401" s="223"/>
      <c r="AW401" s="223"/>
      <c r="AX401" s="223"/>
    </row>
    <row r="402" spans="1:50" ht="12.75" customHeight="1" x14ac:dyDescent="0.25">
      <c r="A402" s="222"/>
      <c r="B402" s="222"/>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4"/>
      <c r="AG402" s="223"/>
      <c r="AH402" s="223"/>
      <c r="AI402" s="223"/>
      <c r="AJ402" s="223"/>
      <c r="AK402" s="223"/>
      <c r="AL402" s="223"/>
      <c r="AM402" s="223"/>
      <c r="AN402" s="223"/>
      <c r="AO402" s="223"/>
      <c r="AP402" s="223"/>
      <c r="AQ402" s="223"/>
      <c r="AR402" s="223"/>
      <c r="AS402" s="223"/>
      <c r="AT402" s="543"/>
      <c r="AU402" s="223"/>
      <c r="AV402" s="223"/>
      <c r="AW402" s="223"/>
      <c r="AX402" s="223"/>
    </row>
    <row r="403" spans="1:50" ht="12.75" customHeight="1" x14ac:dyDescent="0.25">
      <c r="A403" s="222"/>
      <c r="B403" s="222"/>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4"/>
      <c r="AG403" s="223"/>
      <c r="AH403" s="223"/>
      <c r="AI403" s="223"/>
      <c r="AJ403" s="223"/>
      <c r="AK403" s="223"/>
      <c r="AL403" s="223"/>
      <c r="AM403" s="223"/>
      <c r="AN403" s="223"/>
      <c r="AO403" s="223"/>
      <c r="AP403" s="223"/>
      <c r="AQ403" s="223"/>
      <c r="AR403" s="223"/>
      <c r="AS403" s="223"/>
      <c r="AT403" s="543"/>
      <c r="AU403" s="223"/>
      <c r="AV403" s="223"/>
      <c r="AW403" s="223"/>
      <c r="AX403" s="223"/>
    </row>
    <row r="404" spans="1:50" ht="12.75" customHeight="1" x14ac:dyDescent="0.25">
      <c r="A404" s="222"/>
      <c r="B404" s="222"/>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4"/>
      <c r="AG404" s="223"/>
      <c r="AH404" s="223"/>
      <c r="AI404" s="223"/>
      <c r="AJ404" s="223"/>
      <c r="AK404" s="223"/>
      <c r="AL404" s="223"/>
      <c r="AM404" s="223"/>
      <c r="AN404" s="223"/>
      <c r="AO404" s="223"/>
      <c r="AP404" s="223"/>
      <c r="AQ404" s="223"/>
      <c r="AR404" s="223"/>
      <c r="AS404" s="223"/>
      <c r="AT404" s="543"/>
      <c r="AU404" s="223"/>
      <c r="AV404" s="223"/>
      <c r="AW404" s="223"/>
      <c r="AX404" s="223"/>
    </row>
    <row r="405" spans="1:50" ht="12.75" customHeight="1" x14ac:dyDescent="0.25">
      <c r="A405" s="222"/>
      <c r="B405" s="222"/>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4"/>
      <c r="AG405" s="223"/>
      <c r="AH405" s="223"/>
      <c r="AI405" s="223"/>
      <c r="AJ405" s="223"/>
      <c r="AK405" s="223"/>
      <c r="AL405" s="223"/>
      <c r="AM405" s="223"/>
      <c r="AN405" s="223"/>
      <c r="AO405" s="223"/>
      <c r="AP405" s="223"/>
      <c r="AQ405" s="223"/>
      <c r="AR405" s="223"/>
      <c r="AS405" s="223"/>
      <c r="AT405" s="543"/>
      <c r="AU405" s="223"/>
      <c r="AV405" s="223"/>
      <c r="AW405" s="223"/>
      <c r="AX405" s="223"/>
    </row>
    <row r="406" spans="1:50" ht="12.75" customHeight="1" x14ac:dyDescent="0.25">
      <c r="A406" s="222"/>
      <c r="B406" s="222"/>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4"/>
      <c r="AG406" s="223"/>
      <c r="AH406" s="223"/>
      <c r="AI406" s="223"/>
      <c r="AJ406" s="223"/>
      <c r="AK406" s="223"/>
      <c r="AL406" s="223"/>
      <c r="AM406" s="223"/>
      <c r="AN406" s="223"/>
      <c r="AO406" s="223"/>
      <c r="AP406" s="223"/>
      <c r="AQ406" s="223"/>
      <c r="AR406" s="223"/>
      <c r="AS406" s="223"/>
      <c r="AT406" s="543"/>
      <c r="AU406" s="223"/>
      <c r="AV406" s="223"/>
      <c r="AW406" s="223"/>
      <c r="AX406" s="223"/>
    </row>
    <row r="407" spans="1:50" ht="12.75" customHeight="1" x14ac:dyDescent="0.25">
      <c r="A407" s="222"/>
      <c r="B407" s="222"/>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4"/>
      <c r="AG407" s="223"/>
      <c r="AH407" s="223"/>
      <c r="AI407" s="223"/>
      <c r="AJ407" s="223"/>
      <c r="AK407" s="223"/>
      <c r="AL407" s="223"/>
      <c r="AM407" s="223"/>
      <c r="AN407" s="223"/>
      <c r="AO407" s="223"/>
      <c r="AP407" s="223"/>
      <c r="AQ407" s="223"/>
      <c r="AR407" s="223"/>
      <c r="AS407" s="223"/>
      <c r="AT407" s="543"/>
      <c r="AU407" s="223"/>
      <c r="AV407" s="223"/>
      <c r="AW407" s="223"/>
      <c r="AX407" s="223"/>
    </row>
    <row r="408" spans="1:50" ht="12.75" customHeight="1" x14ac:dyDescent="0.25">
      <c r="A408" s="222"/>
      <c r="B408" s="222"/>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4"/>
      <c r="AG408" s="223"/>
      <c r="AH408" s="223"/>
      <c r="AI408" s="223"/>
      <c r="AJ408" s="223"/>
      <c r="AK408" s="223"/>
      <c r="AL408" s="223"/>
      <c r="AM408" s="223"/>
      <c r="AN408" s="223"/>
      <c r="AO408" s="223"/>
      <c r="AP408" s="223"/>
      <c r="AQ408" s="223"/>
      <c r="AR408" s="223"/>
      <c r="AS408" s="223"/>
      <c r="AT408" s="543"/>
      <c r="AU408" s="223"/>
      <c r="AV408" s="223"/>
      <c r="AW408" s="223"/>
      <c r="AX408" s="223"/>
    </row>
    <row r="409" spans="1:50" ht="12.75" customHeight="1" x14ac:dyDescent="0.25">
      <c r="A409" s="222"/>
      <c r="B409" s="222"/>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4"/>
      <c r="AG409" s="223"/>
      <c r="AH409" s="223"/>
      <c r="AI409" s="223"/>
      <c r="AJ409" s="223"/>
      <c r="AK409" s="223"/>
      <c r="AL409" s="223"/>
      <c r="AM409" s="223"/>
      <c r="AN409" s="223"/>
      <c r="AO409" s="223"/>
      <c r="AP409" s="223"/>
      <c r="AQ409" s="223"/>
      <c r="AR409" s="223"/>
      <c r="AS409" s="223"/>
      <c r="AT409" s="543"/>
      <c r="AU409" s="223"/>
      <c r="AV409" s="223"/>
      <c r="AW409" s="223"/>
      <c r="AX409" s="223"/>
    </row>
    <row r="410" spans="1:50" ht="12.75" customHeight="1" x14ac:dyDescent="0.25">
      <c r="A410" s="222"/>
      <c r="B410" s="222"/>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4"/>
      <c r="AG410" s="223"/>
      <c r="AH410" s="223"/>
      <c r="AI410" s="223"/>
      <c r="AJ410" s="223"/>
      <c r="AK410" s="223"/>
      <c r="AL410" s="223"/>
      <c r="AM410" s="223"/>
      <c r="AN410" s="223"/>
      <c r="AO410" s="223"/>
      <c r="AP410" s="223"/>
      <c r="AQ410" s="223"/>
      <c r="AR410" s="223"/>
      <c r="AS410" s="223"/>
      <c r="AT410" s="543"/>
      <c r="AU410" s="223"/>
      <c r="AV410" s="223"/>
      <c r="AW410" s="223"/>
      <c r="AX410" s="223"/>
    </row>
    <row r="411" spans="1:50" ht="12.75" customHeight="1" x14ac:dyDescent="0.25">
      <c r="A411" s="222"/>
      <c r="B411" s="222"/>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4"/>
      <c r="AG411" s="223"/>
      <c r="AH411" s="223"/>
      <c r="AI411" s="223"/>
      <c r="AJ411" s="223"/>
      <c r="AK411" s="223"/>
      <c r="AL411" s="223"/>
      <c r="AM411" s="223"/>
      <c r="AN411" s="223"/>
      <c r="AO411" s="223"/>
      <c r="AP411" s="223"/>
      <c r="AQ411" s="223"/>
      <c r="AR411" s="223"/>
      <c r="AS411" s="223"/>
      <c r="AT411" s="543"/>
      <c r="AU411" s="223"/>
      <c r="AV411" s="223"/>
      <c r="AW411" s="223"/>
      <c r="AX411" s="223"/>
    </row>
    <row r="412" spans="1:50" ht="12.75" customHeight="1" x14ac:dyDescent="0.25">
      <c r="A412" s="222"/>
      <c r="B412" s="222"/>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4"/>
      <c r="AG412" s="223"/>
      <c r="AH412" s="223"/>
      <c r="AI412" s="223"/>
      <c r="AJ412" s="223"/>
      <c r="AK412" s="223"/>
      <c r="AL412" s="223"/>
      <c r="AM412" s="223"/>
      <c r="AN412" s="223"/>
      <c r="AO412" s="223"/>
      <c r="AP412" s="223"/>
      <c r="AQ412" s="223"/>
      <c r="AR412" s="223"/>
      <c r="AS412" s="223"/>
      <c r="AT412" s="543"/>
      <c r="AU412" s="223"/>
      <c r="AV412" s="223"/>
      <c r="AW412" s="223"/>
      <c r="AX412" s="223"/>
    </row>
    <row r="413" spans="1:50" ht="12.75" customHeight="1" x14ac:dyDescent="0.25">
      <c r="A413" s="222"/>
      <c r="B413" s="222"/>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4"/>
      <c r="AG413" s="223"/>
      <c r="AH413" s="223"/>
      <c r="AI413" s="223"/>
      <c r="AJ413" s="223"/>
      <c r="AK413" s="223"/>
      <c r="AL413" s="223"/>
      <c r="AM413" s="223"/>
      <c r="AN413" s="223"/>
      <c r="AO413" s="223"/>
      <c r="AP413" s="223"/>
      <c r="AQ413" s="223"/>
      <c r="AR413" s="223"/>
      <c r="AS413" s="223"/>
      <c r="AT413" s="543"/>
      <c r="AU413" s="223"/>
      <c r="AV413" s="223"/>
      <c r="AW413" s="223"/>
      <c r="AX413" s="223"/>
    </row>
    <row r="414" spans="1:50" ht="12.75" customHeight="1" x14ac:dyDescent="0.25">
      <c r="A414" s="222"/>
      <c r="B414" s="222"/>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4"/>
      <c r="AG414" s="223"/>
      <c r="AH414" s="223"/>
      <c r="AI414" s="223"/>
      <c r="AJ414" s="223"/>
      <c r="AK414" s="223"/>
      <c r="AL414" s="223"/>
      <c r="AM414" s="223"/>
      <c r="AN414" s="223"/>
      <c r="AO414" s="223"/>
      <c r="AP414" s="223"/>
      <c r="AQ414" s="223"/>
      <c r="AR414" s="223"/>
      <c r="AS414" s="223"/>
      <c r="AT414" s="543"/>
      <c r="AU414" s="223"/>
      <c r="AV414" s="223"/>
      <c r="AW414" s="223"/>
      <c r="AX414" s="223"/>
    </row>
    <row r="415" spans="1:50" ht="12.75" customHeight="1" x14ac:dyDescent="0.25">
      <c r="A415" s="222"/>
      <c r="B415" s="222"/>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4"/>
      <c r="AG415" s="223"/>
      <c r="AH415" s="223"/>
      <c r="AI415" s="223"/>
      <c r="AJ415" s="223"/>
      <c r="AK415" s="223"/>
      <c r="AL415" s="223"/>
      <c r="AM415" s="223"/>
      <c r="AN415" s="223"/>
      <c r="AO415" s="223"/>
      <c r="AP415" s="223"/>
      <c r="AQ415" s="223"/>
      <c r="AR415" s="223"/>
      <c r="AS415" s="223"/>
      <c r="AT415" s="543"/>
      <c r="AU415" s="223"/>
      <c r="AV415" s="223"/>
      <c r="AW415" s="223"/>
      <c r="AX415" s="223"/>
    </row>
    <row r="416" spans="1:50" ht="12.75" customHeight="1" x14ac:dyDescent="0.25">
      <c r="A416" s="222"/>
      <c r="B416" s="222"/>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4"/>
      <c r="AG416" s="223"/>
      <c r="AH416" s="223"/>
      <c r="AI416" s="223"/>
      <c r="AJ416" s="223"/>
      <c r="AK416" s="223"/>
      <c r="AL416" s="223"/>
      <c r="AM416" s="223"/>
      <c r="AN416" s="223"/>
      <c r="AO416" s="223"/>
      <c r="AP416" s="223"/>
      <c r="AQ416" s="223"/>
      <c r="AR416" s="223"/>
      <c r="AS416" s="223"/>
      <c r="AT416" s="543"/>
      <c r="AU416" s="223"/>
      <c r="AV416" s="223"/>
      <c r="AW416" s="223"/>
      <c r="AX416" s="223"/>
    </row>
    <row r="417" spans="1:50" ht="12.75" customHeight="1" x14ac:dyDescent="0.25">
      <c r="A417" s="222"/>
      <c r="B417" s="222"/>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4"/>
      <c r="AG417" s="223"/>
      <c r="AH417" s="223"/>
      <c r="AI417" s="223"/>
      <c r="AJ417" s="223"/>
      <c r="AK417" s="223"/>
      <c r="AL417" s="223"/>
      <c r="AM417" s="223"/>
      <c r="AN417" s="223"/>
      <c r="AO417" s="223"/>
      <c r="AP417" s="223"/>
      <c r="AQ417" s="223"/>
      <c r="AR417" s="223"/>
      <c r="AS417" s="223"/>
      <c r="AT417" s="543"/>
      <c r="AU417" s="223"/>
      <c r="AV417" s="223"/>
      <c r="AW417" s="223"/>
      <c r="AX417" s="223"/>
    </row>
    <row r="418" spans="1:50" ht="12.75" customHeight="1" x14ac:dyDescent="0.25">
      <c r="A418" s="222"/>
      <c r="B418" s="222"/>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4"/>
      <c r="AG418" s="223"/>
      <c r="AH418" s="223"/>
      <c r="AI418" s="223"/>
      <c r="AJ418" s="223"/>
      <c r="AK418" s="223"/>
      <c r="AL418" s="223"/>
      <c r="AM418" s="223"/>
      <c r="AN418" s="223"/>
      <c r="AO418" s="223"/>
      <c r="AP418" s="223"/>
      <c r="AQ418" s="223"/>
      <c r="AR418" s="223"/>
      <c r="AS418" s="223"/>
      <c r="AT418" s="543"/>
      <c r="AU418" s="223"/>
      <c r="AV418" s="223"/>
      <c r="AW418" s="223"/>
      <c r="AX418" s="223"/>
    </row>
    <row r="419" spans="1:50" ht="12.75" customHeight="1" x14ac:dyDescent="0.25">
      <c r="A419" s="222"/>
      <c r="B419" s="222"/>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4"/>
      <c r="AG419" s="223"/>
      <c r="AH419" s="223"/>
      <c r="AI419" s="223"/>
      <c r="AJ419" s="223"/>
      <c r="AK419" s="223"/>
      <c r="AL419" s="223"/>
      <c r="AM419" s="223"/>
      <c r="AN419" s="223"/>
      <c r="AO419" s="223"/>
      <c r="AP419" s="223"/>
      <c r="AQ419" s="223"/>
      <c r="AR419" s="223"/>
      <c r="AS419" s="223"/>
      <c r="AT419" s="543"/>
      <c r="AU419" s="223"/>
      <c r="AV419" s="223"/>
      <c r="AW419" s="223"/>
      <c r="AX419" s="223"/>
    </row>
    <row r="420" spans="1:50" ht="12.75" customHeight="1" x14ac:dyDescent="0.25">
      <c r="A420" s="222"/>
      <c r="B420" s="222"/>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4"/>
      <c r="AG420" s="223"/>
      <c r="AH420" s="223"/>
      <c r="AI420" s="223"/>
      <c r="AJ420" s="223"/>
      <c r="AK420" s="223"/>
      <c r="AL420" s="223"/>
      <c r="AM420" s="223"/>
      <c r="AN420" s="223"/>
      <c r="AO420" s="223"/>
      <c r="AP420" s="223"/>
      <c r="AQ420" s="223"/>
      <c r="AR420" s="223"/>
      <c r="AS420" s="223"/>
      <c r="AT420" s="543"/>
      <c r="AU420" s="223"/>
      <c r="AV420" s="223"/>
      <c r="AW420" s="223"/>
      <c r="AX420" s="223"/>
    </row>
    <row r="421" spans="1:50" ht="12.75" customHeight="1" x14ac:dyDescent="0.25">
      <c r="A421" s="222"/>
      <c r="B421" s="222"/>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4"/>
      <c r="AG421" s="223"/>
      <c r="AH421" s="223"/>
      <c r="AI421" s="223"/>
      <c r="AJ421" s="223"/>
      <c r="AK421" s="223"/>
      <c r="AL421" s="223"/>
      <c r="AM421" s="223"/>
      <c r="AN421" s="223"/>
      <c r="AO421" s="223"/>
      <c r="AP421" s="223"/>
      <c r="AQ421" s="223"/>
      <c r="AR421" s="223"/>
      <c r="AS421" s="223"/>
      <c r="AT421" s="543"/>
      <c r="AU421" s="223"/>
      <c r="AV421" s="223"/>
      <c r="AW421" s="223"/>
      <c r="AX421" s="223"/>
    </row>
    <row r="422" spans="1:50" ht="12.75" customHeight="1" x14ac:dyDescent="0.25">
      <c r="A422" s="222"/>
      <c r="B422" s="222"/>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4"/>
      <c r="AG422" s="223"/>
      <c r="AH422" s="223"/>
      <c r="AI422" s="223"/>
      <c r="AJ422" s="223"/>
      <c r="AK422" s="223"/>
      <c r="AL422" s="223"/>
      <c r="AM422" s="223"/>
      <c r="AN422" s="223"/>
      <c r="AO422" s="223"/>
      <c r="AP422" s="223"/>
      <c r="AQ422" s="223"/>
      <c r="AR422" s="223"/>
      <c r="AS422" s="223"/>
      <c r="AT422" s="543"/>
      <c r="AU422" s="223"/>
      <c r="AV422" s="223"/>
      <c r="AW422" s="223"/>
      <c r="AX422" s="223"/>
    </row>
    <row r="423" spans="1:50" ht="12.75" customHeight="1" x14ac:dyDescent="0.25">
      <c r="A423" s="222"/>
      <c r="B423" s="222"/>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4"/>
      <c r="AG423" s="223"/>
      <c r="AH423" s="223"/>
      <c r="AI423" s="223"/>
      <c r="AJ423" s="223"/>
      <c r="AK423" s="223"/>
      <c r="AL423" s="223"/>
      <c r="AM423" s="223"/>
      <c r="AN423" s="223"/>
      <c r="AO423" s="223"/>
      <c r="AP423" s="223"/>
      <c r="AQ423" s="223"/>
      <c r="AR423" s="223"/>
      <c r="AS423" s="223"/>
      <c r="AT423" s="543"/>
      <c r="AU423" s="223"/>
      <c r="AV423" s="223"/>
      <c r="AW423" s="223"/>
      <c r="AX423" s="223"/>
    </row>
    <row r="424" spans="1:50" ht="12.75" customHeight="1" x14ac:dyDescent="0.25">
      <c r="A424" s="222"/>
      <c r="B424" s="222"/>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4"/>
      <c r="AG424" s="223"/>
      <c r="AH424" s="223"/>
      <c r="AI424" s="223"/>
      <c r="AJ424" s="223"/>
      <c r="AK424" s="223"/>
      <c r="AL424" s="223"/>
      <c r="AM424" s="223"/>
      <c r="AN424" s="223"/>
      <c r="AO424" s="223"/>
      <c r="AP424" s="223"/>
      <c r="AQ424" s="223"/>
      <c r="AR424" s="223"/>
      <c r="AS424" s="223"/>
      <c r="AT424" s="543"/>
      <c r="AU424" s="223"/>
      <c r="AV424" s="223"/>
      <c r="AW424" s="223"/>
      <c r="AX424" s="223"/>
    </row>
    <row r="425" spans="1:50" ht="12.75" customHeight="1" x14ac:dyDescent="0.25">
      <c r="A425" s="222"/>
      <c r="B425" s="222"/>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4"/>
      <c r="AG425" s="223"/>
      <c r="AH425" s="223"/>
      <c r="AI425" s="223"/>
      <c r="AJ425" s="223"/>
      <c r="AK425" s="223"/>
      <c r="AL425" s="223"/>
      <c r="AM425" s="223"/>
      <c r="AN425" s="223"/>
      <c r="AO425" s="223"/>
      <c r="AP425" s="223"/>
      <c r="AQ425" s="223"/>
      <c r="AR425" s="223"/>
      <c r="AS425" s="223"/>
      <c r="AT425" s="543"/>
      <c r="AU425" s="223"/>
      <c r="AV425" s="223"/>
      <c r="AW425" s="223"/>
      <c r="AX425" s="223"/>
    </row>
    <row r="426" spans="1:50" ht="12.75" customHeight="1" x14ac:dyDescent="0.25">
      <c r="A426" s="222"/>
      <c r="B426" s="222"/>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4"/>
      <c r="AG426" s="223"/>
      <c r="AH426" s="223"/>
      <c r="AI426" s="223"/>
      <c r="AJ426" s="223"/>
      <c r="AK426" s="223"/>
      <c r="AL426" s="223"/>
      <c r="AM426" s="223"/>
      <c r="AN426" s="223"/>
      <c r="AO426" s="223"/>
      <c r="AP426" s="223"/>
      <c r="AQ426" s="223"/>
      <c r="AR426" s="223"/>
      <c r="AS426" s="223"/>
      <c r="AT426" s="543"/>
      <c r="AU426" s="223"/>
      <c r="AV426" s="223"/>
      <c r="AW426" s="223"/>
      <c r="AX426" s="223"/>
    </row>
    <row r="427" spans="1:50" ht="12.75" customHeight="1" x14ac:dyDescent="0.25">
      <c r="A427" s="222"/>
      <c r="B427" s="222"/>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4"/>
      <c r="AG427" s="223"/>
      <c r="AH427" s="223"/>
      <c r="AI427" s="223"/>
      <c r="AJ427" s="223"/>
      <c r="AK427" s="223"/>
      <c r="AL427" s="223"/>
      <c r="AM427" s="223"/>
      <c r="AN427" s="223"/>
      <c r="AO427" s="223"/>
      <c r="AP427" s="223"/>
      <c r="AQ427" s="223"/>
      <c r="AR427" s="223"/>
      <c r="AS427" s="223"/>
      <c r="AT427" s="543"/>
      <c r="AU427" s="223"/>
      <c r="AV427" s="223"/>
      <c r="AW427" s="223"/>
      <c r="AX427" s="223"/>
    </row>
    <row r="428" spans="1:50" ht="12.75" customHeight="1" x14ac:dyDescent="0.25">
      <c r="A428" s="222"/>
      <c r="B428" s="222"/>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4"/>
      <c r="AG428" s="223"/>
      <c r="AH428" s="223"/>
      <c r="AI428" s="223"/>
      <c r="AJ428" s="223"/>
      <c r="AK428" s="223"/>
      <c r="AL428" s="223"/>
      <c r="AM428" s="223"/>
      <c r="AN428" s="223"/>
      <c r="AO428" s="223"/>
      <c r="AP428" s="223"/>
      <c r="AQ428" s="223"/>
      <c r="AR428" s="223"/>
      <c r="AS428" s="223"/>
      <c r="AT428" s="543"/>
      <c r="AU428" s="223"/>
      <c r="AV428" s="223"/>
      <c r="AW428" s="223"/>
      <c r="AX428" s="223"/>
    </row>
    <row r="429" spans="1:50" ht="12.75" customHeight="1" x14ac:dyDescent="0.25">
      <c r="A429" s="222"/>
      <c r="B429" s="222"/>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4"/>
      <c r="AG429" s="223"/>
      <c r="AH429" s="223"/>
      <c r="AI429" s="223"/>
      <c r="AJ429" s="223"/>
      <c r="AK429" s="223"/>
      <c r="AL429" s="223"/>
      <c r="AM429" s="223"/>
      <c r="AN429" s="223"/>
      <c r="AO429" s="223"/>
      <c r="AP429" s="223"/>
      <c r="AQ429" s="223"/>
      <c r="AR429" s="223"/>
      <c r="AS429" s="223"/>
      <c r="AT429" s="543"/>
      <c r="AU429" s="223"/>
      <c r="AV429" s="223"/>
      <c r="AW429" s="223"/>
      <c r="AX429" s="223"/>
    </row>
    <row r="430" spans="1:50" ht="12.75" customHeight="1" x14ac:dyDescent="0.25">
      <c r="A430" s="222"/>
      <c r="B430" s="222"/>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4"/>
      <c r="AG430" s="223"/>
      <c r="AH430" s="223"/>
      <c r="AI430" s="223"/>
      <c r="AJ430" s="223"/>
      <c r="AK430" s="223"/>
      <c r="AL430" s="223"/>
      <c r="AM430" s="223"/>
      <c r="AN430" s="223"/>
      <c r="AO430" s="223"/>
      <c r="AP430" s="223"/>
      <c r="AQ430" s="223"/>
      <c r="AR430" s="223"/>
      <c r="AS430" s="223"/>
      <c r="AT430" s="543"/>
      <c r="AU430" s="223"/>
      <c r="AV430" s="223"/>
      <c r="AW430" s="223"/>
      <c r="AX430" s="223"/>
    </row>
    <row r="431" spans="1:50" ht="12.75" customHeight="1" x14ac:dyDescent="0.25">
      <c r="A431" s="222"/>
      <c r="B431" s="222"/>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4"/>
      <c r="AG431" s="223"/>
      <c r="AH431" s="223"/>
      <c r="AI431" s="223"/>
      <c r="AJ431" s="223"/>
      <c r="AK431" s="223"/>
      <c r="AL431" s="223"/>
      <c r="AM431" s="223"/>
      <c r="AN431" s="223"/>
      <c r="AO431" s="223"/>
      <c r="AP431" s="223"/>
      <c r="AQ431" s="223"/>
      <c r="AR431" s="223"/>
      <c r="AS431" s="223"/>
      <c r="AT431" s="543"/>
      <c r="AU431" s="223"/>
      <c r="AV431" s="223"/>
      <c r="AW431" s="223"/>
      <c r="AX431" s="223"/>
    </row>
    <row r="432" spans="1:50" ht="12.75" customHeight="1" x14ac:dyDescent="0.25">
      <c r="A432" s="222"/>
      <c r="B432" s="222"/>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4"/>
      <c r="AG432" s="223"/>
      <c r="AH432" s="223"/>
      <c r="AI432" s="223"/>
      <c r="AJ432" s="223"/>
      <c r="AK432" s="223"/>
      <c r="AL432" s="223"/>
      <c r="AM432" s="223"/>
      <c r="AN432" s="223"/>
      <c r="AO432" s="223"/>
      <c r="AP432" s="223"/>
      <c r="AQ432" s="223"/>
      <c r="AR432" s="223"/>
      <c r="AS432" s="223"/>
      <c r="AT432" s="543"/>
      <c r="AU432" s="223"/>
      <c r="AV432" s="223"/>
      <c r="AW432" s="223"/>
      <c r="AX432" s="223"/>
    </row>
    <row r="433" spans="1:50" ht="12.75" customHeight="1" x14ac:dyDescent="0.25">
      <c r="A433" s="222"/>
      <c r="B433" s="222"/>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4"/>
      <c r="AG433" s="223"/>
      <c r="AH433" s="223"/>
      <c r="AI433" s="223"/>
      <c r="AJ433" s="223"/>
      <c r="AK433" s="223"/>
      <c r="AL433" s="223"/>
      <c r="AM433" s="223"/>
      <c r="AN433" s="223"/>
      <c r="AO433" s="223"/>
      <c r="AP433" s="223"/>
      <c r="AQ433" s="223"/>
      <c r="AR433" s="223"/>
      <c r="AS433" s="223"/>
      <c r="AT433" s="543"/>
      <c r="AU433" s="223"/>
      <c r="AV433" s="223"/>
      <c r="AW433" s="223"/>
      <c r="AX433" s="223"/>
    </row>
    <row r="434" spans="1:50" ht="12.75" customHeight="1" x14ac:dyDescent="0.25">
      <c r="A434" s="222"/>
      <c r="B434" s="222"/>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4"/>
      <c r="AG434" s="223"/>
      <c r="AH434" s="223"/>
      <c r="AI434" s="223"/>
      <c r="AJ434" s="223"/>
      <c r="AK434" s="223"/>
      <c r="AL434" s="223"/>
      <c r="AM434" s="223"/>
      <c r="AN434" s="223"/>
      <c r="AO434" s="223"/>
      <c r="AP434" s="223"/>
      <c r="AQ434" s="223"/>
      <c r="AR434" s="223"/>
      <c r="AS434" s="223"/>
      <c r="AT434" s="543"/>
      <c r="AU434" s="223"/>
      <c r="AV434" s="223"/>
      <c r="AW434" s="223"/>
      <c r="AX434" s="223"/>
    </row>
    <row r="435" spans="1:50" ht="12.75" customHeight="1" x14ac:dyDescent="0.25">
      <c r="A435" s="222"/>
      <c r="B435" s="222"/>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4"/>
      <c r="AG435" s="223"/>
      <c r="AH435" s="223"/>
      <c r="AI435" s="223"/>
      <c r="AJ435" s="223"/>
      <c r="AK435" s="223"/>
      <c r="AL435" s="223"/>
      <c r="AM435" s="223"/>
      <c r="AN435" s="223"/>
      <c r="AO435" s="223"/>
      <c r="AP435" s="223"/>
      <c r="AQ435" s="223"/>
      <c r="AR435" s="223"/>
      <c r="AS435" s="223"/>
      <c r="AT435" s="543"/>
      <c r="AU435" s="223"/>
      <c r="AV435" s="223"/>
      <c r="AW435" s="223"/>
      <c r="AX435" s="223"/>
    </row>
    <row r="436" spans="1:50" ht="12.75" customHeight="1" x14ac:dyDescent="0.25">
      <c r="A436" s="222"/>
      <c r="B436" s="222"/>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4"/>
      <c r="AG436" s="223"/>
      <c r="AH436" s="223"/>
      <c r="AI436" s="223"/>
      <c r="AJ436" s="223"/>
      <c r="AK436" s="223"/>
      <c r="AL436" s="223"/>
      <c r="AM436" s="223"/>
      <c r="AN436" s="223"/>
      <c r="AO436" s="223"/>
      <c r="AP436" s="223"/>
      <c r="AQ436" s="223"/>
      <c r="AR436" s="223"/>
      <c r="AS436" s="223"/>
      <c r="AT436" s="543"/>
      <c r="AU436" s="223"/>
      <c r="AV436" s="223"/>
      <c r="AW436" s="223"/>
      <c r="AX436" s="223"/>
    </row>
    <row r="437" spans="1:50" ht="12.75" customHeight="1" x14ac:dyDescent="0.25">
      <c r="A437" s="222"/>
      <c r="B437" s="222"/>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4"/>
      <c r="AG437" s="223"/>
      <c r="AH437" s="223"/>
      <c r="AI437" s="223"/>
      <c r="AJ437" s="223"/>
      <c r="AK437" s="223"/>
      <c r="AL437" s="223"/>
      <c r="AM437" s="223"/>
      <c r="AN437" s="223"/>
      <c r="AO437" s="223"/>
      <c r="AP437" s="223"/>
      <c r="AQ437" s="223"/>
      <c r="AR437" s="223"/>
      <c r="AS437" s="223"/>
      <c r="AT437" s="543"/>
      <c r="AU437" s="223"/>
      <c r="AV437" s="223"/>
      <c r="AW437" s="223"/>
      <c r="AX437" s="223"/>
    </row>
    <row r="438" spans="1:50" ht="12.75" customHeight="1" x14ac:dyDescent="0.25">
      <c r="A438" s="222"/>
      <c r="B438" s="222"/>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4"/>
      <c r="AG438" s="223"/>
      <c r="AH438" s="223"/>
      <c r="AI438" s="223"/>
      <c r="AJ438" s="223"/>
      <c r="AK438" s="223"/>
      <c r="AL438" s="223"/>
      <c r="AM438" s="223"/>
      <c r="AN438" s="223"/>
      <c r="AO438" s="223"/>
      <c r="AP438" s="223"/>
      <c r="AQ438" s="223"/>
      <c r="AR438" s="223"/>
      <c r="AS438" s="223"/>
      <c r="AT438" s="543"/>
      <c r="AU438" s="223"/>
      <c r="AV438" s="223"/>
      <c r="AW438" s="223"/>
      <c r="AX438" s="223"/>
    </row>
    <row r="439" spans="1:50" ht="12.75" customHeight="1" x14ac:dyDescent="0.25">
      <c r="A439" s="222"/>
      <c r="B439" s="222"/>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4"/>
      <c r="AG439" s="223"/>
      <c r="AH439" s="223"/>
      <c r="AI439" s="223"/>
      <c r="AJ439" s="223"/>
      <c r="AK439" s="223"/>
      <c r="AL439" s="223"/>
      <c r="AM439" s="223"/>
      <c r="AN439" s="223"/>
      <c r="AO439" s="223"/>
      <c r="AP439" s="223"/>
      <c r="AQ439" s="223"/>
      <c r="AR439" s="223"/>
      <c r="AS439" s="223"/>
      <c r="AT439" s="543"/>
      <c r="AU439" s="223"/>
      <c r="AV439" s="223"/>
      <c r="AW439" s="223"/>
      <c r="AX439" s="223"/>
    </row>
    <row r="440" spans="1:50" ht="12.75" customHeight="1" x14ac:dyDescent="0.25">
      <c r="A440" s="222"/>
      <c r="B440" s="222"/>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4"/>
      <c r="AG440" s="223"/>
      <c r="AH440" s="223"/>
      <c r="AI440" s="223"/>
      <c r="AJ440" s="223"/>
      <c r="AK440" s="223"/>
      <c r="AL440" s="223"/>
      <c r="AM440" s="223"/>
      <c r="AN440" s="223"/>
      <c r="AO440" s="223"/>
      <c r="AP440" s="223"/>
      <c r="AQ440" s="223"/>
      <c r="AR440" s="223"/>
      <c r="AS440" s="223"/>
      <c r="AT440" s="543"/>
      <c r="AU440" s="223"/>
      <c r="AV440" s="223"/>
      <c r="AW440" s="223"/>
      <c r="AX440" s="223"/>
    </row>
    <row r="441" spans="1:50" ht="12.75" customHeight="1" x14ac:dyDescent="0.25">
      <c r="A441" s="222"/>
      <c r="B441" s="222"/>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4"/>
      <c r="AG441" s="223"/>
      <c r="AH441" s="223"/>
      <c r="AI441" s="223"/>
      <c r="AJ441" s="223"/>
      <c r="AK441" s="223"/>
      <c r="AL441" s="223"/>
      <c r="AM441" s="223"/>
      <c r="AN441" s="223"/>
      <c r="AO441" s="223"/>
      <c r="AP441" s="223"/>
      <c r="AQ441" s="223"/>
      <c r="AR441" s="223"/>
      <c r="AS441" s="223"/>
      <c r="AT441" s="543"/>
      <c r="AU441" s="223"/>
      <c r="AV441" s="223"/>
      <c r="AW441" s="223"/>
      <c r="AX441" s="223"/>
    </row>
    <row r="442" spans="1:50" ht="12.75" customHeight="1" x14ac:dyDescent="0.25">
      <c r="A442" s="222"/>
      <c r="B442" s="222"/>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4"/>
      <c r="AG442" s="223"/>
      <c r="AH442" s="223"/>
      <c r="AI442" s="223"/>
      <c r="AJ442" s="223"/>
      <c r="AK442" s="223"/>
      <c r="AL442" s="223"/>
      <c r="AM442" s="223"/>
      <c r="AN442" s="223"/>
      <c r="AO442" s="223"/>
      <c r="AP442" s="223"/>
      <c r="AQ442" s="223"/>
      <c r="AR442" s="223"/>
      <c r="AS442" s="223"/>
      <c r="AT442" s="543"/>
      <c r="AU442" s="223"/>
      <c r="AV442" s="223"/>
      <c r="AW442" s="223"/>
      <c r="AX442" s="223"/>
    </row>
    <row r="443" spans="1:50" ht="12.75" customHeight="1" x14ac:dyDescent="0.25">
      <c r="A443" s="222"/>
      <c r="B443" s="222"/>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4"/>
      <c r="AG443" s="223"/>
      <c r="AH443" s="223"/>
      <c r="AI443" s="223"/>
      <c r="AJ443" s="223"/>
      <c r="AK443" s="223"/>
      <c r="AL443" s="223"/>
      <c r="AM443" s="223"/>
      <c r="AN443" s="223"/>
      <c r="AO443" s="223"/>
      <c r="AP443" s="223"/>
      <c r="AQ443" s="223"/>
      <c r="AR443" s="223"/>
      <c r="AS443" s="223"/>
      <c r="AT443" s="543"/>
      <c r="AU443" s="223"/>
      <c r="AV443" s="223"/>
      <c r="AW443" s="223"/>
      <c r="AX443" s="223"/>
    </row>
    <row r="444" spans="1:50" ht="12.75" customHeight="1" x14ac:dyDescent="0.25">
      <c r="A444" s="222"/>
      <c r="B444" s="222"/>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4"/>
      <c r="AG444" s="223"/>
      <c r="AH444" s="223"/>
      <c r="AI444" s="223"/>
      <c r="AJ444" s="223"/>
      <c r="AK444" s="223"/>
      <c r="AL444" s="223"/>
      <c r="AM444" s="223"/>
      <c r="AN444" s="223"/>
      <c r="AO444" s="223"/>
      <c r="AP444" s="223"/>
      <c r="AQ444" s="223"/>
      <c r="AR444" s="223"/>
      <c r="AS444" s="223"/>
      <c r="AT444" s="543"/>
      <c r="AU444" s="223"/>
      <c r="AV444" s="223"/>
      <c r="AW444" s="223"/>
      <c r="AX444" s="223"/>
    </row>
    <row r="445" spans="1:50" ht="12.75" customHeight="1" x14ac:dyDescent="0.25">
      <c r="A445" s="222"/>
      <c r="B445" s="222"/>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4"/>
      <c r="AG445" s="223"/>
      <c r="AH445" s="223"/>
      <c r="AI445" s="223"/>
      <c r="AJ445" s="223"/>
      <c r="AK445" s="223"/>
      <c r="AL445" s="223"/>
      <c r="AM445" s="223"/>
      <c r="AN445" s="223"/>
      <c r="AO445" s="223"/>
      <c r="AP445" s="223"/>
      <c r="AQ445" s="223"/>
      <c r="AR445" s="223"/>
      <c r="AS445" s="223"/>
      <c r="AT445" s="543"/>
      <c r="AU445" s="223"/>
      <c r="AV445" s="223"/>
      <c r="AW445" s="223"/>
      <c r="AX445" s="223"/>
    </row>
    <row r="446" spans="1:50" ht="12.75" customHeight="1" x14ac:dyDescent="0.25">
      <c r="A446" s="222"/>
      <c r="B446" s="222"/>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c r="AD446" s="223"/>
      <c r="AE446" s="223"/>
      <c r="AF446" s="224"/>
      <c r="AG446" s="223"/>
      <c r="AH446" s="223"/>
      <c r="AI446" s="223"/>
      <c r="AJ446" s="223"/>
      <c r="AK446" s="223"/>
      <c r="AL446" s="223"/>
      <c r="AM446" s="223"/>
      <c r="AN446" s="223"/>
      <c r="AO446" s="223"/>
      <c r="AP446" s="223"/>
      <c r="AQ446" s="223"/>
      <c r="AR446" s="223"/>
      <c r="AS446" s="223"/>
      <c r="AT446" s="543"/>
      <c r="AU446" s="223"/>
      <c r="AV446" s="223"/>
      <c r="AW446" s="223"/>
      <c r="AX446" s="223"/>
    </row>
    <row r="447" spans="1:50" ht="12.75" customHeight="1" x14ac:dyDescent="0.25">
      <c r="A447" s="222"/>
      <c r="B447" s="222"/>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4"/>
      <c r="AG447" s="223"/>
      <c r="AH447" s="223"/>
      <c r="AI447" s="223"/>
      <c r="AJ447" s="223"/>
      <c r="AK447" s="223"/>
      <c r="AL447" s="223"/>
      <c r="AM447" s="223"/>
      <c r="AN447" s="223"/>
      <c r="AO447" s="223"/>
      <c r="AP447" s="223"/>
      <c r="AQ447" s="223"/>
      <c r="AR447" s="223"/>
      <c r="AS447" s="223"/>
      <c r="AT447" s="543"/>
      <c r="AU447" s="223"/>
      <c r="AV447" s="223"/>
      <c r="AW447" s="223"/>
      <c r="AX447" s="223"/>
    </row>
    <row r="448" spans="1:50" ht="12.75" customHeight="1" x14ac:dyDescent="0.25">
      <c r="A448" s="222"/>
      <c r="B448" s="222"/>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4"/>
      <c r="AG448" s="223"/>
      <c r="AH448" s="223"/>
      <c r="AI448" s="223"/>
      <c r="AJ448" s="223"/>
      <c r="AK448" s="223"/>
      <c r="AL448" s="223"/>
      <c r="AM448" s="223"/>
      <c r="AN448" s="223"/>
      <c r="AO448" s="223"/>
      <c r="AP448" s="223"/>
      <c r="AQ448" s="223"/>
      <c r="AR448" s="223"/>
      <c r="AS448" s="223"/>
      <c r="AT448" s="543"/>
      <c r="AU448" s="223"/>
      <c r="AV448" s="223"/>
      <c r="AW448" s="223"/>
      <c r="AX448" s="223"/>
    </row>
    <row r="449" spans="1:50" ht="12.75" customHeight="1" x14ac:dyDescent="0.25">
      <c r="A449" s="222"/>
      <c r="B449" s="222"/>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c r="AD449" s="223"/>
      <c r="AE449" s="223"/>
      <c r="AF449" s="224"/>
      <c r="AG449" s="223"/>
      <c r="AH449" s="223"/>
      <c r="AI449" s="223"/>
      <c r="AJ449" s="223"/>
      <c r="AK449" s="223"/>
      <c r="AL449" s="223"/>
      <c r="AM449" s="223"/>
      <c r="AN449" s="223"/>
      <c r="AO449" s="223"/>
      <c r="AP449" s="223"/>
      <c r="AQ449" s="223"/>
      <c r="AR449" s="223"/>
      <c r="AS449" s="223"/>
      <c r="AT449" s="543"/>
      <c r="AU449" s="223"/>
      <c r="AV449" s="223"/>
      <c r="AW449" s="223"/>
      <c r="AX449" s="223"/>
    </row>
    <row r="450" spans="1:50" ht="12.75" customHeight="1" x14ac:dyDescent="0.25">
      <c r="A450" s="222"/>
      <c r="B450" s="222"/>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4"/>
      <c r="AG450" s="223"/>
      <c r="AH450" s="223"/>
      <c r="AI450" s="223"/>
      <c r="AJ450" s="223"/>
      <c r="AK450" s="223"/>
      <c r="AL450" s="223"/>
      <c r="AM450" s="223"/>
      <c r="AN450" s="223"/>
      <c r="AO450" s="223"/>
      <c r="AP450" s="223"/>
      <c r="AQ450" s="223"/>
      <c r="AR450" s="223"/>
      <c r="AS450" s="223"/>
      <c r="AT450" s="543"/>
      <c r="AU450" s="223"/>
      <c r="AV450" s="223"/>
      <c r="AW450" s="223"/>
      <c r="AX450" s="223"/>
    </row>
    <row r="451" spans="1:50" ht="12.75" customHeight="1" x14ac:dyDescent="0.25">
      <c r="A451" s="222"/>
      <c r="B451" s="222"/>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4"/>
      <c r="AG451" s="223"/>
      <c r="AH451" s="223"/>
      <c r="AI451" s="223"/>
      <c r="AJ451" s="223"/>
      <c r="AK451" s="223"/>
      <c r="AL451" s="223"/>
      <c r="AM451" s="223"/>
      <c r="AN451" s="223"/>
      <c r="AO451" s="223"/>
      <c r="AP451" s="223"/>
      <c r="AQ451" s="223"/>
      <c r="AR451" s="223"/>
      <c r="AS451" s="223"/>
      <c r="AT451" s="543"/>
      <c r="AU451" s="223"/>
      <c r="AV451" s="223"/>
      <c r="AW451" s="223"/>
      <c r="AX451" s="223"/>
    </row>
    <row r="452" spans="1:50" ht="12.75" customHeight="1" x14ac:dyDescent="0.25">
      <c r="A452" s="222"/>
      <c r="B452" s="222"/>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4"/>
      <c r="AG452" s="223"/>
      <c r="AH452" s="223"/>
      <c r="AI452" s="223"/>
      <c r="AJ452" s="223"/>
      <c r="AK452" s="223"/>
      <c r="AL452" s="223"/>
      <c r="AM452" s="223"/>
      <c r="AN452" s="223"/>
      <c r="AO452" s="223"/>
      <c r="AP452" s="223"/>
      <c r="AQ452" s="223"/>
      <c r="AR452" s="223"/>
      <c r="AS452" s="223"/>
      <c r="AT452" s="543"/>
      <c r="AU452" s="223"/>
      <c r="AV452" s="223"/>
      <c r="AW452" s="223"/>
      <c r="AX452" s="223"/>
    </row>
    <row r="453" spans="1:50" ht="12.75" customHeight="1" x14ac:dyDescent="0.25">
      <c r="A453" s="222"/>
      <c r="B453" s="222"/>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4"/>
      <c r="AG453" s="223"/>
      <c r="AH453" s="223"/>
      <c r="AI453" s="223"/>
      <c r="AJ453" s="223"/>
      <c r="AK453" s="223"/>
      <c r="AL453" s="223"/>
      <c r="AM453" s="223"/>
      <c r="AN453" s="223"/>
      <c r="AO453" s="223"/>
      <c r="AP453" s="223"/>
      <c r="AQ453" s="223"/>
      <c r="AR453" s="223"/>
      <c r="AS453" s="223"/>
      <c r="AT453" s="543"/>
      <c r="AU453" s="223"/>
      <c r="AV453" s="223"/>
      <c r="AW453" s="223"/>
      <c r="AX453" s="223"/>
    </row>
    <row r="454" spans="1:50" ht="12.75" customHeight="1" x14ac:dyDescent="0.25">
      <c r="A454" s="222"/>
      <c r="B454" s="222"/>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3"/>
      <c r="AE454" s="223"/>
      <c r="AF454" s="224"/>
      <c r="AG454" s="223"/>
      <c r="AH454" s="223"/>
      <c r="AI454" s="223"/>
      <c r="AJ454" s="223"/>
      <c r="AK454" s="223"/>
      <c r="AL454" s="223"/>
      <c r="AM454" s="223"/>
      <c r="AN454" s="223"/>
      <c r="AO454" s="223"/>
      <c r="AP454" s="223"/>
      <c r="AQ454" s="223"/>
      <c r="AR454" s="223"/>
      <c r="AS454" s="223"/>
      <c r="AT454" s="543"/>
      <c r="AU454" s="223"/>
      <c r="AV454" s="223"/>
      <c r="AW454" s="223"/>
      <c r="AX454" s="223"/>
    </row>
    <row r="455" spans="1:50" ht="12.75" customHeight="1" x14ac:dyDescent="0.25">
      <c r="A455" s="222"/>
      <c r="B455" s="222"/>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4"/>
      <c r="AG455" s="223"/>
      <c r="AH455" s="223"/>
      <c r="AI455" s="223"/>
      <c r="AJ455" s="223"/>
      <c r="AK455" s="223"/>
      <c r="AL455" s="223"/>
      <c r="AM455" s="223"/>
      <c r="AN455" s="223"/>
      <c r="AO455" s="223"/>
      <c r="AP455" s="223"/>
      <c r="AQ455" s="223"/>
      <c r="AR455" s="223"/>
      <c r="AS455" s="223"/>
      <c r="AT455" s="543"/>
      <c r="AU455" s="223"/>
      <c r="AV455" s="223"/>
      <c r="AW455" s="223"/>
      <c r="AX455" s="223"/>
    </row>
    <row r="456" spans="1:50" ht="12.75" customHeight="1" x14ac:dyDescent="0.25">
      <c r="A456" s="222"/>
      <c r="B456" s="222"/>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4"/>
      <c r="AG456" s="223"/>
      <c r="AH456" s="223"/>
      <c r="AI456" s="223"/>
      <c r="AJ456" s="223"/>
      <c r="AK456" s="223"/>
      <c r="AL456" s="223"/>
      <c r="AM456" s="223"/>
      <c r="AN456" s="223"/>
      <c r="AO456" s="223"/>
      <c r="AP456" s="223"/>
      <c r="AQ456" s="223"/>
      <c r="AR456" s="223"/>
      <c r="AS456" s="223"/>
      <c r="AT456" s="543"/>
      <c r="AU456" s="223"/>
      <c r="AV456" s="223"/>
      <c r="AW456" s="223"/>
      <c r="AX456" s="223"/>
    </row>
    <row r="457" spans="1:50" ht="12.75" customHeight="1" x14ac:dyDescent="0.25">
      <c r="A457" s="222"/>
      <c r="B457" s="222"/>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4"/>
      <c r="AG457" s="223"/>
      <c r="AH457" s="223"/>
      <c r="AI457" s="223"/>
      <c r="AJ457" s="223"/>
      <c r="AK457" s="223"/>
      <c r="AL457" s="223"/>
      <c r="AM457" s="223"/>
      <c r="AN457" s="223"/>
      <c r="AO457" s="223"/>
      <c r="AP457" s="223"/>
      <c r="AQ457" s="223"/>
      <c r="AR457" s="223"/>
      <c r="AS457" s="223"/>
      <c r="AT457" s="543"/>
      <c r="AU457" s="223"/>
      <c r="AV457" s="223"/>
      <c r="AW457" s="223"/>
      <c r="AX457" s="223"/>
    </row>
    <row r="458" spans="1:50" ht="12.75" customHeight="1" x14ac:dyDescent="0.25">
      <c r="A458" s="222"/>
      <c r="B458" s="222"/>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4"/>
      <c r="AG458" s="223"/>
      <c r="AH458" s="223"/>
      <c r="AI458" s="223"/>
      <c r="AJ458" s="223"/>
      <c r="AK458" s="223"/>
      <c r="AL458" s="223"/>
      <c r="AM458" s="223"/>
      <c r="AN458" s="223"/>
      <c r="AO458" s="223"/>
      <c r="AP458" s="223"/>
      <c r="AQ458" s="223"/>
      <c r="AR458" s="223"/>
      <c r="AS458" s="223"/>
      <c r="AT458" s="543"/>
      <c r="AU458" s="223"/>
      <c r="AV458" s="223"/>
      <c r="AW458" s="223"/>
      <c r="AX458" s="223"/>
    </row>
    <row r="459" spans="1:50" ht="12.75" customHeight="1" x14ac:dyDescent="0.25">
      <c r="A459" s="222"/>
      <c r="B459" s="222"/>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4"/>
      <c r="AG459" s="223"/>
      <c r="AH459" s="223"/>
      <c r="AI459" s="223"/>
      <c r="AJ459" s="223"/>
      <c r="AK459" s="223"/>
      <c r="AL459" s="223"/>
      <c r="AM459" s="223"/>
      <c r="AN459" s="223"/>
      <c r="AO459" s="223"/>
      <c r="AP459" s="223"/>
      <c r="AQ459" s="223"/>
      <c r="AR459" s="223"/>
      <c r="AS459" s="223"/>
      <c r="AT459" s="543"/>
      <c r="AU459" s="223"/>
      <c r="AV459" s="223"/>
      <c r="AW459" s="223"/>
      <c r="AX459" s="223"/>
    </row>
    <row r="460" spans="1:50" ht="12.75" customHeight="1" x14ac:dyDescent="0.25">
      <c r="A460" s="222"/>
      <c r="B460" s="222"/>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c r="AD460" s="223"/>
      <c r="AE460" s="223"/>
      <c r="AF460" s="224"/>
      <c r="AG460" s="223"/>
      <c r="AH460" s="223"/>
      <c r="AI460" s="223"/>
      <c r="AJ460" s="223"/>
      <c r="AK460" s="223"/>
      <c r="AL460" s="223"/>
      <c r="AM460" s="223"/>
      <c r="AN460" s="223"/>
      <c r="AO460" s="223"/>
      <c r="AP460" s="223"/>
      <c r="AQ460" s="223"/>
      <c r="AR460" s="223"/>
      <c r="AS460" s="223"/>
      <c r="AT460" s="543"/>
      <c r="AU460" s="223"/>
      <c r="AV460" s="223"/>
      <c r="AW460" s="223"/>
      <c r="AX460" s="223"/>
    </row>
    <row r="461" spans="1:50" ht="12.75" customHeight="1" x14ac:dyDescent="0.25">
      <c r="A461" s="222"/>
      <c r="B461" s="222"/>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223"/>
      <c r="AF461" s="224"/>
      <c r="AG461" s="223"/>
      <c r="AH461" s="223"/>
      <c r="AI461" s="223"/>
      <c r="AJ461" s="223"/>
      <c r="AK461" s="223"/>
      <c r="AL461" s="223"/>
      <c r="AM461" s="223"/>
      <c r="AN461" s="223"/>
      <c r="AO461" s="223"/>
      <c r="AP461" s="223"/>
      <c r="AQ461" s="223"/>
      <c r="AR461" s="223"/>
      <c r="AS461" s="223"/>
      <c r="AT461" s="543"/>
      <c r="AU461" s="223"/>
      <c r="AV461" s="223"/>
      <c r="AW461" s="223"/>
      <c r="AX461" s="223"/>
    </row>
    <row r="462" spans="1:50" ht="12.75" customHeight="1" x14ac:dyDescent="0.25">
      <c r="A462" s="222"/>
      <c r="B462" s="222"/>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3"/>
      <c r="AE462" s="223"/>
      <c r="AF462" s="224"/>
      <c r="AG462" s="223"/>
      <c r="AH462" s="223"/>
      <c r="AI462" s="223"/>
      <c r="AJ462" s="223"/>
      <c r="AK462" s="223"/>
      <c r="AL462" s="223"/>
      <c r="AM462" s="223"/>
      <c r="AN462" s="223"/>
      <c r="AO462" s="223"/>
      <c r="AP462" s="223"/>
      <c r="AQ462" s="223"/>
      <c r="AR462" s="223"/>
      <c r="AS462" s="223"/>
      <c r="AT462" s="543"/>
      <c r="AU462" s="223"/>
      <c r="AV462" s="223"/>
      <c r="AW462" s="223"/>
      <c r="AX462" s="223"/>
    </row>
    <row r="463" spans="1:50" ht="12.75" customHeight="1" x14ac:dyDescent="0.25">
      <c r="A463" s="222"/>
      <c r="B463" s="222"/>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4"/>
      <c r="AG463" s="223"/>
      <c r="AH463" s="223"/>
      <c r="AI463" s="223"/>
      <c r="AJ463" s="223"/>
      <c r="AK463" s="223"/>
      <c r="AL463" s="223"/>
      <c r="AM463" s="223"/>
      <c r="AN463" s="223"/>
      <c r="AO463" s="223"/>
      <c r="AP463" s="223"/>
      <c r="AQ463" s="223"/>
      <c r="AR463" s="223"/>
      <c r="AS463" s="223"/>
      <c r="AT463" s="543"/>
      <c r="AU463" s="223"/>
      <c r="AV463" s="223"/>
      <c r="AW463" s="223"/>
      <c r="AX463" s="223"/>
    </row>
    <row r="464" spans="1:50" ht="12.75" customHeight="1" x14ac:dyDescent="0.25">
      <c r="A464" s="222"/>
      <c r="B464" s="222"/>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4"/>
      <c r="AG464" s="223"/>
      <c r="AH464" s="223"/>
      <c r="AI464" s="223"/>
      <c r="AJ464" s="223"/>
      <c r="AK464" s="223"/>
      <c r="AL464" s="223"/>
      <c r="AM464" s="223"/>
      <c r="AN464" s="223"/>
      <c r="AO464" s="223"/>
      <c r="AP464" s="223"/>
      <c r="AQ464" s="223"/>
      <c r="AR464" s="223"/>
      <c r="AS464" s="223"/>
      <c r="AT464" s="543"/>
      <c r="AU464" s="223"/>
      <c r="AV464" s="223"/>
      <c r="AW464" s="223"/>
      <c r="AX464" s="223"/>
    </row>
    <row r="465" spans="1:50" ht="12.75" customHeight="1" x14ac:dyDescent="0.25">
      <c r="A465" s="222"/>
      <c r="B465" s="222"/>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4"/>
      <c r="AG465" s="223"/>
      <c r="AH465" s="223"/>
      <c r="AI465" s="223"/>
      <c r="AJ465" s="223"/>
      <c r="AK465" s="223"/>
      <c r="AL465" s="223"/>
      <c r="AM465" s="223"/>
      <c r="AN465" s="223"/>
      <c r="AO465" s="223"/>
      <c r="AP465" s="223"/>
      <c r="AQ465" s="223"/>
      <c r="AR465" s="223"/>
      <c r="AS465" s="223"/>
      <c r="AT465" s="543"/>
      <c r="AU465" s="223"/>
      <c r="AV465" s="223"/>
      <c r="AW465" s="223"/>
      <c r="AX465" s="223"/>
    </row>
    <row r="466" spans="1:50" ht="12.75" customHeight="1" x14ac:dyDescent="0.25">
      <c r="A466" s="222"/>
      <c r="B466" s="222"/>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4"/>
      <c r="AG466" s="223"/>
      <c r="AH466" s="223"/>
      <c r="AI466" s="223"/>
      <c r="AJ466" s="223"/>
      <c r="AK466" s="223"/>
      <c r="AL466" s="223"/>
      <c r="AM466" s="223"/>
      <c r="AN466" s="223"/>
      <c r="AO466" s="223"/>
      <c r="AP466" s="223"/>
      <c r="AQ466" s="223"/>
      <c r="AR466" s="223"/>
      <c r="AS466" s="223"/>
      <c r="AT466" s="543"/>
      <c r="AU466" s="223"/>
      <c r="AV466" s="223"/>
      <c r="AW466" s="223"/>
      <c r="AX466" s="223"/>
    </row>
    <row r="467" spans="1:50" ht="12.75" customHeight="1" x14ac:dyDescent="0.25">
      <c r="A467" s="222"/>
      <c r="B467" s="222"/>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4"/>
      <c r="AG467" s="223"/>
      <c r="AH467" s="223"/>
      <c r="AI467" s="223"/>
      <c r="AJ467" s="223"/>
      <c r="AK467" s="223"/>
      <c r="AL467" s="223"/>
      <c r="AM467" s="223"/>
      <c r="AN467" s="223"/>
      <c r="AO467" s="223"/>
      <c r="AP467" s="223"/>
      <c r="AQ467" s="223"/>
      <c r="AR467" s="223"/>
      <c r="AS467" s="223"/>
      <c r="AT467" s="543"/>
      <c r="AU467" s="223"/>
      <c r="AV467" s="223"/>
      <c r="AW467" s="223"/>
      <c r="AX467" s="223"/>
    </row>
    <row r="468" spans="1:50" ht="12.75" customHeight="1" x14ac:dyDescent="0.25">
      <c r="A468" s="222"/>
      <c r="B468" s="222"/>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4"/>
      <c r="AG468" s="223"/>
      <c r="AH468" s="223"/>
      <c r="AI468" s="223"/>
      <c r="AJ468" s="223"/>
      <c r="AK468" s="223"/>
      <c r="AL468" s="223"/>
      <c r="AM468" s="223"/>
      <c r="AN468" s="223"/>
      <c r="AO468" s="223"/>
      <c r="AP468" s="223"/>
      <c r="AQ468" s="223"/>
      <c r="AR468" s="223"/>
      <c r="AS468" s="223"/>
      <c r="AT468" s="543"/>
      <c r="AU468" s="223"/>
      <c r="AV468" s="223"/>
      <c r="AW468" s="223"/>
      <c r="AX468" s="223"/>
    </row>
    <row r="469" spans="1:50" ht="12.75" customHeight="1" x14ac:dyDescent="0.25">
      <c r="A469" s="222"/>
      <c r="B469" s="222"/>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4"/>
      <c r="AG469" s="223"/>
      <c r="AH469" s="223"/>
      <c r="AI469" s="223"/>
      <c r="AJ469" s="223"/>
      <c r="AK469" s="223"/>
      <c r="AL469" s="223"/>
      <c r="AM469" s="223"/>
      <c r="AN469" s="223"/>
      <c r="AO469" s="223"/>
      <c r="AP469" s="223"/>
      <c r="AQ469" s="223"/>
      <c r="AR469" s="223"/>
      <c r="AS469" s="223"/>
      <c r="AT469" s="543"/>
      <c r="AU469" s="223"/>
      <c r="AV469" s="223"/>
      <c r="AW469" s="223"/>
      <c r="AX469" s="223"/>
    </row>
    <row r="470" spans="1:50" ht="12.75" customHeight="1" x14ac:dyDescent="0.25">
      <c r="A470" s="222"/>
      <c r="B470" s="222"/>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4"/>
      <c r="AG470" s="223"/>
      <c r="AH470" s="223"/>
      <c r="AI470" s="223"/>
      <c r="AJ470" s="223"/>
      <c r="AK470" s="223"/>
      <c r="AL470" s="223"/>
      <c r="AM470" s="223"/>
      <c r="AN470" s="223"/>
      <c r="AO470" s="223"/>
      <c r="AP470" s="223"/>
      <c r="AQ470" s="223"/>
      <c r="AR470" s="223"/>
      <c r="AS470" s="223"/>
      <c r="AT470" s="543"/>
      <c r="AU470" s="223"/>
      <c r="AV470" s="223"/>
      <c r="AW470" s="223"/>
      <c r="AX470" s="223"/>
    </row>
    <row r="471" spans="1:50" ht="12.75" customHeight="1" x14ac:dyDescent="0.25">
      <c r="A471" s="222"/>
      <c r="B471" s="222"/>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4"/>
      <c r="AG471" s="223"/>
      <c r="AH471" s="223"/>
      <c r="AI471" s="223"/>
      <c r="AJ471" s="223"/>
      <c r="AK471" s="223"/>
      <c r="AL471" s="223"/>
      <c r="AM471" s="223"/>
      <c r="AN471" s="223"/>
      <c r="AO471" s="223"/>
      <c r="AP471" s="223"/>
      <c r="AQ471" s="223"/>
      <c r="AR471" s="223"/>
      <c r="AS471" s="223"/>
      <c r="AT471" s="543"/>
      <c r="AU471" s="223"/>
      <c r="AV471" s="223"/>
      <c r="AW471" s="223"/>
      <c r="AX471" s="223"/>
    </row>
    <row r="472" spans="1:50" ht="12.75" customHeight="1" x14ac:dyDescent="0.25">
      <c r="A472" s="222"/>
      <c r="B472" s="222"/>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4"/>
      <c r="AG472" s="223"/>
      <c r="AH472" s="223"/>
      <c r="AI472" s="223"/>
      <c r="AJ472" s="223"/>
      <c r="AK472" s="223"/>
      <c r="AL472" s="223"/>
      <c r="AM472" s="223"/>
      <c r="AN472" s="223"/>
      <c r="AO472" s="223"/>
      <c r="AP472" s="223"/>
      <c r="AQ472" s="223"/>
      <c r="AR472" s="223"/>
      <c r="AS472" s="223"/>
      <c r="AT472" s="543"/>
      <c r="AU472" s="223"/>
      <c r="AV472" s="223"/>
      <c r="AW472" s="223"/>
      <c r="AX472" s="223"/>
    </row>
    <row r="473" spans="1:50" ht="12.75" customHeight="1" x14ac:dyDescent="0.25">
      <c r="A473" s="222"/>
      <c r="B473" s="222"/>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4"/>
      <c r="AG473" s="223"/>
      <c r="AH473" s="223"/>
      <c r="AI473" s="223"/>
      <c r="AJ473" s="223"/>
      <c r="AK473" s="223"/>
      <c r="AL473" s="223"/>
      <c r="AM473" s="223"/>
      <c r="AN473" s="223"/>
      <c r="AO473" s="223"/>
      <c r="AP473" s="223"/>
      <c r="AQ473" s="223"/>
      <c r="AR473" s="223"/>
      <c r="AS473" s="223"/>
      <c r="AT473" s="543"/>
      <c r="AU473" s="223"/>
      <c r="AV473" s="223"/>
      <c r="AW473" s="223"/>
      <c r="AX473" s="223"/>
    </row>
    <row r="474" spans="1:50" ht="12.75" customHeight="1" x14ac:dyDescent="0.25">
      <c r="A474" s="222"/>
      <c r="B474" s="222"/>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4"/>
      <c r="AG474" s="223"/>
      <c r="AH474" s="223"/>
      <c r="AI474" s="223"/>
      <c r="AJ474" s="223"/>
      <c r="AK474" s="223"/>
      <c r="AL474" s="223"/>
      <c r="AM474" s="223"/>
      <c r="AN474" s="223"/>
      <c r="AO474" s="223"/>
      <c r="AP474" s="223"/>
      <c r="AQ474" s="223"/>
      <c r="AR474" s="223"/>
      <c r="AS474" s="223"/>
      <c r="AT474" s="543"/>
      <c r="AU474" s="223"/>
      <c r="AV474" s="223"/>
      <c r="AW474" s="223"/>
      <c r="AX474" s="223"/>
    </row>
    <row r="475" spans="1:50" ht="12.75" customHeight="1" x14ac:dyDescent="0.25">
      <c r="A475" s="222"/>
      <c r="B475" s="222"/>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4"/>
      <c r="AG475" s="223"/>
      <c r="AH475" s="223"/>
      <c r="AI475" s="223"/>
      <c r="AJ475" s="223"/>
      <c r="AK475" s="223"/>
      <c r="AL475" s="223"/>
      <c r="AM475" s="223"/>
      <c r="AN475" s="223"/>
      <c r="AO475" s="223"/>
      <c r="AP475" s="223"/>
      <c r="AQ475" s="223"/>
      <c r="AR475" s="223"/>
      <c r="AS475" s="223"/>
      <c r="AT475" s="543"/>
      <c r="AU475" s="223"/>
      <c r="AV475" s="223"/>
      <c r="AW475" s="223"/>
      <c r="AX475" s="223"/>
    </row>
    <row r="476" spans="1:50" ht="12.75" customHeight="1" x14ac:dyDescent="0.25">
      <c r="A476" s="222"/>
      <c r="B476" s="222"/>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4"/>
      <c r="AG476" s="223"/>
      <c r="AH476" s="223"/>
      <c r="AI476" s="223"/>
      <c r="AJ476" s="223"/>
      <c r="AK476" s="223"/>
      <c r="AL476" s="223"/>
      <c r="AM476" s="223"/>
      <c r="AN476" s="223"/>
      <c r="AO476" s="223"/>
      <c r="AP476" s="223"/>
      <c r="AQ476" s="223"/>
      <c r="AR476" s="223"/>
      <c r="AS476" s="223"/>
      <c r="AT476" s="543"/>
      <c r="AU476" s="223"/>
      <c r="AV476" s="223"/>
      <c r="AW476" s="223"/>
      <c r="AX476" s="223"/>
    </row>
    <row r="477" spans="1:50" ht="12.75" customHeight="1" x14ac:dyDescent="0.25">
      <c r="A477" s="222"/>
      <c r="B477" s="222"/>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4"/>
      <c r="AG477" s="223"/>
      <c r="AH477" s="223"/>
      <c r="AI477" s="223"/>
      <c r="AJ477" s="223"/>
      <c r="AK477" s="223"/>
      <c r="AL477" s="223"/>
      <c r="AM477" s="223"/>
      <c r="AN477" s="223"/>
      <c r="AO477" s="223"/>
      <c r="AP477" s="223"/>
      <c r="AQ477" s="223"/>
      <c r="AR477" s="223"/>
      <c r="AS477" s="223"/>
      <c r="AT477" s="543"/>
      <c r="AU477" s="223"/>
      <c r="AV477" s="223"/>
      <c r="AW477" s="223"/>
      <c r="AX477" s="223"/>
    </row>
    <row r="478" spans="1:50" ht="12.75" customHeight="1" x14ac:dyDescent="0.25">
      <c r="A478" s="222"/>
      <c r="B478" s="222"/>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4"/>
      <c r="AG478" s="223"/>
      <c r="AH478" s="223"/>
      <c r="AI478" s="223"/>
      <c r="AJ478" s="223"/>
      <c r="AK478" s="223"/>
      <c r="AL478" s="223"/>
      <c r="AM478" s="223"/>
      <c r="AN478" s="223"/>
      <c r="AO478" s="223"/>
      <c r="AP478" s="223"/>
      <c r="AQ478" s="223"/>
      <c r="AR478" s="223"/>
      <c r="AS478" s="223"/>
      <c r="AT478" s="543"/>
      <c r="AU478" s="223"/>
      <c r="AV478" s="223"/>
      <c r="AW478" s="223"/>
      <c r="AX478" s="223"/>
    </row>
    <row r="479" spans="1:50" ht="12.75" customHeight="1" x14ac:dyDescent="0.25">
      <c r="A479" s="222"/>
      <c r="B479" s="222"/>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4"/>
      <c r="AG479" s="223"/>
      <c r="AH479" s="223"/>
      <c r="AI479" s="223"/>
      <c r="AJ479" s="223"/>
      <c r="AK479" s="223"/>
      <c r="AL479" s="223"/>
      <c r="AM479" s="223"/>
      <c r="AN479" s="223"/>
      <c r="AO479" s="223"/>
      <c r="AP479" s="223"/>
      <c r="AQ479" s="223"/>
      <c r="AR479" s="223"/>
      <c r="AS479" s="223"/>
      <c r="AT479" s="543"/>
      <c r="AU479" s="223"/>
      <c r="AV479" s="223"/>
      <c r="AW479" s="223"/>
      <c r="AX479" s="223"/>
    </row>
    <row r="480" spans="1:50" ht="12.75" customHeight="1" x14ac:dyDescent="0.25">
      <c r="A480" s="222"/>
      <c r="B480" s="222"/>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4"/>
      <c r="AG480" s="223"/>
      <c r="AH480" s="223"/>
      <c r="AI480" s="223"/>
      <c r="AJ480" s="223"/>
      <c r="AK480" s="223"/>
      <c r="AL480" s="223"/>
      <c r="AM480" s="223"/>
      <c r="AN480" s="223"/>
      <c r="AO480" s="223"/>
      <c r="AP480" s="223"/>
      <c r="AQ480" s="223"/>
      <c r="AR480" s="223"/>
      <c r="AS480" s="223"/>
      <c r="AT480" s="543"/>
      <c r="AU480" s="223"/>
      <c r="AV480" s="223"/>
      <c r="AW480" s="223"/>
      <c r="AX480" s="223"/>
    </row>
    <row r="481" spans="1:50" ht="12.75" customHeight="1" x14ac:dyDescent="0.25">
      <c r="A481" s="222"/>
      <c r="B481" s="222"/>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4"/>
      <c r="AG481" s="223"/>
      <c r="AH481" s="223"/>
      <c r="AI481" s="223"/>
      <c r="AJ481" s="223"/>
      <c r="AK481" s="223"/>
      <c r="AL481" s="223"/>
      <c r="AM481" s="223"/>
      <c r="AN481" s="223"/>
      <c r="AO481" s="223"/>
      <c r="AP481" s="223"/>
      <c r="AQ481" s="223"/>
      <c r="AR481" s="223"/>
      <c r="AS481" s="223"/>
      <c r="AT481" s="543"/>
      <c r="AU481" s="223"/>
      <c r="AV481" s="223"/>
      <c r="AW481" s="223"/>
      <c r="AX481" s="223"/>
    </row>
    <row r="482" spans="1:50" ht="12.75" customHeight="1" x14ac:dyDescent="0.25">
      <c r="A482" s="222"/>
      <c r="B482" s="222"/>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4"/>
      <c r="AG482" s="223"/>
      <c r="AH482" s="223"/>
      <c r="AI482" s="223"/>
      <c r="AJ482" s="223"/>
      <c r="AK482" s="223"/>
      <c r="AL482" s="223"/>
      <c r="AM482" s="223"/>
      <c r="AN482" s="223"/>
      <c r="AO482" s="223"/>
      <c r="AP482" s="223"/>
      <c r="AQ482" s="223"/>
      <c r="AR482" s="223"/>
      <c r="AS482" s="223"/>
      <c r="AT482" s="543"/>
      <c r="AU482" s="223"/>
      <c r="AV482" s="223"/>
      <c r="AW482" s="223"/>
      <c r="AX482" s="223"/>
    </row>
    <row r="483" spans="1:50" ht="12.75" customHeight="1" x14ac:dyDescent="0.25">
      <c r="A483" s="222"/>
      <c r="B483" s="222"/>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4"/>
      <c r="AG483" s="223"/>
      <c r="AH483" s="223"/>
      <c r="AI483" s="223"/>
      <c r="AJ483" s="223"/>
      <c r="AK483" s="223"/>
      <c r="AL483" s="223"/>
      <c r="AM483" s="223"/>
      <c r="AN483" s="223"/>
      <c r="AO483" s="223"/>
      <c r="AP483" s="223"/>
      <c r="AQ483" s="223"/>
      <c r="AR483" s="223"/>
      <c r="AS483" s="223"/>
      <c r="AT483" s="543"/>
      <c r="AU483" s="223"/>
      <c r="AV483" s="223"/>
      <c r="AW483" s="223"/>
      <c r="AX483" s="223"/>
    </row>
    <row r="484" spans="1:50" ht="12.75" customHeight="1" x14ac:dyDescent="0.25">
      <c r="A484" s="222"/>
      <c r="B484" s="222"/>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4"/>
      <c r="AG484" s="223"/>
      <c r="AH484" s="223"/>
      <c r="AI484" s="223"/>
      <c r="AJ484" s="223"/>
      <c r="AK484" s="223"/>
      <c r="AL484" s="223"/>
      <c r="AM484" s="223"/>
      <c r="AN484" s="223"/>
      <c r="AO484" s="223"/>
      <c r="AP484" s="223"/>
      <c r="AQ484" s="223"/>
      <c r="AR484" s="223"/>
      <c r="AS484" s="223"/>
      <c r="AT484" s="543"/>
      <c r="AU484" s="223"/>
      <c r="AV484" s="223"/>
      <c r="AW484" s="223"/>
      <c r="AX484" s="223"/>
    </row>
    <row r="485" spans="1:50" ht="12.75" customHeight="1" x14ac:dyDescent="0.25">
      <c r="A485" s="222"/>
      <c r="B485" s="222"/>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4"/>
      <c r="AG485" s="223"/>
      <c r="AH485" s="223"/>
      <c r="AI485" s="223"/>
      <c r="AJ485" s="223"/>
      <c r="AK485" s="223"/>
      <c r="AL485" s="223"/>
      <c r="AM485" s="223"/>
      <c r="AN485" s="223"/>
      <c r="AO485" s="223"/>
      <c r="AP485" s="223"/>
      <c r="AQ485" s="223"/>
      <c r="AR485" s="223"/>
      <c r="AS485" s="223"/>
      <c r="AT485" s="543"/>
      <c r="AU485" s="223"/>
      <c r="AV485" s="223"/>
      <c r="AW485" s="223"/>
      <c r="AX485" s="223"/>
    </row>
    <row r="486" spans="1:50" ht="12.75" customHeight="1" x14ac:dyDescent="0.25">
      <c r="A486" s="222"/>
      <c r="B486" s="222"/>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4"/>
      <c r="AG486" s="223"/>
      <c r="AH486" s="223"/>
      <c r="AI486" s="223"/>
      <c r="AJ486" s="223"/>
      <c r="AK486" s="223"/>
      <c r="AL486" s="223"/>
      <c r="AM486" s="223"/>
      <c r="AN486" s="223"/>
      <c r="AO486" s="223"/>
      <c r="AP486" s="223"/>
      <c r="AQ486" s="223"/>
      <c r="AR486" s="223"/>
      <c r="AS486" s="223"/>
      <c r="AT486" s="543"/>
      <c r="AU486" s="223"/>
      <c r="AV486" s="223"/>
      <c r="AW486" s="223"/>
      <c r="AX486" s="223"/>
    </row>
    <row r="487" spans="1:50" ht="12.75" customHeight="1" x14ac:dyDescent="0.25">
      <c r="A487" s="222"/>
      <c r="B487" s="222"/>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4"/>
      <c r="AG487" s="223"/>
      <c r="AH487" s="223"/>
      <c r="AI487" s="223"/>
      <c r="AJ487" s="223"/>
      <c r="AK487" s="223"/>
      <c r="AL487" s="223"/>
      <c r="AM487" s="223"/>
      <c r="AN487" s="223"/>
      <c r="AO487" s="223"/>
      <c r="AP487" s="223"/>
      <c r="AQ487" s="223"/>
      <c r="AR487" s="223"/>
      <c r="AS487" s="223"/>
      <c r="AT487" s="543"/>
      <c r="AU487" s="223"/>
      <c r="AV487" s="223"/>
      <c r="AW487" s="223"/>
      <c r="AX487" s="223"/>
    </row>
    <row r="488" spans="1:50" ht="12.75" customHeight="1" x14ac:dyDescent="0.25">
      <c r="A488" s="222"/>
      <c r="B488" s="222"/>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4"/>
      <c r="AG488" s="223"/>
      <c r="AH488" s="223"/>
      <c r="AI488" s="223"/>
      <c r="AJ488" s="223"/>
      <c r="AK488" s="223"/>
      <c r="AL488" s="223"/>
      <c r="AM488" s="223"/>
      <c r="AN488" s="223"/>
      <c r="AO488" s="223"/>
      <c r="AP488" s="223"/>
      <c r="AQ488" s="223"/>
      <c r="AR488" s="223"/>
      <c r="AS488" s="223"/>
      <c r="AT488" s="543"/>
      <c r="AU488" s="223"/>
      <c r="AV488" s="223"/>
      <c r="AW488" s="223"/>
      <c r="AX488" s="223"/>
    </row>
    <row r="489" spans="1:50" ht="12.75" customHeight="1" x14ac:dyDescent="0.25">
      <c r="A489" s="222"/>
      <c r="B489" s="222"/>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c r="AD489" s="223"/>
      <c r="AE489" s="223"/>
      <c r="AF489" s="224"/>
      <c r="AG489" s="223"/>
      <c r="AH489" s="223"/>
      <c r="AI489" s="223"/>
      <c r="AJ489" s="223"/>
      <c r="AK489" s="223"/>
      <c r="AL489" s="223"/>
      <c r="AM489" s="223"/>
      <c r="AN489" s="223"/>
      <c r="AO489" s="223"/>
      <c r="AP489" s="223"/>
      <c r="AQ489" s="223"/>
      <c r="AR489" s="223"/>
      <c r="AS489" s="223"/>
      <c r="AT489" s="543"/>
      <c r="AU489" s="223"/>
      <c r="AV489" s="223"/>
      <c r="AW489" s="223"/>
      <c r="AX489" s="223"/>
    </row>
    <row r="490" spans="1:50" ht="12.75" customHeight="1" x14ac:dyDescent="0.25">
      <c r="A490" s="222"/>
      <c r="B490" s="222"/>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4"/>
      <c r="AG490" s="223"/>
      <c r="AH490" s="223"/>
      <c r="AI490" s="223"/>
      <c r="AJ490" s="223"/>
      <c r="AK490" s="223"/>
      <c r="AL490" s="223"/>
      <c r="AM490" s="223"/>
      <c r="AN490" s="223"/>
      <c r="AO490" s="223"/>
      <c r="AP490" s="223"/>
      <c r="AQ490" s="223"/>
      <c r="AR490" s="223"/>
      <c r="AS490" s="223"/>
      <c r="AT490" s="543"/>
      <c r="AU490" s="223"/>
      <c r="AV490" s="223"/>
      <c r="AW490" s="223"/>
      <c r="AX490" s="223"/>
    </row>
    <row r="491" spans="1:50" ht="12.75" customHeight="1" x14ac:dyDescent="0.25">
      <c r="A491" s="222"/>
      <c r="B491" s="222"/>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4"/>
      <c r="AG491" s="223"/>
      <c r="AH491" s="223"/>
      <c r="AI491" s="223"/>
      <c r="AJ491" s="223"/>
      <c r="AK491" s="223"/>
      <c r="AL491" s="223"/>
      <c r="AM491" s="223"/>
      <c r="AN491" s="223"/>
      <c r="AO491" s="223"/>
      <c r="AP491" s="223"/>
      <c r="AQ491" s="223"/>
      <c r="AR491" s="223"/>
      <c r="AS491" s="223"/>
      <c r="AT491" s="543"/>
      <c r="AU491" s="223"/>
      <c r="AV491" s="223"/>
      <c r="AW491" s="223"/>
      <c r="AX491" s="223"/>
    </row>
    <row r="492" spans="1:50" ht="12.75" customHeight="1" x14ac:dyDescent="0.25">
      <c r="A492" s="222"/>
      <c r="B492" s="222"/>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c r="AD492" s="223"/>
      <c r="AE492" s="223"/>
      <c r="AF492" s="224"/>
      <c r="AG492" s="223"/>
      <c r="AH492" s="223"/>
      <c r="AI492" s="223"/>
      <c r="AJ492" s="223"/>
      <c r="AK492" s="223"/>
      <c r="AL492" s="223"/>
      <c r="AM492" s="223"/>
      <c r="AN492" s="223"/>
      <c r="AO492" s="223"/>
      <c r="AP492" s="223"/>
      <c r="AQ492" s="223"/>
      <c r="AR492" s="223"/>
      <c r="AS492" s="223"/>
      <c r="AT492" s="543"/>
      <c r="AU492" s="223"/>
      <c r="AV492" s="223"/>
      <c r="AW492" s="223"/>
      <c r="AX492" s="223"/>
    </row>
    <row r="493" spans="1:50" ht="12.75" customHeight="1" x14ac:dyDescent="0.25">
      <c r="A493" s="222"/>
      <c r="B493" s="222"/>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4"/>
      <c r="AG493" s="223"/>
      <c r="AH493" s="223"/>
      <c r="AI493" s="223"/>
      <c r="AJ493" s="223"/>
      <c r="AK493" s="223"/>
      <c r="AL493" s="223"/>
      <c r="AM493" s="223"/>
      <c r="AN493" s="223"/>
      <c r="AO493" s="223"/>
      <c r="AP493" s="223"/>
      <c r="AQ493" s="223"/>
      <c r="AR493" s="223"/>
      <c r="AS493" s="223"/>
      <c r="AT493" s="543"/>
      <c r="AU493" s="223"/>
      <c r="AV493" s="223"/>
      <c r="AW493" s="223"/>
      <c r="AX493" s="223"/>
    </row>
    <row r="494" spans="1:50" ht="12.75" customHeight="1" x14ac:dyDescent="0.25">
      <c r="A494" s="222"/>
      <c r="B494" s="222"/>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4"/>
      <c r="AG494" s="223"/>
      <c r="AH494" s="223"/>
      <c r="AI494" s="223"/>
      <c r="AJ494" s="223"/>
      <c r="AK494" s="223"/>
      <c r="AL494" s="223"/>
      <c r="AM494" s="223"/>
      <c r="AN494" s="223"/>
      <c r="AO494" s="223"/>
      <c r="AP494" s="223"/>
      <c r="AQ494" s="223"/>
      <c r="AR494" s="223"/>
      <c r="AS494" s="223"/>
      <c r="AT494" s="543"/>
      <c r="AU494" s="223"/>
      <c r="AV494" s="223"/>
      <c r="AW494" s="223"/>
      <c r="AX494" s="223"/>
    </row>
    <row r="495" spans="1:50" ht="12.75" customHeight="1" x14ac:dyDescent="0.25">
      <c r="A495" s="222"/>
      <c r="B495" s="222"/>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c r="AD495" s="223"/>
      <c r="AE495" s="223"/>
      <c r="AF495" s="224"/>
      <c r="AG495" s="223"/>
      <c r="AH495" s="223"/>
      <c r="AI495" s="223"/>
      <c r="AJ495" s="223"/>
      <c r="AK495" s="223"/>
      <c r="AL495" s="223"/>
      <c r="AM495" s="223"/>
      <c r="AN495" s="223"/>
      <c r="AO495" s="223"/>
      <c r="AP495" s="223"/>
      <c r="AQ495" s="223"/>
      <c r="AR495" s="223"/>
      <c r="AS495" s="223"/>
      <c r="AT495" s="543"/>
      <c r="AU495" s="223"/>
      <c r="AV495" s="223"/>
      <c r="AW495" s="223"/>
      <c r="AX495" s="223"/>
    </row>
    <row r="496" spans="1:50" ht="12.75" customHeight="1" x14ac:dyDescent="0.25">
      <c r="A496" s="222"/>
      <c r="B496" s="222"/>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c r="AD496" s="223"/>
      <c r="AE496" s="223"/>
      <c r="AF496" s="224"/>
      <c r="AG496" s="223"/>
      <c r="AH496" s="223"/>
      <c r="AI496" s="223"/>
      <c r="AJ496" s="223"/>
      <c r="AK496" s="223"/>
      <c r="AL496" s="223"/>
      <c r="AM496" s="223"/>
      <c r="AN496" s="223"/>
      <c r="AO496" s="223"/>
      <c r="AP496" s="223"/>
      <c r="AQ496" s="223"/>
      <c r="AR496" s="223"/>
      <c r="AS496" s="223"/>
      <c r="AT496" s="543"/>
      <c r="AU496" s="223"/>
      <c r="AV496" s="223"/>
      <c r="AW496" s="223"/>
      <c r="AX496" s="223"/>
    </row>
    <row r="497" spans="1:50" ht="12.75" customHeight="1" x14ac:dyDescent="0.25">
      <c r="A497" s="222"/>
      <c r="B497" s="222"/>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4"/>
      <c r="AG497" s="223"/>
      <c r="AH497" s="223"/>
      <c r="AI497" s="223"/>
      <c r="AJ497" s="223"/>
      <c r="AK497" s="223"/>
      <c r="AL497" s="223"/>
      <c r="AM497" s="223"/>
      <c r="AN497" s="223"/>
      <c r="AO497" s="223"/>
      <c r="AP497" s="223"/>
      <c r="AQ497" s="223"/>
      <c r="AR497" s="223"/>
      <c r="AS497" s="223"/>
      <c r="AT497" s="543"/>
      <c r="AU497" s="223"/>
      <c r="AV497" s="223"/>
      <c r="AW497" s="223"/>
      <c r="AX497" s="223"/>
    </row>
    <row r="498" spans="1:50" ht="12.75" customHeight="1" x14ac:dyDescent="0.25">
      <c r="A498" s="222"/>
      <c r="B498" s="222"/>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c r="AD498" s="223"/>
      <c r="AE498" s="223"/>
      <c r="AF498" s="224"/>
      <c r="AG498" s="223"/>
      <c r="AH498" s="223"/>
      <c r="AI498" s="223"/>
      <c r="AJ498" s="223"/>
      <c r="AK498" s="223"/>
      <c r="AL498" s="223"/>
      <c r="AM498" s="223"/>
      <c r="AN498" s="223"/>
      <c r="AO498" s="223"/>
      <c r="AP498" s="223"/>
      <c r="AQ498" s="223"/>
      <c r="AR498" s="223"/>
      <c r="AS498" s="223"/>
      <c r="AT498" s="543"/>
      <c r="AU498" s="223"/>
      <c r="AV498" s="223"/>
      <c r="AW498" s="223"/>
      <c r="AX498" s="223"/>
    </row>
    <row r="499" spans="1:50" ht="12.75" customHeight="1" x14ac:dyDescent="0.25">
      <c r="A499" s="222"/>
      <c r="B499" s="222"/>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c r="AD499" s="223"/>
      <c r="AE499" s="223"/>
      <c r="AF499" s="224"/>
      <c r="AG499" s="223"/>
      <c r="AH499" s="223"/>
      <c r="AI499" s="223"/>
      <c r="AJ499" s="223"/>
      <c r="AK499" s="223"/>
      <c r="AL499" s="223"/>
      <c r="AM499" s="223"/>
      <c r="AN499" s="223"/>
      <c r="AO499" s="223"/>
      <c r="AP499" s="223"/>
      <c r="AQ499" s="223"/>
      <c r="AR499" s="223"/>
      <c r="AS499" s="223"/>
      <c r="AT499" s="543"/>
      <c r="AU499" s="223"/>
      <c r="AV499" s="223"/>
      <c r="AW499" s="223"/>
      <c r="AX499" s="223"/>
    </row>
    <row r="500" spans="1:50" ht="12.75" customHeight="1" x14ac:dyDescent="0.25">
      <c r="A500" s="222"/>
      <c r="B500" s="222"/>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4"/>
      <c r="AG500" s="223"/>
      <c r="AH500" s="223"/>
      <c r="AI500" s="223"/>
      <c r="AJ500" s="223"/>
      <c r="AK500" s="223"/>
      <c r="AL500" s="223"/>
      <c r="AM500" s="223"/>
      <c r="AN500" s="223"/>
      <c r="AO500" s="223"/>
      <c r="AP500" s="223"/>
      <c r="AQ500" s="223"/>
      <c r="AR500" s="223"/>
      <c r="AS500" s="223"/>
      <c r="AT500" s="543"/>
      <c r="AU500" s="223"/>
      <c r="AV500" s="223"/>
      <c r="AW500" s="223"/>
      <c r="AX500" s="223"/>
    </row>
    <row r="501" spans="1:50" ht="12.75" customHeight="1" x14ac:dyDescent="0.25">
      <c r="A501" s="222"/>
      <c r="B501" s="222"/>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4"/>
      <c r="AG501" s="223"/>
      <c r="AH501" s="223"/>
      <c r="AI501" s="223"/>
      <c r="AJ501" s="223"/>
      <c r="AK501" s="223"/>
      <c r="AL501" s="223"/>
      <c r="AM501" s="223"/>
      <c r="AN501" s="223"/>
      <c r="AO501" s="223"/>
      <c r="AP501" s="223"/>
      <c r="AQ501" s="223"/>
      <c r="AR501" s="223"/>
      <c r="AS501" s="223"/>
      <c r="AT501" s="543"/>
      <c r="AU501" s="223"/>
      <c r="AV501" s="223"/>
      <c r="AW501" s="223"/>
      <c r="AX501" s="223"/>
    </row>
    <row r="502" spans="1:50" ht="12.75" customHeight="1" x14ac:dyDescent="0.25">
      <c r="A502" s="222"/>
      <c r="B502" s="222"/>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c r="AD502" s="223"/>
      <c r="AE502" s="223"/>
      <c r="AF502" s="224"/>
      <c r="AG502" s="223"/>
      <c r="AH502" s="223"/>
      <c r="AI502" s="223"/>
      <c r="AJ502" s="223"/>
      <c r="AK502" s="223"/>
      <c r="AL502" s="223"/>
      <c r="AM502" s="223"/>
      <c r="AN502" s="223"/>
      <c r="AO502" s="223"/>
      <c r="AP502" s="223"/>
      <c r="AQ502" s="223"/>
      <c r="AR502" s="223"/>
      <c r="AS502" s="223"/>
      <c r="AT502" s="543"/>
      <c r="AU502" s="223"/>
      <c r="AV502" s="223"/>
      <c r="AW502" s="223"/>
      <c r="AX502" s="223"/>
    </row>
    <row r="503" spans="1:50" ht="12.75" customHeight="1" x14ac:dyDescent="0.25">
      <c r="A503" s="222"/>
      <c r="B503" s="222"/>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23"/>
      <c r="AE503" s="223"/>
      <c r="AF503" s="224"/>
      <c r="AG503" s="223"/>
      <c r="AH503" s="223"/>
      <c r="AI503" s="223"/>
      <c r="AJ503" s="223"/>
      <c r="AK503" s="223"/>
      <c r="AL503" s="223"/>
      <c r="AM503" s="223"/>
      <c r="AN503" s="223"/>
      <c r="AO503" s="223"/>
      <c r="AP503" s="223"/>
      <c r="AQ503" s="223"/>
      <c r="AR503" s="223"/>
      <c r="AS503" s="223"/>
      <c r="AT503" s="543"/>
      <c r="AU503" s="223"/>
      <c r="AV503" s="223"/>
      <c r="AW503" s="223"/>
      <c r="AX503" s="223"/>
    </row>
    <row r="504" spans="1:50" ht="12.75" customHeight="1" x14ac:dyDescent="0.25">
      <c r="A504" s="222"/>
      <c r="B504" s="222"/>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4"/>
      <c r="AG504" s="223"/>
      <c r="AH504" s="223"/>
      <c r="AI504" s="223"/>
      <c r="AJ504" s="223"/>
      <c r="AK504" s="223"/>
      <c r="AL504" s="223"/>
      <c r="AM504" s="223"/>
      <c r="AN504" s="223"/>
      <c r="AO504" s="223"/>
      <c r="AP504" s="223"/>
      <c r="AQ504" s="223"/>
      <c r="AR504" s="223"/>
      <c r="AS504" s="223"/>
      <c r="AT504" s="543"/>
      <c r="AU504" s="223"/>
      <c r="AV504" s="223"/>
      <c r="AW504" s="223"/>
      <c r="AX504" s="223"/>
    </row>
    <row r="505" spans="1:50" ht="12.75" customHeight="1" x14ac:dyDescent="0.25">
      <c r="A505" s="222"/>
      <c r="B505" s="222"/>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4"/>
      <c r="AG505" s="223"/>
      <c r="AH505" s="223"/>
      <c r="AI505" s="223"/>
      <c r="AJ505" s="223"/>
      <c r="AK505" s="223"/>
      <c r="AL505" s="223"/>
      <c r="AM505" s="223"/>
      <c r="AN505" s="223"/>
      <c r="AO505" s="223"/>
      <c r="AP505" s="223"/>
      <c r="AQ505" s="223"/>
      <c r="AR505" s="223"/>
      <c r="AS505" s="223"/>
      <c r="AT505" s="543"/>
      <c r="AU505" s="223"/>
      <c r="AV505" s="223"/>
      <c r="AW505" s="223"/>
      <c r="AX505" s="223"/>
    </row>
    <row r="506" spans="1:50" ht="12.75" customHeight="1" x14ac:dyDescent="0.25">
      <c r="A506" s="222"/>
      <c r="B506" s="222"/>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4"/>
      <c r="AG506" s="223"/>
      <c r="AH506" s="223"/>
      <c r="AI506" s="223"/>
      <c r="AJ506" s="223"/>
      <c r="AK506" s="223"/>
      <c r="AL506" s="223"/>
      <c r="AM506" s="223"/>
      <c r="AN506" s="223"/>
      <c r="AO506" s="223"/>
      <c r="AP506" s="223"/>
      <c r="AQ506" s="223"/>
      <c r="AR506" s="223"/>
      <c r="AS506" s="223"/>
      <c r="AT506" s="543"/>
      <c r="AU506" s="223"/>
      <c r="AV506" s="223"/>
      <c r="AW506" s="223"/>
      <c r="AX506" s="223"/>
    </row>
    <row r="507" spans="1:50" ht="12.75" customHeight="1" x14ac:dyDescent="0.25">
      <c r="A507" s="222"/>
      <c r="B507" s="222"/>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4"/>
      <c r="AG507" s="223"/>
      <c r="AH507" s="223"/>
      <c r="AI507" s="223"/>
      <c r="AJ507" s="223"/>
      <c r="AK507" s="223"/>
      <c r="AL507" s="223"/>
      <c r="AM507" s="223"/>
      <c r="AN507" s="223"/>
      <c r="AO507" s="223"/>
      <c r="AP507" s="223"/>
      <c r="AQ507" s="223"/>
      <c r="AR507" s="223"/>
      <c r="AS507" s="223"/>
      <c r="AT507" s="543"/>
      <c r="AU507" s="223"/>
      <c r="AV507" s="223"/>
      <c r="AW507" s="223"/>
      <c r="AX507" s="223"/>
    </row>
    <row r="508" spans="1:50" ht="12.75" customHeight="1" x14ac:dyDescent="0.25">
      <c r="A508" s="222"/>
      <c r="B508" s="222"/>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4"/>
      <c r="AG508" s="223"/>
      <c r="AH508" s="223"/>
      <c r="AI508" s="223"/>
      <c r="AJ508" s="223"/>
      <c r="AK508" s="223"/>
      <c r="AL508" s="223"/>
      <c r="AM508" s="223"/>
      <c r="AN508" s="223"/>
      <c r="AO508" s="223"/>
      <c r="AP508" s="223"/>
      <c r="AQ508" s="223"/>
      <c r="AR508" s="223"/>
      <c r="AS508" s="223"/>
      <c r="AT508" s="543"/>
      <c r="AU508" s="223"/>
      <c r="AV508" s="223"/>
      <c r="AW508" s="223"/>
      <c r="AX508" s="223"/>
    </row>
    <row r="509" spans="1:50" ht="12.75" customHeight="1" x14ac:dyDescent="0.25">
      <c r="A509" s="222"/>
      <c r="B509" s="222"/>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c r="AD509" s="223"/>
      <c r="AE509" s="223"/>
      <c r="AF509" s="224"/>
      <c r="AG509" s="223"/>
      <c r="AH509" s="223"/>
      <c r="AI509" s="223"/>
      <c r="AJ509" s="223"/>
      <c r="AK509" s="223"/>
      <c r="AL509" s="223"/>
      <c r="AM509" s="223"/>
      <c r="AN509" s="223"/>
      <c r="AO509" s="223"/>
      <c r="AP509" s="223"/>
      <c r="AQ509" s="223"/>
      <c r="AR509" s="223"/>
      <c r="AS509" s="223"/>
      <c r="AT509" s="543"/>
      <c r="AU509" s="223"/>
      <c r="AV509" s="223"/>
      <c r="AW509" s="223"/>
      <c r="AX509" s="223"/>
    </row>
    <row r="510" spans="1:50" ht="12.75" customHeight="1" x14ac:dyDescent="0.25">
      <c r="A510" s="222"/>
      <c r="B510" s="222"/>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4"/>
      <c r="AG510" s="223"/>
      <c r="AH510" s="223"/>
      <c r="AI510" s="223"/>
      <c r="AJ510" s="223"/>
      <c r="AK510" s="223"/>
      <c r="AL510" s="223"/>
      <c r="AM510" s="223"/>
      <c r="AN510" s="223"/>
      <c r="AO510" s="223"/>
      <c r="AP510" s="223"/>
      <c r="AQ510" s="223"/>
      <c r="AR510" s="223"/>
      <c r="AS510" s="223"/>
      <c r="AT510" s="543"/>
      <c r="AU510" s="223"/>
      <c r="AV510" s="223"/>
      <c r="AW510" s="223"/>
      <c r="AX510" s="223"/>
    </row>
    <row r="511" spans="1:50" ht="12.75" customHeight="1" x14ac:dyDescent="0.25">
      <c r="A511" s="222"/>
      <c r="B511" s="222"/>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c r="AD511" s="223"/>
      <c r="AE511" s="223"/>
      <c r="AF511" s="224"/>
      <c r="AG511" s="223"/>
      <c r="AH511" s="223"/>
      <c r="AI511" s="223"/>
      <c r="AJ511" s="223"/>
      <c r="AK511" s="223"/>
      <c r="AL511" s="223"/>
      <c r="AM511" s="223"/>
      <c r="AN511" s="223"/>
      <c r="AO511" s="223"/>
      <c r="AP511" s="223"/>
      <c r="AQ511" s="223"/>
      <c r="AR511" s="223"/>
      <c r="AS511" s="223"/>
      <c r="AT511" s="543"/>
      <c r="AU511" s="223"/>
      <c r="AV511" s="223"/>
      <c r="AW511" s="223"/>
      <c r="AX511" s="223"/>
    </row>
    <row r="512" spans="1:50" ht="12.75" customHeight="1" x14ac:dyDescent="0.25">
      <c r="A512" s="222"/>
      <c r="B512" s="222"/>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4"/>
      <c r="AG512" s="223"/>
      <c r="AH512" s="223"/>
      <c r="AI512" s="223"/>
      <c r="AJ512" s="223"/>
      <c r="AK512" s="223"/>
      <c r="AL512" s="223"/>
      <c r="AM512" s="223"/>
      <c r="AN512" s="223"/>
      <c r="AO512" s="223"/>
      <c r="AP512" s="223"/>
      <c r="AQ512" s="223"/>
      <c r="AR512" s="223"/>
      <c r="AS512" s="223"/>
      <c r="AT512" s="543"/>
      <c r="AU512" s="223"/>
      <c r="AV512" s="223"/>
      <c r="AW512" s="223"/>
      <c r="AX512" s="223"/>
    </row>
    <row r="513" spans="1:50" ht="12.75" customHeight="1" x14ac:dyDescent="0.25">
      <c r="A513" s="222"/>
      <c r="B513" s="222"/>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4"/>
      <c r="AG513" s="223"/>
      <c r="AH513" s="223"/>
      <c r="AI513" s="223"/>
      <c r="AJ513" s="223"/>
      <c r="AK513" s="223"/>
      <c r="AL513" s="223"/>
      <c r="AM513" s="223"/>
      <c r="AN513" s="223"/>
      <c r="AO513" s="223"/>
      <c r="AP513" s="223"/>
      <c r="AQ513" s="223"/>
      <c r="AR513" s="223"/>
      <c r="AS513" s="223"/>
      <c r="AT513" s="543"/>
      <c r="AU513" s="223"/>
      <c r="AV513" s="223"/>
      <c r="AW513" s="223"/>
      <c r="AX513" s="223"/>
    </row>
    <row r="514" spans="1:50" ht="12.75" customHeight="1" x14ac:dyDescent="0.25">
      <c r="A514" s="222"/>
      <c r="B514" s="222"/>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c r="AD514" s="223"/>
      <c r="AE514" s="223"/>
      <c r="AF514" s="224"/>
      <c r="AG514" s="223"/>
      <c r="AH514" s="223"/>
      <c r="AI514" s="223"/>
      <c r="AJ514" s="223"/>
      <c r="AK514" s="223"/>
      <c r="AL514" s="223"/>
      <c r="AM514" s="223"/>
      <c r="AN514" s="223"/>
      <c r="AO514" s="223"/>
      <c r="AP514" s="223"/>
      <c r="AQ514" s="223"/>
      <c r="AR514" s="223"/>
      <c r="AS514" s="223"/>
      <c r="AT514" s="543"/>
      <c r="AU514" s="223"/>
      <c r="AV514" s="223"/>
      <c r="AW514" s="223"/>
      <c r="AX514" s="223"/>
    </row>
    <row r="515" spans="1:50" ht="12.75" customHeight="1" x14ac:dyDescent="0.25">
      <c r="A515" s="222"/>
      <c r="B515" s="222"/>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4"/>
      <c r="AG515" s="223"/>
      <c r="AH515" s="223"/>
      <c r="AI515" s="223"/>
      <c r="AJ515" s="223"/>
      <c r="AK515" s="223"/>
      <c r="AL515" s="223"/>
      <c r="AM515" s="223"/>
      <c r="AN515" s="223"/>
      <c r="AO515" s="223"/>
      <c r="AP515" s="223"/>
      <c r="AQ515" s="223"/>
      <c r="AR515" s="223"/>
      <c r="AS515" s="223"/>
      <c r="AT515" s="543"/>
      <c r="AU515" s="223"/>
      <c r="AV515" s="223"/>
      <c r="AW515" s="223"/>
      <c r="AX515" s="223"/>
    </row>
    <row r="516" spans="1:50" ht="12.75" customHeight="1" x14ac:dyDescent="0.25">
      <c r="A516" s="222"/>
      <c r="B516" s="222"/>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4"/>
      <c r="AG516" s="223"/>
      <c r="AH516" s="223"/>
      <c r="AI516" s="223"/>
      <c r="AJ516" s="223"/>
      <c r="AK516" s="223"/>
      <c r="AL516" s="223"/>
      <c r="AM516" s="223"/>
      <c r="AN516" s="223"/>
      <c r="AO516" s="223"/>
      <c r="AP516" s="223"/>
      <c r="AQ516" s="223"/>
      <c r="AR516" s="223"/>
      <c r="AS516" s="223"/>
      <c r="AT516" s="543"/>
      <c r="AU516" s="223"/>
      <c r="AV516" s="223"/>
      <c r="AW516" s="223"/>
      <c r="AX516" s="223"/>
    </row>
    <row r="517" spans="1:50" ht="12.75" customHeight="1" x14ac:dyDescent="0.25">
      <c r="A517" s="222"/>
      <c r="B517" s="222"/>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c r="AD517" s="223"/>
      <c r="AE517" s="223"/>
      <c r="AF517" s="224"/>
      <c r="AG517" s="223"/>
      <c r="AH517" s="223"/>
      <c r="AI517" s="223"/>
      <c r="AJ517" s="223"/>
      <c r="AK517" s="223"/>
      <c r="AL517" s="223"/>
      <c r="AM517" s="223"/>
      <c r="AN517" s="223"/>
      <c r="AO517" s="223"/>
      <c r="AP517" s="223"/>
      <c r="AQ517" s="223"/>
      <c r="AR517" s="223"/>
      <c r="AS517" s="223"/>
      <c r="AT517" s="543"/>
      <c r="AU517" s="223"/>
      <c r="AV517" s="223"/>
      <c r="AW517" s="223"/>
      <c r="AX517" s="223"/>
    </row>
    <row r="518" spans="1:50" ht="12.75" customHeight="1" x14ac:dyDescent="0.25">
      <c r="A518" s="222"/>
      <c r="B518" s="222"/>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4"/>
      <c r="AG518" s="223"/>
      <c r="AH518" s="223"/>
      <c r="AI518" s="223"/>
      <c r="AJ518" s="223"/>
      <c r="AK518" s="223"/>
      <c r="AL518" s="223"/>
      <c r="AM518" s="223"/>
      <c r="AN518" s="223"/>
      <c r="AO518" s="223"/>
      <c r="AP518" s="223"/>
      <c r="AQ518" s="223"/>
      <c r="AR518" s="223"/>
      <c r="AS518" s="223"/>
      <c r="AT518" s="543"/>
      <c r="AU518" s="223"/>
      <c r="AV518" s="223"/>
      <c r="AW518" s="223"/>
      <c r="AX518" s="223"/>
    </row>
    <row r="519" spans="1:50" ht="12.75" customHeight="1" x14ac:dyDescent="0.25">
      <c r="A519" s="222"/>
      <c r="B519" s="222"/>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4"/>
      <c r="AG519" s="223"/>
      <c r="AH519" s="223"/>
      <c r="AI519" s="223"/>
      <c r="AJ519" s="223"/>
      <c r="AK519" s="223"/>
      <c r="AL519" s="223"/>
      <c r="AM519" s="223"/>
      <c r="AN519" s="223"/>
      <c r="AO519" s="223"/>
      <c r="AP519" s="223"/>
      <c r="AQ519" s="223"/>
      <c r="AR519" s="223"/>
      <c r="AS519" s="223"/>
      <c r="AT519" s="543"/>
      <c r="AU519" s="223"/>
      <c r="AV519" s="223"/>
      <c r="AW519" s="223"/>
      <c r="AX519" s="223"/>
    </row>
    <row r="520" spans="1:50" ht="12.75" customHeight="1" x14ac:dyDescent="0.25">
      <c r="A520" s="222"/>
      <c r="B520" s="222"/>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4"/>
      <c r="AG520" s="223"/>
      <c r="AH520" s="223"/>
      <c r="AI520" s="223"/>
      <c r="AJ520" s="223"/>
      <c r="AK520" s="223"/>
      <c r="AL520" s="223"/>
      <c r="AM520" s="223"/>
      <c r="AN520" s="223"/>
      <c r="AO520" s="223"/>
      <c r="AP520" s="223"/>
      <c r="AQ520" s="223"/>
      <c r="AR520" s="223"/>
      <c r="AS520" s="223"/>
      <c r="AT520" s="543"/>
      <c r="AU520" s="223"/>
      <c r="AV520" s="223"/>
      <c r="AW520" s="223"/>
      <c r="AX520" s="223"/>
    </row>
    <row r="521" spans="1:50" ht="12.75" customHeight="1" x14ac:dyDescent="0.25">
      <c r="A521" s="222"/>
      <c r="B521" s="222"/>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c r="AD521" s="223"/>
      <c r="AE521" s="223"/>
      <c r="AF521" s="224"/>
      <c r="AG521" s="223"/>
      <c r="AH521" s="223"/>
      <c r="AI521" s="223"/>
      <c r="AJ521" s="223"/>
      <c r="AK521" s="223"/>
      <c r="AL521" s="223"/>
      <c r="AM521" s="223"/>
      <c r="AN521" s="223"/>
      <c r="AO521" s="223"/>
      <c r="AP521" s="223"/>
      <c r="AQ521" s="223"/>
      <c r="AR521" s="223"/>
      <c r="AS521" s="223"/>
      <c r="AT521" s="543"/>
      <c r="AU521" s="223"/>
      <c r="AV521" s="223"/>
      <c r="AW521" s="223"/>
      <c r="AX521" s="223"/>
    </row>
    <row r="522" spans="1:50" ht="12.75" customHeight="1" x14ac:dyDescent="0.25">
      <c r="A522" s="222"/>
      <c r="B522" s="222"/>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c r="AD522" s="223"/>
      <c r="AE522" s="223"/>
      <c r="AF522" s="224"/>
      <c r="AG522" s="223"/>
      <c r="AH522" s="223"/>
      <c r="AI522" s="223"/>
      <c r="AJ522" s="223"/>
      <c r="AK522" s="223"/>
      <c r="AL522" s="223"/>
      <c r="AM522" s="223"/>
      <c r="AN522" s="223"/>
      <c r="AO522" s="223"/>
      <c r="AP522" s="223"/>
      <c r="AQ522" s="223"/>
      <c r="AR522" s="223"/>
      <c r="AS522" s="223"/>
      <c r="AT522" s="543"/>
      <c r="AU522" s="223"/>
      <c r="AV522" s="223"/>
      <c r="AW522" s="223"/>
      <c r="AX522" s="223"/>
    </row>
    <row r="523" spans="1:50" ht="12.75" customHeight="1" x14ac:dyDescent="0.25">
      <c r="A523" s="222"/>
      <c r="B523" s="222"/>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4"/>
      <c r="AG523" s="223"/>
      <c r="AH523" s="223"/>
      <c r="AI523" s="223"/>
      <c r="AJ523" s="223"/>
      <c r="AK523" s="223"/>
      <c r="AL523" s="223"/>
      <c r="AM523" s="223"/>
      <c r="AN523" s="223"/>
      <c r="AO523" s="223"/>
      <c r="AP523" s="223"/>
      <c r="AQ523" s="223"/>
      <c r="AR523" s="223"/>
      <c r="AS523" s="223"/>
      <c r="AT523" s="543"/>
      <c r="AU523" s="223"/>
      <c r="AV523" s="223"/>
      <c r="AW523" s="223"/>
      <c r="AX523" s="223"/>
    </row>
    <row r="524" spans="1:50" ht="12.75" customHeight="1" x14ac:dyDescent="0.25">
      <c r="A524" s="222"/>
      <c r="B524" s="222"/>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4"/>
      <c r="AG524" s="223"/>
      <c r="AH524" s="223"/>
      <c r="AI524" s="223"/>
      <c r="AJ524" s="223"/>
      <c r="AK524" s="223"/>
      <c r="AL524" s="223"/>
      <c r="AM524" s="223"/>
      <c r="AN524" s="223"/>
      <c r="AO524" s="223"/>
      <c r="AP524" s="223"/>
      <c r="AQ524" s="223"/>
      <c r="AR524" s="223"/>
      <c r="AS524" s="223"/>
      <c r="AT524" s="543"/>
      <c r="AU524" s="223"/>
      <c r="AV524" s="223"/>
      <c r="AW524" s="223"/>
      <c r="AX524" s="223"/>
    </row>
    <row r="525" spans="1:50" ht="12.75" customHeight="1" x14ac:dyDescent="0.25">
      <c r="A525" s="222"/>
      <c r="B525" s="222"/>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c r="AD525" s="223"/>
      <c r="AE525" s="223"/>
      <c r="AF525" s="224"/>
      <c r="AG525" s="223"/>
      <c r="AH525" s="223"/>
      <c r="AI525" s="223"/>
      <c r="AJ525" s="223"/>
      <c r="AK525" s="223"/>
      <c r="AL525" s="223"/>
      <c r="AM525" s="223"/>
      <c r="AN525" s="223"/>
      <c r="AO525" s="223"/>
      <c r="AP525" s="223"/>
      <c r="AQ525" s="223"/>
      <c r="AR525" s="223"/>
      <c r="AS525" s="223"/>
      <c r="AT525" s="543"/>
      <c r="AU525" s="223"/>
      <c r="AV525" s="223"/>
      <c r="AW525" s="223"/>
      <c r="AX525" s="223"/>
    </row>
    <row r="526" spans="1:50" ht="12.75" customHeight="1" x14ac:dyDescent="0.25">
      <c r="A526" s="222"/>
      <c r="B526" s="222"/>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4"/>
      <c r="AG526" s="223"/>
      <c r="AH526" s="223"/>
      <c r="AI526" s="223"/>
      <c r="AJ526" s="223"/>
      <c r="AK526" s="223"/>
      <c r="AL526" s="223"/>
      <c r="AM526" s="223"/>
      <c r="AN526" s="223"/>
      <c r="AO526" s="223"/>
      <c r="AP526" s="223"/>
      <c r="AQ526" s="223"/>
      <c r="AR526" s="223"/>
      <c r="AS526" s="223"/>
      <c r="AT526" s="543"/>
      <c r="AU526" s="223"/>
      <c r="AV526" s="223"/>
      <c r="AW526" s="223"/>
      <c r="AX526" s="223"/>
    </row>
    <row r="527" spans="1:50" ht="12.75" customHeight="1" x14ac:dyDescent="0.25">
      <c r="A527" s="222"/>
      <c r="B527" s="222"/>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4"/>
      <c r="AG527" s="223"/>
      <c r="AH527" s="223"/>
      <c r="AI527" s="223"/>
      <c r="AJ527" s="223"/>
      <c r="AK527" s="223"/>
      <c r="AL527" s="223"/>
      <c r="AM527" s="223"/>
      <c r="AN527" s="223"/>
      <c r="AO527" s="223"/>
      <c r="AP527" s="223"/>
      <c r="AQ527" s="223"/>
      <c r="AR527" s="223"/>
      <c r="AS527" s="223"/>
      <c r="AT527" s="543"/>
      <c r="AU527" s="223"/>
      <c r="AV527" s="223"/>
      <c r="AW527" s="223"/>
      <c r="AX527" s="223"/>
    </row>
    <row r="528" spans="1:50" ht="12.75" customHeight="1" x14ac:dyDescent="0.25">
      <c r="A528" s="222"/>
      <c r="B528" s="222"/>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4"/>
      <c r="AG528" s="223"/>
      <c r="AH528" s="223"/>
      <c r="AI528" s="223"/>
      <c r="AJ528" s="223"/>
      <c r="AK528" s="223"/>
      <c r="AL528" s="223"/>
      <c r="AM528" s="223"/>
      <c r="AN528" s="223"/>
      <c r="AO528" s="223"/>
      <c r="AP528" s="223"/>
      <c r="AQ528" s="223"/>
      <c r="AR528" s="223"/>
      <c r="AS528" s="223"/>
      <c r="AT528" s="543"/>
      <c r="AU528" s="223"/>
      <c r="AV528" s="223"/>
      <c r="AW528" s="223"/>
      <c r="AX528" s="223"/>
    </row>
    <row r="529" spans="1:50" ht="12.75" customHeight="1" x14ac:dyDescent="0.25">
      <c r="A529" s="222"/>
      <c r="B529" s="222"/>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4"/>
      <c r="AG529" s="223"/>
      <c r="AH529" s="223"/>
      <c r="AI529" s="223"/>
      <c r="AJ529" s="223"/>
      <c r="AK529" s="223"/>
      <c r="AL529" s="223"/>
      <c r="AM529" s="223"/>
      <c r="AN529" s="223"/>
      <c r="AO529" s="223"/>
      <c r="AP529" s="223"/>
      <c r="AQ529" s="223"/>
      <c r="AR529" s="223"/>
      <c r="AS529" s="223"/>
      <c r="AT529" s="543"/>
      <c r="AU529" s="223"/>
      <c r="AV529" s="223"/>
      <c r="AW529" s="223"/>
      <c r="AX529" s="223"/>
    </row>
    <row r="530" spans="1:50" ht="12.75" customHeight="1" x14ac:dyDescent="0.25">
      <c r="A530" s="222"/>
      <c r="B530" s="222"/>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4"/>
      <c r="AG530" s="223"/>
      <c r="AH530" s="223"/>
      <c r="AI530" s="223"/>
      <c r="AJ530" s="223"/>
      <c r="AK530" s="223"/>
      <c r="AL530" s="223"/>
      <c r="AM530" s="223"/>
      <c r="AN530" s="223"/>
      <c r="AO530" s="223"/>
      <c r="AP530" s="223"/>
      <c r="AQ530" s="223"/>
      <c r="AR530" s="223"/>
      <c r="AS530" s="223"/>
      <c r="AT530" s="543"/>
      <c r="AU530" s="223"/>
      <c r="AV530" s="223"/>
      <c r="AW530" s="223"/>
      <c r="AX530" s="223"/>
    </row>
    <row r="531" spans="1:50" ht="12.75" customHeight="1" x14ac:dyDescent="0.25">
      <c r="A531" s="222"/>
      <c r="B531" s="222"/>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4"/>
      <c r="AG531" s="223"/>
      <c r="AH531" s="223"/>
      <c r="AI531" s="223"/>
      <c r="AJ531" s="223"/>
      <c r="AK531" s="223"/>
      <c r="AL531" s="223"/>
      <c r="AM531" s="223"/>
      <c r="AN531" s="223"/>
      <c r="AO531" s="223"/>
      <c r="AP531" s="223"/>
      <c r="AQ531" s="223"/>
      <c r="AR531" s="223"/>
      <c r="AS531" s="223"/>
      <c r="AT531" s="543"/>
      <c r="AU531" s="223"/>
      <c r="AV531" s="223"/>
      <c r="AW531" s="223"/>
      <c r="AX531" s="223"/>
    </row>
    <row r="532" spans="1:50" ht="12.75" customHeight="1" x14ac:dyDescent="0.25">
      <c r="A532" s="222"/>
      <c r="B532" s="222"/>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4"/>
      <c r="AG532" s="223"/>
      <c r="AH532" s="223"/>
      <c r="AI532" s="223"/>
      <c r="AJ532" s="223"/>
      <c r="AK532" s="223"/>
      <c r="AL532" s="223"/>
      <c r="AM532" s="223"/>
      <c r="AN532" s="223"/>
      <c r="AO532" s="223"/>
      <c r="AP532" s="223"/>
      <c r="AQ532" s="223"/>
      <c r="AR532" s="223"/>
      <c r="AS532" s="223"/>
      <c r="AT532" s="543"/>
      <c r="AU532" s="223"/>
      <c r="AV532" s="223"/>
      <c r="AW532" s="223"/>
      <c r="AX532" s="223"/>
    </row>
    <row r="533" spans="1:50" ht="12.75" customHeight="1" x14ac:dyDescent="0.25">
      <c r="A533" s="222"/>
      <c r="B533" s="222"/>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4"/>
      <c r="AG533" s="223"/>
      <c r="AH533" s="223"/>
      <c r="AI533" s="223"/>
      <c r="AJ533" s="223"/>
      <c r="AK533" s="223"/>
      <c r="AL533" s="223"/>
      <c r="AM533" s="223"/>
      <c r="AN533" s="223"/>
      <c r="AO533" s="223"/>
      <c r="AP533" s="223"/>
      <c r="AQ533" s="223"/>
      <c r="AR533" s="223"/>
      <c r="AS533" s="223"/>
      <c r="AT533" s="543"/>
      <c r="AU533" s="223"/>
      <c r="AV533" s="223"/>
      <c r="AW533" s="223"/>
      <c r="AX533" s="223"/>
    </row>
    <row r="534" spans="1:50" ht="12.75" customHeight="1" x14ac:dyDescent="0.25">
      <c r="A534" s="222"/>
      <c r="B534" s="222"/>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4"/>
      <c r="AG534" s="223"/>
      <c r="AH534" s="223"/>
      <c r="AI534" s="223"/>
      <c r="AJ534" s="223"/>
      <c r="AK534" s="223"/>
      <c r="AL534" s="223"/>
      <c r="AM534" s="223"/>
      <c r="AN534" s="223"/>
      <c r="AO534" s="223"/>
      <c r="AP534" s="223"/>
      <c r="AQ534" s="223"/>
      <c r="AR534" s="223"/>
      <c r="AS534" s="223"/>
      <c r="AT534" s="543"/>
      <c r="AU534" s="223"/>
      <c r="AV534" s="223"/>
      <c r="AW534" s="223"/>
      <c r="AX534" s="223"/>
    </row>
    <row r="535" spans="1:50" ht="12.75" customHeight="1" x14ac:dyDescent="0.25">
      <c r="A535" s="222"/>
      <c r="B535" s="222"/>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4"/>
      <c r="AG535" s="223"/>
      <c r="AH535" s="223"/>
      <c r="AI535" s="223"/>
      <c r="AJ535" s="223"/>
      <c r="AK535" s="223"/>
      <c r="AL535" s="223"/>
      <c r="AM535" s="223"/>
      <c r="AN535" s="223"/>
      <c r="AO535" s="223"/>
      <c r="AP535" s="223"/>
      <c r="AQ535" s="223"/>
      <c r="AR535" s="223"/>
      <c r="AS535" s="223"/>
      <c r="AT535" s="543"/>
      <c r="AU535" s="223"/>
      <c r="AV535" s="223"/>
      <c r="AW535" s="223"/>
      <c r="AX535" s="223"/>
    </row>
    <row r="536" spans="1:50" ht="12.75" customHeight="1" x14ac:dyDescent="0.25">
      <c r="A536" s="222"/>
      <c r="B536" s="222"/>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4"/>
      <c r="AG536" s="223"/>
      <c r="AH536" s="223"/>
      <c r="AI536" s="223"/>
      <c r="AJ536" s="223"/>
      <c r="AK536" s="223"/>
      <c r="AL536" s="223"/>
      <c r="AM536" s="223"/>
      <c r="AN536" s="223"/>
      <c r="AO536" s="223"/>
      <c r="AP536" s="223"/>
      <c r="AQ536" s="223"/>
      <c r="AR536" s="223"/>
      <c r="AS536" s="223"/>
      <c r="AT536" s="543"/>
      <c r="AU536" s="223"/>
      <c r="AV536" s="223"/>
      <c r="AW536" s="223"/>
      <c r="AX536" s="223"/>
    </row>
    <row r="537" spans="1:50" ht="12.75" customHeight="1" x14ac:dyDescent="0.25">
      <c r="A537" s="222"/>
      <c r="B537" s="222"/>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4"/>
      <c r="AG537" s="223"/>
      <c r="AH537" s="223"/>
      <c r="AI537" s="223"/>
      <c r="AJ537" s="223"/>
      <c r="AK537" s="223"/>
      <c r="AL537" s="223"/>
      <c r="AM537" s="223"/>
      <c r="AN537" s="223"/>
      <c r="AO537" s="223"/>
      <c r="AP537" s="223"/>
      <c r="AQ537" s="223"/>
      <c r="AR537" s="223"/>
      <c r="AS537" s="223"/>
      <c r="AT537" s="543"/>
      <c r="AU537" s="223"/>
      <c r="AV537" s="223"/>
      <c r="AW537" s="223"/>
      <c r="AX537" s="223"/>
    </row>
    <row r="538" spans="1:50" ht="12.75" customHeight="1" x14ac:dyDescent="0.25">
      <c r="A538" s="222"/>
      <c r="B538" s="222"/>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4"/>
      <c r="AG538" s="223"/>
      <c r="AH538" s="223"/>
      <c r="AI538" s="223"/>
      <c r="AJ538" s="223"/>
      <c r="AK538" s="223"/>
      <c r="AL538" s="223"/>
      <c r="AM538" s="223"/>
      <c r="AN538" s="223"/>
      <c r="AO538" s="223"/>
      <c r="AP538" s="223"/>
      <c r="AQ538" s="223"/>
      <c r="AR538" s="223"/>
      <c r="AS538" s="223"/>
      <c r="AT538" s="543"/>
      <c r="AU538" s="223"/>
      <c r="AV538" s="223"/>
      <c r="AW538" s="223"/>
      <c r="AX538" s="223"/>
    </row>
    <row r="539" spans="1:50" ht="12.75" customHeight="1" x14ac:dyDescent="0.25">
      <c r="A539" s="222"/>
      <c r="B539" s="222"/>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c r="AD539" s="223"/>
      <c r="AE539" s="223"/>
      <c r="AF539" s="224"/>
      <c r="AG539" s="223"/>
      <c r="AH539" s="223"/>
      <c r="AI539" s="223"/>
      <c r="AJ539" s="223"/>
      <c r="AK539" s="223"/>
      <c r="AL539" s="223"/>
      <c r="AM539" s="223"/>
      <c r="AN539" s="223"/>
      <c r="AO539" s="223"/>
      <c r="AP539" s="223"/>
      <c r="AQ539" s="223"/>
      <c r="AR539" s="223"/>
      <c r="AS539" s="223"/>
      <c r="AT539" s="543"/>
      <c r="AU539" s="223"/>
      <c r="AV539" s="223"/>
      <c r="AW539" s="223"/>
      <c r="AX539" s="223"/>
    </row>
    <row r="540" spans="1:50" ht="12.75" customHeight="1" x14ac:dyDescent="0.25">
      <c r="A540" s="222"/>
      <c r="B540" s="222"/>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4"/>
      <c r="AG540" s="223"/>
      <c r="AH540" s="223"/>
      <c r="AI540" s="223"/>
      <c r="AJ540" s="223"/>
      <c r="AK540" s="223"/>
      <c r="AL540" s="223"/>
      <c r="AM540" s="223"/>
      <c r="AN540" s="223"/>
      <c r="AO540" s="223"/>
      <c r="AP540" s="223"/>
      <c r="AQ540" s="223"/>
      <c r="AR540" s="223"/>
      <c r="AS540" s="223"/>
      <c r="AT540" s="543"/>
      <c r="AU540" s="223"/>
      <c r="AV540" s="223"/>
      <c r="AW540" s="223"/>
      <c r="AX540" s="223"/>
    </row>
    <row r="541" spans="1:50" ht="12.75" customHeight="1" x14ac:dyDescent="0.25">
      <c r="A541" s="222"/>
      <c r="B541" s="222"/>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4"/>
      <c r="AG541" s="223"/>
      <c r="AH541" s="223"/>
      <c r="AI541" s="223"/>
      <c r="AJ541" s="223"/>
      <c r="AK541" s="223"/>
      <c r="AL541" s="223"/>
      <c r="AM541" s="223"/>
      <c r="AN541" s="223"/>
      <c r="AO541" s="223"/>
      <c r="AP541" s="223"/>
      <c r="AQ541" s="223"/>
      <c r="AR541" s="223"/>
      <c r="AS541" s="223"/>
      <c r="AT541" s="543"/>
      <c r="AU541" s="223"/>
      <c r="AV541" s="223"/>
      <c r="AW541" s="223"/>
      <c r="AX541" s="223"/>
    </row>
    <row r="542" spans="1:50" ht="12.75" customHeight="1" x14ac:dyDescent="0.25">
      <c r="A542" s="222"/>
      <c r="B542" s="222"/>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c r="AD542" s="223"/>
      <c r="AE542" s="223"/>
      <c r="AF542" s="224"/>
      <c r="AG542" s="223"/>
      <c r="AH542" s="223"/>
      <c r="AI542" s="223"/>
      <c r="AJ542" s="223"/>
      <c r="AK542" s="223"/>
      <c r="AL542" s="223"/>
      <c r="AM542" s="223"/>
      <c r="AN542" s="223"/>
      <c r="AO542" s="223"/>
      <c r="AP542" s="223"/>
      <c r="AQ542" s="223"/>
      <c r="AR542" s="223"/>
      <c r="AS542" s="223"/>
      <c r="AT542" s="543"/>
      <c r="AU542" s="223"/>
      <c r="AV542" s="223"/>
      <c r="AW542" s="223"/>
      <c r="AX542" s="223"/>
    </row>
    <row r="543" spans="1:50" ht="12.75" customHeight="1" x14ac:dyDescent="0.25">
      <c r="A543" s="222"/>
      <c r="B543" s="222"/>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4"/>
      <c r="AG543" s="223"/>
      <c r="AH543" s="223"/>
      <c r="AI543" s="223"/>
      <c r="AJ543" s="223"/>
      <c r="AK543" s="223"/>
      <c r="AL543" s="223"/>
      <c r="AM543" s="223"/>
      <c r="AN543" s="223"/>
      <c r="AO543" s="223"/>
      <c r="AP543" s="223"/>
      <c r="AQ543" s="223"/>
      <c r="AR543" s="223"/>
      <c r="AS543" s="223"/>
      <c r="AT543" s="543"/>
      <c r="AU543" s="223"/>
      <c r="AV543" s="223"/>
      <c r="AW543" s="223"/>
      <c r="AX543" s="223"/>
    </row>
    <row r="544" spans="1:50" ht="12.75" customHeight="1" x14ac:dyDescent="0.25">
      <c r="A544" s="222"/>
      <c r="B544" s="222"/>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4"/>
      <c r="AG544" s="223"/>
      <c r="AH544" s="223"/>
      <c r="AI544" s="223"/>
      <c r="AJ544" s="223"/>
      <c r="AK544" s="223"/>
      <c r="AL544" s="223"/>
      <c r="AM544" s="223"/>
      <c r="AN544" s="223"/>
      <c r="AO544" s="223"/>
      <c r="AP544" s="223"/>
      <c r="AQ544" s="223"/>
      <c r="AR544" s="223"/>
      <c r="AS544" s="223"/>
      <c r="AT544" s="543"/>
      <c r="AU544" s="223"/>
      <c r="AV544" s="223"/>
      <c r="AW544" s="223"/>
      <c r="AX544" s="223"/>
    </row>
    <row r="545" spans="1:50" ht="12.75" customHeight="1" x14ac:dyDescent="0.25">
      <c r="A545" s="222"/>
      <c r="B545" s="222"/>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4"/>
      <c r="AG545" s="223"/>
      <c r="AH545" s="223"/>
      <c r="AI545" s="223"/>
      <c r="AJ545" s="223"/>
      <c r="AK545" s="223"/>
      <c r="AL545" s="223"/>
      <c r="AM545" s="223"/>
      <c r="AN545" s="223"/>
      <c r="AO545" s="223"/>
      <c r="AP545" s="223"/>
      <c r="AQ545" s="223"/>
      <c r="AR545" s="223"/>
      <c r="AS545" s="223"/>
      <c r="AT545" s="543"/>
      <c r="AU545" s="223"/>
      <c r="AV545" s="223"/>
      <c r="AW545" s="223"/>
      <c r="AX545" s="223"/>
    </row>
    <row r="546" spans="1:50" ht="12.75" customHeight="1" x14ac:dyDescent="0.25">
      <c r="A546" s="222"/>
      <c r="B546" s="222"/>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c r="AD546" s="223"/>
      <c r="AE546" s="223"/>
      <c r="AF546" s="224"/>
      <c r="AG546" s="223"/>
      <c r="AH546" s="223"/>
      <c r="AI546" s="223"/>
      <c r="AJ546" s="223"/>
      <c r="AK546" s="223"/>
      <c r="AL546" s="223"/>
      <c r="AM546" s="223"/>
      <c r="AN546" s="223"/>
      <c r="AO546" s="223"/>
      <c r="AP546" s="223"/>
      <c r="AQ546" s="223"/>
      <c r="AR546" s="223"/>
      <c r="AS546" s="223"/>
      <c r="AT546" s="543"/>
      <c r="AU546" s="223"/>
      <c r="AV546" s="223"/>
      <c r="AW546" s="223"/>
      <c r="AX546" s="223"/>
    </row>
    <row r="547" spans="1:50" ht="12.75" customHeight="1" x14ac:dyDescent="0.25">
      <c r="A547" s="222"/>
      <c r="B547" s="222"/>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c r="AD547" s="223"/>
      <c r="AE547" s="223"/>
      <c r="AF547" s="224"/>
      <c r="AG547" s="223"/>
      <c r="AH547" s="223"/>
      <c r="AI547" s="223"/>
      <c r="AJ547" s="223"/>
      <c r="AK547" s="223"/>
      <c r="AL547" s="223"/>
      <c r="AM547" s="223"/>
      <c r="AN547" s="223"/>
      <c r="AO547" s="223"/>
      <c r="AP547" s="223"/>
      <c r="AQ547" s="223"/>
      <c r="AR547" s="223"/>
      <c r="AS547" s="223"/>
      <c r="AT547" s="543"/>
      <c r="AU547" s="223"/>
      <c r="AV547" s="223"/>
      <c r="AW547" s="223"/>
      <c r="AX547" s="223"/>
    </row>
    <row r="548" spans="1:50" ht="12.75" customHeight="1" x14ac:dyDescent="0.25">
      <c r="A548" s="222"/>
      <c r="B548" s="222"/>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c r="AD548" s="223"/>
      <c r="AE548" s="223"/>
      <c r="AF548" s="224"/>
      <c r="AG548" s="223"/>
      <c r="AH548" s="223"/>
      <c r="AI548" s="223"/>
      <c r="AJ548" s="223"/>
      <c r="AK548" s="223"/>
      <c r="AL548" s="223"/>
      <c r="AM548" s="223"/>
      <c r="AN548" s="223"/>
      <c r="AO548" s="223"/>
      <c r="AP548" s="223"/>
      <c r="AQ548" s="223"/>
      <c r="AR548" s="223"/>
      <c r="AS548" s="223"/>
      <c r="AT548" s="543"/>
      <c r="AU548" s="223"/>
      <c r="AV548" s="223"/>
      <c r="AW548" s="223"/>
      <c r="AX548" s="223"/>
    </row>
    <row r="549" spans="1:50" ht="12.75" customHeight="1" x14ac:dyDescent="0.25">
      <c r="A549" s="222"/>
      <c r="B549" s="222"/>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4"/>
      <c r="AG549" s="223"/>
      <c r="AH549" s="223"/>
      <c r="AI549" s="223"/>
      <c r="AJ549" s="223"/>
      <c r="AK549" s="223"/>
      <c r="AL549" s="223"/>
      <c r="AM549" s="223"/>
      <c r="AN549" s="223"/>
      <c r="AO549" s="223"/>
      <c r="AP549" s="223"/>
      <c r="AQ549" s="223"/>
      <c r="AR549" s="223"/>
      <c r="AS549" s="223"/>
      <c r="AT549" s="543"/>
      <c r="AU549" s="223"/>
      <c r="AV549" s="223"/>
      <c r="AW549" s="223"/>
      <c r="AX549" s="223"/>
    </row>
    <row r="550" spans="1:50" ht="12.75" customHeight="1" x14ac:dyDescent="0.25">
      <c r="A550" s="222"/>
      <c r="B550" s="222"/>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4"/>
      <c r="AG550" s="223"/>
      <c r="AH550" s="223"/>
      <c r="AI550" s="223"/>
      <c r="AJ550" s="223"/>
      <c r="AK550" s="223"/>
      <c r="AL550" s="223"/>
      <c r="AM550" s="223"/>
      <c r="AN550" s="223"/>
      <c r="AO550" s="223"/>
      <c r="AP550" s="223"/>
      <c r="AQ550" s="223"/>
      <c r="AR550" s="223"/>
      <c r="AS550" s="223"/>
      <c r="AT550" s="543"/>
      <c r="AU550" s="223"/>
      <c r="AV550" s="223"/>
      <c r="AW550" s="223"/>
      <c r="AX550" s="223"/>
    </row>
    <row r="551" spans="1:50" ht="12.75" customHeight="1" x14ac:dyDescent="0.25">
      <c r="A551" s="222"/>
      <c r="B551" s="222"/>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c r="AD551" s="223"/>
      <c r="AE551" s="223"/>
      <c r="AF551" s="224"/>
      <c r="AG551" s="223"/>
      <c r="AH551" s="223"/>
      <c r="AI551" s="223"/>
      <c r="AJ551" s="223"/>
      <c r="AK551" s="223"/>
      <c r="AL551" s="223"/>
      <c r="AM551" s="223"/>
      <c r="AN551" s="223"/>
      <c r="AO551" s="223"/>
      <c r="AP551" s="223"/>
      <c r="AQ551" s="223"/>
      <c r="AR551" s="223"/>
      <c r="AS551" s="223"/>
      <c r="AT551" s="543"/>
      <c r="AU551" s="223"/>
      <c r="AV551" s="223"/>
      <c r="AW551" s="223"/>
      <c r="AX551" s="223"/>
    </row>
    <row r="552" spans="1:50" ht="12.75" customHeight="1" x14ac:dyDescent="0.25">
      <c r="A552" s="222"/>
      <c r="B552" s="222"/>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4"/>
      <c r="AG552" s="223"/>
      <c r="AH552" s="223"/>
      <c r="AI552" s="223"/>
      <c r="AJ552" s="223"/>
      <c r="AK552" s="223"/>
      <c r="AL552" s="223"/>
      <c r="AM552" s="223"/>
      <c r="AN552" s="223"/>
      <c r="AO552" s="223"/>
      <c r="AP552" s="223"/>
      <c r="AQ552" s="223"/>
      <c r="AR552" s="223"/>
      <c r="AS552" s="223"/>
      <c r="AT552" s="543"/>
      <c r="AU552" s="223"/>
      <c r="AV552" s="223"/>
      <c r="AW552" s="223"/>
      <c r="AX552" s="223"/>
    </row>
    <row r="553" spans="1:50" ht="12.75" customHeight="1" x14ac:dyDescent="0.25">
      <c r="A553" s="222"/>
      <c r="B553" s="222"/>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4"/>
      <c r="AG553" s="223"/>
      <c r="AH553" s="223"/>
      <c r="AI553" s="223"/>
      <c r="AJ553" s="223"/>
      <c r="AK553" s="223"/>
      <c r="AL553" s="223"/>
      <c r="AM553" s="223"/>
      <c r="AN553" s="223"/>
      <c r="AO553" s="223"/>
      <c r="AP553" s="223"/>
      <c r="AQ553" s="223"/>
      <c r="AR553" s="223"/>
      <c r="AS553" s="223"/>
      <c r="AT553" s="543"/>
      <c r="AU553" s="223"/>
      <c r="AV553" s="223"/>
      <c r="AW553" s="223"/>
      <c r="AX553" s="223"/>
    </row>
    <row r="554" spans="1:50" ht="12.75" customHeight="1" x14ac:dyDescent="0.25">
      <c r="A554" s="222"/>
      <c r="B554" s="222"/>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4"/>
      <c r="AG554" s="223"/>
      <c r="AH554" s="223"/>
      <c r="AI554" s="223"/>
      <c r="AJ554" s="223"/>
      <c r="AK554" s="223"/>
      <c r="AL554" s="223"/>
      <c r="AM554" s="223"/>
      <c r="AN554" s="223"/>
      <c r="AO554" s="223"/>
      <c r="AP554" s="223"/>
      <c r="AQ554" s="223"/>
      <c r="AR554" s="223"/>
      <c r="AS554" s="223"/>
      <c r="AT554" s="543"/>
      <c r="AU554" s="223"/>
      <c r="AV554" s="223"/>
      <c r="AW554" s="223"/>
      <c r="AX554" s="223"/>
    </row>
    <row r="555" spans="1:50" ht="12.75" customHeight="1" x14ac:dyDescent="0.25">
      <c r="A555" s="222"/>
      <c r="B555" s="222"/>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4"/>
      <c r="AG555" s="223"/>
      <c r="AH555" s="223"/>
      <c r="AI555" s="223"/>
      <c r="AJ555" s="223"/>
      <c r="AK555" s="223"/>
      <c r="AL555" s="223"/>
      <c r="AM555" s="223"/>
      <c r="AN555" s="223"/>
      <c r="AO555" s="223"/>
      <c r="AP555" s="223"/>
      <c r="AQ555" s="223"/>
      <c r="AR555" s="223"/>
      <c r="AS555" s="223"/>
      <c r="AT555" s="543"/>
      <c r="AU555" s="223"/>
      <c r="AV555" s="223"/>
      <c r="AW555" s="223"/>
      <c r="AX555" s="223"/>
    </row>
    <row r="556" spans="1:50" ht="12.75" customHeight="1" x14ac:dyDescent="0.25">
      <c r="A556" s="222"/>
      <c r="B556" s="222"/>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4"/>
      <c r="AG556" s="223"/>
      <c r="AH556" s="223"/>
      <c r="AI556" s="223"/>
      <c r="AJ556" s="223"/>
      <c r="AK556" s="223"/>
      <c r="AL556" s="223"/>
      <c r="AM556" s="223"/>
      <c r="AN556" s="223"/>
      <c r="AO556" s="223"/>
      <c r="AP556" s="223"/>
      <c r="AQ556" s="223"/>
      <c r="AR556" s="223"/>
      <c r="AS556" s="223"/>
      <c r="AT556" s="543"/>
      <c r="AU556" s="223"/>
      <c r="AV556" s="223"/>
      <c r="AW556" s="223"/>
      <c r="AX556" s="223"/>
    </row>
    <row r="557" spans="1:50" ht="12.75" customHeight="1" x14ac:dyDescent="0.25">
      <c r="A557" s="222"/>
      <c r="B557" s="222"/>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4"/>
      <c r="AG557" s="223"/>
      <c r="AH557" s="223"/>
      <c r="AI557" s="223"/>
      <c r="AJ557" s="223"/>
      <c r="AK557" s="223"/>
      <c r="AL557" s="223"/>
      <c r="AM557" s="223"/>
      <c r="AN557" s="223"/>
      <c r="AO557" s="223"/>
      <c r="AP557" s="223"/>
      <c r="AQ557" s="223"/>
      <c r="AR557" s="223"/>
      <c r="AS557" s="223"/>
      <c r="AT557" s="543"/>
      <c r="AU557" s="223"/>
      <c r="AV557" s="223"/>
      <c r="AW557" s="223"/>
      <c r="AX557" s="223"/>
    </row>
    <row r="558" spans="1:50" ht="12.75" customHeight="1" x14ac:dyDescent="0.25">
      <c r="A558" s="222"/>
      <c r="B558" s="222"/>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4"/>
      <c r="AG558" s="223"/>
      <c r="AH558" s="223"/>
      <c r="AI558" s="223"/>
      <c r="AJ558" s="223"/>
      <c r="AK558" s="223"/>
      <c r="AL558" s="223"/>
      <c r="AM558" s="223"/>
      <c r="AN558" s="223"/>
      <c r="AO558" s="223"/>
      <c r="AP558" s="223"/>
      <c r="AQ558" s="223"/>
      <c r="AR558" s="223"/>
      <c r="AS558" s="223"/>
      <c r="AT558" s="543"/>
      <c r="AU558" s="223"/>
      <c r="AV558" s="223"/>
      <c r="AW558" s="223"/>
      <c r="AX558" s="223"/>
    </row>
    <row r="559" spans="1:50" ht="12.75" customHeight="1" x14ac:dyDescent="0.25">
      <c r="A559" s="222"/>
      <c r="B559" s="222"/>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4"/>
      <c r="AG559" s="223"/>
      <c r="AH559" s="223"/>
      <c r="AI559" s="223"/>
      <c r="AJ559" s="223"/>
      <c r="AK559" s="223"/>
      <c r="AL559" s="223"/>
      <c r="AM559" s="223"/>
      <c r="AN559" s="223"/>
      <c r="AO559" s="223"/>
      <c r="AP559" s="223"/>
      <c r="AQ559" s="223"/>
      <c r="AR559" s="223"/>
      <c r="AS559" s="223"/>
      <c r="AT559" s="543"/>
      <c r="AU559" s="223"/>
      <c r="AV559" s="223"/>
      <c r="AW559" s="223"/>
      <c r="AX559" s="223"/>
    </row>
    <row r="560" spans="1:50" ht="12.75" customHeight="1" x14ac:dyDescent="0.25">
      <c r="A560" s="222"/>
      <c r="B560" s="222"/>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4"/>
      <c r="AG560" s="223"/>
      <c r="AH560" s="223"/>
      <c r="AI560" s="223"/>
      <c r="AJ560" s="223"/>
      <c r="AK560" s="223"/>
      <c r="AL560" s="223"/>
      <c r="AM560" s="223"/>
      <c r="AN560" s="223"/>
      <c r="AO560" s="223"/>
      <c r="AP560" s="223"/>
      <c r="AQ560" s="223"/>
      <c r="AR560" s="223"/>
      <c r="AS560" s="223"/>
      <c r="AT560" s="543"/>
      <c r="AU560" s="223"/>
      <c r="AV560" s="223"/>
      <c r="AW560" s="223"/>
      <c r="AX560" s="223"/>
    </row>
    <row r="561" spans="1:50" ht="12.75" customHeight="1" x14ac:dyDescent="0.25">
      <c r="A561" s="222"/>
      <c r="B561" s="222"/>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4"/>
      <c r="AG561" s="223"/>
      <c r="AH561" s="223"/>
      <c r="AI561" s="223"/>
      <c r="AJ561" s="223"/>
      <c r="AK561" s="223"/>
      <c r="AL561" s="223"/>
      <c r="AM561" s="223"/>
      <c r="AN561" s="223"/>
      <c r="AO561" s="223"/>
      <c r="AP561" s="223"/>
      <c r="AQ561" s="223"/>
      <c r="AR561" s="223"/>
      <c r="AS561" s="223"/>
      <c r="AT561" s="543"/>
      <c r="AU561" s="223"/>
      <c r="AV561" s="223"/>
      <c r="AW561" s="223"/>
      <c r="AX561" s="223"/>
    </row>
    <row r="562" spans="1:50" ht="12.75" customHeight="1" x14ac:dyDescent="0.25">
      <c r="A562" s="222"/>
      <c r="B562" s="222"/>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4"/>
      <c r="AG562" s="223"/>
      <c r="AH562" s="223"/>
      <c r="AI562" s="223"/>
      <c r="AJ562" s="223"/>
      <c r="AK562" s="223"/>
      <c r="AL562" s="223"/>
      <c r="AM562" s="223"/>
      <c r="AN562" s="223"/>
      <c r="AO562" s="223"/>
      <c r="AP562" s="223"/>
      <c r="AQ562" s="223"/>
      <c r="AR562" s="223"/>
      <c r="AS562" s="223"/>
      <c r="AT562" s="543"/>
      <c r="AU562" s="223"/>
      <c r="AV562" s="223"/>
      <c r="AW562" s="223"/>
      <c r="AX562" s="223"/>
    </row>
    <row r="563" spans="1:50" ht="12.75" customHeight="1" x14ac:dyDescent="0.25">
      <c r="A563" s="222"/>
      <c r="B563" s="222"/>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4"/>
      <c r="AG563" s="223"/>
      <c r="AH563" s="223"/>
      <c r="AI563" s="223"/>
      <c r="AJ563" s="223"/>
      <c r="AK563" s="223"/>
      <c r="AL563" s="223"/>
      <c r="AM563" s="223"/>
      <c r="AN563" s="223"/>
      <c r="AO563" s="223"/>
      <c r="AP563" s="223"/>
      <c r="AQ563" s="223"/>
      <c r="AR563" s="223"/>
      <c r="AS563" s="223"/>
      <c r="AT563" s="543"/>
      <c r="AU563" s="223"/>
      <c r="AV563" s="223"/>
      <c r="AW563" s="223"/>
      <c r="AX563" s="223"/>
    </row>
    <row r="564" spans="1:50" ht="12.75" customHeight="1" x14ac:dyDescent="0.25">
      <c r="A564" s="222"/>
      <c r="B564" s="222"/>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4"/>
      <c r="AG564" s="223"/>
      <c r="AH564" s="223"/>
      <c r="AI564" s="223"/>
      <c r="AJ564" s="223"/>
      <c r="AK564" s="223"/>
      <c r="AL564" s="223"/>
      <c r="AM564" s="223"/>
      <c r="AN564" s="223"/>
      <c r="AO564" s="223"/>
      <c r="AP564" s="223"/>
      <c r="AQ564" s="223"/>
      <c r="AR564" s="223"/>
      <c r="AS564" s="223"/>
      <c r="AT564" s="543"/>
      <c r="AU564" s="223"/>
      <c r="AV564" s="223"/>
      <c r="AW564" s="223"/>
      <c r="AX564" s="223"/>
    </row>
    <row r="565" spans="1:50" ht="12.75" customHeight="1" x14ac:dyDescent="0.25">
      <c r="A565" s="222"/>
      <c r="B565" s="222"/>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4"/>
      <c r="AG565" s="223"/>
      <c r="AH565" s="223"/>
      <c r="AI565" s="223"/>
      <c r="AJ565" s="223"/>
      <c r="AK565" s="223"/>
      <c r="AL565" s="223"/>
      <c r="AM565" s="223"/>
      <c r="AN565" s="223"/>
      <c r="AO565" s="223"/>
      <c r="AP565" s="223"/>
      <c r="AQ565" s="223"/>
      <c r="AR565" s="223"/>
      <c r="AS565" s="223"/>
      <c r="AT565" s="543"/>
      <c r="AU565" s="223"/>
      <c r="AV565" s="223"/>
      <c r="AW565" s="223"/>
      <c r="AX565" s="223"/>
    </row>
    <row r="566" spans="1:50" ht="12.75" customHeight="1" x14ac:dyDescent="0.25">
      <c r="A566" s="222"/>
      <c r="B566" s="222"/>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4"/>
      <c r="AG566" s="223"/>
      <c r="AH566" s="223"/>
      <c r="AI566" s="223"/>
      <c r="AJ566" s="223"/>
      <c r="AK566" s="223"/>
      <c r="AL566" s="223"/>
      <c r="AM566" s="223"/>
      <c r="AN566" s="223"/>
      <c r="AO566" s="223"/>
      <c r="AP566" s="223"/>
      <c r="AQ566" s="223"/>
      <c r="AR566" s="223"/>
      <c r="AS566" s="223"/>
      <c r="AT566" s="543"/>
      <c r="AU566" s="223"/>
      <c r="AV566" s="223"/>
      <c r="AW566" s="223"/>
      <c r="AX566" s="223"/>
    </row>
    <row r="567" spans="1:50" ht="12.75" customHeight="1" x14ac:dyDescent="0.25">
      <c r="A567" s="222"/>
      <c r="B567" s="222"/>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4"/>
      <c r="AG567" s="223"/>
      <c r="AH567" s="223"/>
      <c r="AI567" s="223"/>
      <c r="AJ567" s="223"/>
      <c r="AK567" s="223"/>
      <c r="AL567" s="223"/>
      <c r="AM567" s="223"/>
      <c r="AN567" s="223"/>
      <c r="AO567" s="223"/>
      <c r="AP567" s="223"/>
      <c r="AQ567" s="223"/>
      <c r="AR567" s="223"/>
      <c r="AS567" s="223"/>
      <c r="AT567" s="543"/>
      <c r="AU567" s="223"/>
      <c r="AV567" s="223"/>
      <c r="AW567" s="223"/>
      <c r="AX567" s="223"/>
    </row>
    <row r="568" spans="1:50" ht="12.75" customHeight="1" x14ac:dyDescent="0.25">
      <c r="A568" s="222"/>
      <c r="B568" s="222"/>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4"/>
      <c r="AG568" s="223"/>
      <c r="AH568" s="223"/>
      <c r="AI568" s="223"/>
      <c r="AJ568" s="223"/>
      <c r="AK568" s="223"/>
      <c r="AL568" s="223"/>
      <c r="AM568" s="223"/>
      <c r="AN568" s="223"/>
      <c r="AO568" s="223"/>
      <c r="AP568" s="223"/>
      <c r="AQ568" s="223"/>
      <c r="AR568" s="223"/>
      <c r="AS568" s="223"/>
      <c r="AT568" s="543"/>
      <c r="AU568" s="223"/>
      <c r="AV568" s="223"/>
      <c r="AW568" s="223"/>
      <c r="AX568" s="223"/>
    </row>
    <row r="569" spans="1:50" ht="12.75" customHeight="1" x14ac:dyDescent="0.25">
      <c r="A569" s="222"/>
      <c r="B569" s="222"/>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4"/>
      <c r="AG569" s="223"/>
      <c r="AH569" s="223"/>
      <c r="AI569" s="223"/>
      <c r="AJ569" s="223"/>
      <c r="AK569" s="223"/>
      <c r="AL569" s="223"/>
      <c r="AM569" s="223"/>
      <c r="AN569" s="223"/>
      <c r="AO569" s="223"/>
      <c r="AP569" s="223"/>
      <c r="AQ569" s="223"/>
      <c r="AR569" s="223"/>
      <c r="AS569" s="223"/>
      <c r="AT569" s="543"/>
      <c r="AU569" s="223"/>
      <c r="AV569" s="223"/>
      <c r="AW569" s="223"/>
      <c r="AX569" s="223"/>
    </row>
    <row r="570" spans="1:50" ht="12.75" customHeight="1" x14ac:dyDescent="0.25">
      <c r="A570" s="222"/>
      <c r="B570" s="222"/>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4"/>
      <c r="AG570" s="223"/>
      <c r="AH570" s="223"/>
      <c r="AI570" s="223"/>
      <c r="AJ570" s="223"/>
      <c r="AK570" s="223"/>
      <c r="AL570" s="223"/>
      <c r="AM570" s="223"/>
      <c r="AN570" s="223"/>
      <c r="AO570" s="223"/>
      <c r="AP570" s="223"/>
      <c r="AQ570" s="223"/>
      <c r="AR570" s="223"/>
      <c r="AS570" s="223"/>
      <c r="AT570" s="543"/>
      <c r="AU570" s="223"/>
      <c r="AV570" s="223"/>
      <c r="AW570" s="223"/>
      <c r="AX570" s="223"/>
    </row>
    <row r="571" spans="1:50" ht="12.75" customHeight="1" x14ac:dyDescent="0.25">
      <c r="A571" s="222"/>
      <c r="B571" s="222"/>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4"/>
      <c r="AG571" s="223"/>
      <c r="AH571" s="223"/>
      <c r="AI571" s="223"/>
      <c r="AJ571" s="223"/>
      <c r="AK571" s="223"/>
      <c r="AL571" s="223"/>
      <c r="AM571" s="223"/>
      <c r="AN571" s="223"/>
      <c r="AO571" s="223"/>
      <c r="AP571" s="223"/>
      <c r="AQ571" s="223"/>
      <c r="AR571" s="223"/>
      <c r="AS571" s="223"/>
      <c r="AT571" s="543"/>
      <c r="AU571" s="223"/>
      <c r="AV571" s="223"/>
      <c r="AW571" s="223"/>
      <c r="AX571" s="223"/>
    </row>
    <row r="572" spans="1:50" ht="12.75" customHeight="1" x14ac:dyDescent="0.25">
      <c r="A572" s="222"/>
      <c r="B572" s="222"/>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4"/>
      <c r="AG572" s="223"/>
      <c r="AH572" s="223"/>
      <c r="AI572" s="223"/>
      <c r="AJ572" s="223"/>
      <c r="AK572" s="223"/>
      <c r="AL572" s="223"/>
      <c r="AM572" s="223"/>
      <c r="AN572" s="223"/>
      <c r="AO572" s="223"/>
      <c r="AP572" s="223"/>
      <c r="AQ572" s="223"/>
      <c r="AR572" s="223"/>
      <c r="AS572" s="223"/>
      <c r="AT572" s="543"/>
      <c r="AU572" s="223"/>
      <c r="AV572" s="223"/>
      <c r="AW572" s="223"/>
      <c r="AX572" s="223"/>
    </row>
    <row r="573" spans="1:50" ht="12.75" customHeight="1" x14ac:dyDescent="0.25">
      <c r="A573" s="222"/>
      <c r="B573" s="222"/>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4"/>
      <c r="AG573" s="223"/>
      <c r="AH573" s="223"/>
      <c r="AI573" s="223"/>
      <c r="AJ573" s="223"/>
      <c r="AK573" s="223"/>
      <c r="AL573" s="223"/>
      <c r="AM573" s="223"/>
      <c r="AN573" s="223"/>
      <c r="AO573" s="223"/>
      <c r="AP573" s="223"/>
      <c r="AQ573" s="223"/>
      <c r="AR573" s="223"/>
      <c r="AS573" s="223"/>
      <c r="AT573" s="543"/>
      <c r="AU573" s="223"/>
      <c r="AV573" s="223"/>
      <c r="AW573" s="223"/>
      <c r="AX573" s="223"/>
    </row>
    <row r="574" spans="1:50" ht="12.75" customHeight="1" x14ac:dyDescent="0.25">
      <c r="A574" s="222"/>
      <c r="B574" s="222"/>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4"/>
      <c r="AG574" s="223"/>
      <c r="AH574" s="223"/>
      <c r="AI574" s="223"/>
      <c r="AJ574" s="223"/>
      <c r="AK574" s="223"/>
      <c r="AL574" s="223"/>
      <c r="AM574" s="223"/>
      <c r="AN574" s="223"/>
      <c r="AO574" s="223"/>
      <c r="AP574" s="223"/>
      <c r="AQ574" s="223"/>
      <c r="AR574" s="223"/>
      <c r="AS574" s="223"/>
      <c r="AT574" s="543"/>
      <c r="AU574" s="223"/>
      <c r="AV574" s="223"/>
      <c r="AW574" s="223"/>
      <c r="AX574" s="223"/>
    </row>
    <row r="575" spans="1:50" ht="12.75" customHeight="1" x14ac:dyDescent="0.25">
      <c r="A575" s="222"/>
      <c r="B575" s="222"/>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4"/>
      <c r="AG575" s="223"/>
      <c r="AH575" s="223"/>
      <c r="AI575" s="223"/>
      <c r="AJ575" s="223"/>
      <c r="AK575" s="223"/>
      <c r="AL575" s="223"/>
      <c r="AM575" s="223"/>
      <c r="AN575" s="223"/>
      <c r="AO575" s="223"/>
      <c r="AP575" s="223"/>
      <c r="AQ575" s="223"/>
      <c r="AR575" s="223"/>
      <c r="AS575" s="223"/>
      <c r="AT575" s="543"/>
      <c r="AU575" s="223"/>
      <c r="AV575" s="223"/>
      <c r="AW575" s="223"/>
      <c r="AX575" s="223"/>
    </row>
    <row r="576" spans="1:50" ht="12.75" customHeight="1" x14ac:dyDescent="0.25">
      <c r="A576" s="222"/>
      <c r="B576" s="222"/>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4"/>
      <c r="AG576" s="223"/>
      <c r="AH576" s="223"/>
      <c r="AI576" s="223"/>
      <c r="AJ576" s="223"/>
      <c r="AK576" s="223"/>
      <c r="AL576" s="223"/>
      <c r="AM576" s="223"/>
      <c r="AN576" s="223"/>
      <c r="AO576" s="223"/>
      <c r="AP576" s="223"/>
      <c r="AQ576" s="223"/>
      <c r="AR576" s="223"/>
      <c r="AS576" s="223"/>
      <c r="AT576" s="543"/>
      <c r="AU576" s="223"/>
      <c r="AV576" s="223"/>
      <c r="AW576" s="223"/>
      <c r="AX576" s="223"/>
    </row>
    <row r="577" spans="1:50" ht="12.75" customHeight="1" x14ac:dyDescent="0.25">
      <c r="A577" s="222"/>
      <c r="B577" s="222"/>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4"/>
      <c r="AG577" s="223"/>
      <c r="AH577" s="223"/>
      <c r="AI577" s="223"/>
      <c r="AJ577" s="223"/>
      <c r="AK577" s="223"/>
      <c r="AL577" s="223"/>
      <c r="AM577" s="223"/>
      <c r="AN577" s="223"/>
      <c r="AO577" s="223"/>
      <c r="AP577" s="223"/>
      <c r="AQ577" s="223"/>
      <c r="AR577" s="223"/>
      <c r="AS577" s="223"/>
      <c r="AT577" s="543"/>
      <c r="AU577" s="223"/>
      <c r="AV577" s="223"/>
      <c r="AW577" s="223"/>
      <c r="AX577" s="223"/>
    </row>
    <row r="578" spans="1:50" ht="12.75" customHeight="1" x14ac:dyDescent="0.25">
      <c r="A578" s="222"/>
      <c r="B578" s="222"/>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4"/>
      <c r="AG578" s="223"/>
      <c r="AH578" s="223"/>
      <c r="AI578" s="223"/>
      <c r="AJ578" s="223"/>
      <c r="AK578" s="223"/>
      <c r="AL578" s="223"/>
      <c r="AM578" s="223"/>
      <c r="AN578" s="223"/>
      <c r="AO578" s="223"/>
      <c r="AP578" s="223"/>
      <c r="AQ578" s="223"/>
      <c r="AR578" s="223"/>
      <c r="AS578" s="223"/>
      <c r="AT578" s="543"/>
      <c r="AU578" s="223"/>
      <c r="AV578" s="223"/>
      <c r="AW578" s="223"/>
      <c r="AX578" s="223"/>
    </row>
    <row r="579" spans="1:50" ht="12.75" customHeight="1" x14ac:dyDescent="0.25">
      <c r="A579" s="222"/>
      <c r="B579" s="222"/>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4"/>
      <c r="AG579" s="223"/>
      <c r="AH579" s="223"/>
      <c r="AI579" s="223"/>
      <c r="AJ579" s="223"/>
      <c r="AK579" s="223"/>
      <c r="AL579" s="223"/>
      <c r="AM579" s="223"/>
      <c r="AN579" s="223"/>
      <c r="AO579" s="223"/>
      <c r="AP579" s="223"/>
      <c r="AQ579" s="223"/>
      <c r="AR579" s="223"/>
      <c r="AS579" s="223"/>
      <c r="AT579" s="543"/>
      <c r="AU579" s="223"/>
      <c r="AV579" s="223"/>
      <c r="AW579" s="223"/>
      <c r="AX579" s="223"/>
    </row>
    <row r="580" spans="1:50" ht="12.75" customHeight="1" x14ac:dyDescent="0.25">
      <c r="A580" s="222"/>
      <c r="B580" s="222"/>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4"/>
      <c r="AG580" s="223"/>
      <c r="AH580" s="223"/>
      <c r="AI580" s="223"/>
      <c r="AJ580" s="223"/>
      <c r="AK580" s="223"/>
      <c r="AL580" s="223"/>
      <c r="AM580" s="223"/>
      <c r="AN580" s="223"/>
      <c r="AO580" s="223"/>
      <c r="AP580" s="223"/>
      <c r="AQ580" s="223"/>
      <c r="AR580" s="223"/>
      <c r="AS580" s="223"/>
      <c r="AT580" s="543"/>
      <c r="AU580" s="223"/>
      <c r="AV580" s="223"/>
      <c r="AW580" s="223"/>
      <c r="AX580" s="223"/>
    </row>
    <row r="581" spans="1:50" ht="12.75" customHeight="1" x14ac:dyDescent="0.25">
      <c r="A581" s="222"/>
      <c r="B581" s="222"/>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4"/>
      <c r="AG581" s="223"/>
      <c r="AH581" s="223"/>
      <c r="AI581" s="223"/>
      <c r="AJ581" s="223"/>
      <c r="AK581" s="223"/>
      <c r="AL581" s="223"/>
      <c r="AM581" s="223"/>
      <c r="AN581" s="223"/>
      <c r="AO581" s="223"/>
      <c r="AP581" s="223"/>
      <c r="AQ581" s="223"/>
      <c r="AR581" s="223"/>
      <c r="AS581" s="223"/>
      <c r="AT581" s="543"/>
      <c r="AU581" s="223"/>
      <c r="AV581" s="223"/>
      <c r="AW581" s="223"/>
      <c r="AX581" s="223"/>
    </row>
    <row r="582" spans="1:50" ht="12.75" customHeight="1" x14ac:dyDescent="0.25">
      <c r="A582" s="222"/>
      <c r="B582" s="222"/>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4"/>
      <c r="AG582" s="223"/>
      <c r="AH582" s="223"/>
      <c r="AI582" s="223"/>
      <c r="AJ582" s="223"/>
      <c r="AK582" s="223"/>
      <c r="AL582" s="223"/>
      <c r="AM582" s="223"/>
      <c r="AN582" s="223"/>
      <c r="AO582" s="223"/>
      <c r="AP582" s="223"/>
      <c r="AQ582" s="223"/>
      <c r="AR582" s="223"/>
      <c r="AS582" s="223"/>
      <c r="AT582" s="543"/>
      <c r="AU582" s="223"/>
      <c r="AV582" s="223"/>
      <c r="AW582" s="223"/>
      <c r="AX582" s="223"/>
    </row>
    <row r="583" spans="1:50" ht="12.75" customHeight="1" x14ac:dyDescent="0.25">
      <c r="A583" s="222"/>
      <c r="B583" s="222"/>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4"/>
      <c r="AG583" s="223"/>
      <c r="AH583" s="223"/>
      <c r="AI583" s="223"/>
      <c r="AJ583" s="223"/>
      <c r="AK583" s="223"/>
      <c r="AL583" s="223"/>
      <c r="AM583" s="223"/>
      <c r="AN583" s="223"/>
      <c r="AO583" s="223"/>
      <c r="AP583" s="223"/>
      <c r="AQ583" s="223"/>
      <c r="AR583" s="223"/>
      <c r="AS583" s="223"/>
      <c r="AT583" s="543"/>
      <c r="AU583" s="223"/>
      <c r="AV583" s="223"/>
      <c r="AW583" s="223"/>
      <c r="AX583" s="223"/>
    </row>
    <row r="584" spans="1:50" ht="12.75" customHeight="1" x14ac:dyDescent="0.25">
      <c r="A584" s="222"/>
      <c r="B584" s="222"/>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4"/>
      <c r="AG584" s="223"/>
      <c r="AH584" s="223"/>
      <c r="AI584" s="223"/>
      <c r="AJ584" s="223"/>
      <c r="AK584" s="223"/>
      <c r="AL584" s="223"/>
      <c r="AM584" s="223"/>
      <c r="AN584" s="223"/>
      <c r="AO584" s="223"/>
      <c r="AP584" s="223"/>
      <c r="AQ584" s="223"/>
      <c r="AR584" s="223"/>
      <c r="AS584" s="223"/>
      <c r="AT584" s="543"/>
      <c r="AU584" s="223"/>
      <c r="AV584" s="223"/>
      <c r="AW584" s="223"/>
      <c r="AX584" s="223"/>
    </row>
    <row r="585" spans="1:50" ht="12.75" customHeight="1" x14ac:dyDescent="0.25">
      <c r="A585" s="222"/>
      <c r="B585" s="222"/>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4"/>
      <c r="AG585" s="223"/>
      <c r="AH585" s="223"/>
      <c r="AI585" s="223"/>
      <c r="AJ585" s="223"/>
      <c r="AK585" s="223"/>
      <c r="AL585" s="223"/>
      <c r="AM585" s="223"/>
      <c r="AN585" s="223"/>
      <c r="AO585" s="223"/>
      <c r="AP585" s="223"/>
      <c r="AQ585" s="223"/>
      <c r="AR585" s="223"/>
      <c r="AS585" s="223"/>
      <c r="AT585" s="543"/>
      <c r="AU585" s="223"/>
      <c r="AV585" s="223"/>
      <c r="AW585" s="223"/>
      <c r="AX585" s="223"/>
    </row>
    <row r="586" spans="1:50" ht="12.75" customHeight="1" x14ac:dyDescent="0.25">
      <c r="A586" s="222"/>
      <c r="B586" s="222"/>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4"/>
      <c r="AG586" s="223"/>
      <c r="AH586" s="223"/>
      <c r="AI586" s="223"/>
      <c r="AJ586" s="223"/>
      <c r="AK586" s="223"/>
      <c r="AL586" s="223"/>
      <c r="AM586" s="223"/>
      <c r="AN586" s="223"/>
      <c r="AO586" s="223"/>
      <c r="AP586" s="223"/>
      <c r="AQ586" s="223"/>
      <c r="AR586" s="223"/>
      <c r="AS586" s="223"/>
      <c r="AT586" s="543"/>
      <c r="AU586" s="223"/>
      <c r="AV586" s="223"/>
      <c r="AW586" s="223"/>
      <c r="AX586" s="223"/>
    </row>
    <row r="587" spans="1:50" ht="12.75" customHeight="1" x14ac:dyDescent="0.25">
      <c r="A587" s="222"/>
      <c r="B587" s="222"/>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4"/>
      <c r="AG587" s="223"/>
      <c r="AH587" s="223"/>
      <c r="AI587" s="223"/>
      <c r="AJ587" s="223"/>
      <c r="AK587" s="223"/>
      <c r="AL587" s="223"/>
      <c r="AM587" s="223"/>
      <c r="AN587" s="223"/>
      <c r="AO587" s="223"/>
      <c r="AP587" s="223"/>
      <c r="AQ587" s="223"/>
      <c r="AR587" s="223"/>
      <c r="AS587" s="223"/>
      <c r="AT587" s="543"/>
      <c r="AU587" s="223"/>
      <c r="AV587" s="223"/>
      <c r="AW587" s="223"/>
      <c r="AX587" s="223"/>
    </row>
    <row r="588" spans="1:50" ht="12.75" customHeight="1" x14ac:dyDescent="0.25">
      <c r="A588" s="222"/>
      <c r="B588" s="222"/>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4"/>
      <c r="AG588" s="223"/>
      <c r="AH588" s="223"/>
      <c r="AI588" s="223"/>
      <c r="AJ588" s="223"/>
      <c r="AK588" s="223"/>
      <c r="AL588" s="223"/>
      <c r="AM588" s="223"/>
      <c r="AN588" s="223"/>
      <c r="AO588" s="223"/>
      <c r="AP588" s="223"/>
      <c r="AQ588" s="223"/>
      <c r="AR588" s="223"/>
      <c r="AS588" s="223"/>
      <c r="AT588" s="543"/>
      <c r="AU588" s="223"/>
      <c r="AV588" s="223"/>
      <c r="AW588" s="223"/>
      <c r="AX588" s="223"/>
    </row>
    <row r="589" spans="1:50" ht="12.75" customHeight="1" x14ac:dyDescent="0.25">
      <c r="A589" s="222"/>
      <c r="B589" s="222"/>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4"/>
      <c r="AG589" s="223"/>
      <c r="AH589" s="223"/>
      <c r="AI589" s="223"/>
      <c r="AJ589" s="223"/>
      <c r="AK589" s="223"/>
      <c r="AL589" s="223"/>
      <c r="AM589" s="223"/>
      <c r="AN589" s="223"/>
      <c r="AO589" s="223"/>
      <c r="AP589" s="223"/>
      <c r="AQ589" s="223"/>
      <c r="AR589" s="223"/>
      <c r="AS589" s="223"/>
      <c r="AT589" s="543"/>
      <c r="AU589" s="223"/>
      <c r="AV589" s="223"/>
      <c r="AW589" s="223"/>
      <c r="AX589" s="223"/>
    </row>
    <row r="590" spans="1:50" ht="12.75" customHeight="1" x14ac:dyDescent="0.25">
      <c r="A590" s="222"/>
      <c r="B590" s="222"/>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4"/>
      <c r="AG590" s="223"/>
      <c r="AH590" s="223"/>
      <c r="AI590" s="223"/>
      <c r="AJ590" s="223"/>
      <c r="AK590" s="223"/>
      <c r="AL590" s="223"/>
      <c r="AM590" s="223"/>
      <c r="AN590" s="223"/>
      <c r="AO590" s="223"/>
      <c r="AP590" s="223"/>
      <c r="AQ590" s="223"/>
      <c r="AR590" s="223"/>
      <c r="AS590" s="223"/>
      <c r="AT590" s="543"/>
      <c r="AU590" s="223"/>
      <c r="AV590" s="223"/>
      <c r="AW590" s="223"/>
      <c r="AX590" s="223"/>
    </row>
    <row r="591" spans="1:50" ht="12.75" customHeight="1" x14ac:dyDescent="0.25">
      <c r="A591" s="222"/>
      <c r="B591" s="222"/>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4"/>
      <c r="AG591" s="223"/>
      <c r="AH591" s="223"/>
      <c r="AI591" s="223"/>
      <c r="AJ591" s="223"/>
      <c r="AK591" s="223"/>
      <c r="AL591" s="223"/>
      <c r="AM591" s="223"/>
      <c r="AN591" s="223"/>
      <c r="AO591" s="223"/>
      <c r="AP591" s="223"/>
      <c r="AQ591" s="223"/>
      <c r="AR591" s="223"/>
      <c r="AS591" s="223"/>
      <c r="AT591" s="543"/>
      <c r="AU591" s="223"/>
      <c r="AV591" s="223"/>
      <c r="AW591" s="223"/>
      <c r="AX591" s="223"/>
    </row>
    <row r="592" spans="1:50" ht="12.75" customHeight="1" x14ac:dyDescent="0.25">
      <c r="A592" s="222"/>
      <c r="B592" s="222"/>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4"/>
      <c r="AG592" s="223"/>
      <c r="AH592" s="223"/>
      <c r="AI592" s="223"/>
      <c r="AJ592" s="223"/>
      <c r="AK592" s="223"/>
      <c r="AL592" s="223"/>
      <c r="AM592" s="223"/>
      <c r="AN592" s="223"/>
      <c r="AO592" s="223"/>
      <c r="AP592" s="223"/>
      <c r="AQ592" s="223"/>
      <c r="AR592" s="223"/>
      <c r="AS592" s="223"/>
      <c r="AT592" s="543"/>
      <c r="AU592" s="223"/>
      <c r="AV592" s="223"/>
      <c r="AW592" s="223"/>
      <c r="AX592" s="223"/>
    </row>
    <row r="593" spans="1:50" ht="12.75" customHeight="1" x14ac:dyDescent="0.25">
      <c r="A593" s="222"/>
      <c r="B593" s="222"/>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4"/>
      <c r="AG593" s="223"/>
      <c r="AH593" s="223"/>
      <c r="AI593" s="223"/>
      <c r="AJ593" s="223"/>
      <c r="AK593" s="223"/>
      <c r="AL593" s="223"/>
      <c r="AM593" s="223"/>
      <c r="AN593" s="223"/>
      <c r="AO593" s="223"/>
      <c r="AP593" s="223"/>
      <c r="AQ593" s="223"/>
      <c r="AR593" s="223"/>
      <c r="AS593" s="223"/>
      <c r="AT593" s="543"/>
      <c r="AU593" s="223"/>
      <c r="AV593" s="223"/>
      <c r="AW593" s="223"/>
      <c r="AX593" s="223"/>
    </row>
    <row r="594" spans="1:50" ht="12.75" customHeight="1" x14ac:dyDescent="0.25">
      <c r="A594" s="222"/>
      <c r="B594" s="222"/>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c r="AD594" s="223"/>
      <c r="AE594" s="223"/>
      <c r="AF594" s="224"/>
      <c r="AG594" s="223"/>
      <c r="AH594" s="223"/>
      <c r="AI594" s="223"/>
      <c r="AJ594" s="223"/>
      <c r="AK594" s="223"/>
      <c r="AL594" s="223"/>
      <c r="AM594" s="223"/>
      <c r="AN594" s="223"/>
      <c r="AO594" s="223"/>
      <c r="AP594" s="223"/>
      <c r="AQ594" s="223"/>
      <c r="AR594" s="223"/>
      <c r="AS594" s="223"/>
      <c r="AT594" s="543"/>
      <c r="AU594" s="223"/>
      <c r="AV594" s="223"/>
      <c r="AW594" s="223"/>
      <c r="AX594" s="223"/>
    </row>
    <row r="595" spans="1:50" ht="12.75" customHeight="1" x14ac:dyDescent="0.25">
      <c r="A595" s="222"/>
      <c r="B595" s="222"/>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c r="AD595" s="223"/>
      <c r="AE595" s="223"/>
      <c r="AF595" s="224"/>
      <c r="AG595" s="223"/>
      <c r="AH595" s="223"/>
      <c r="AI595" s="223"/>
      <c r="AJ595" s="223"/>
      <c r="AK595" s="223"/>
      <c r="AL595" s="223"/>
      <c r="AM595" s="223"/>
      <c r="AN595" s="223"/>
      <c r="AO595" s="223"/>
      <c r="AP595" s="223"/>
      <c r="AQ595" s="223"/>
      <c r="AR595" s="223"/>
      <c r="AS595" s="223"/>
      <c r="AT595" s="543"/>
      <c r="AU595" s="223"/>
      <c r="AV595" s="223"/>
      <c r="AW595" s="223"/>
      <c r="AX595" s="223"/>
    </row>
    <row r="596" spans="1:50" ht="12.75" customHeight="1" x14ac:dyDescent="0.25">
      <c r="A596" s="222"/>
      <c r="B596" s="222"/>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c r="AA596" s="223"/>
      <c r="AB596" s="223"/>
      <c r="AC596" s="223"/>
      <c r="AD596" s="223"/>
      <c r="AE596" s="223"/>
      <c r="AF596" s="224"/>
      <c r="AG596" s="223"/>
      <c r="AH596" s="223"/>
      <c r="AI596" s="223"/>
      <c r="AJ596" s="223"/>
      <c r="AK596" s="223"/>
      <c r="AL596" s="223"/>
      <c r="AM596" s="223"/>
      <c r="AN596" s="223"/>
      <c r="AO596" s="223"/>
      <c r="AP596" s="223"/>
      <c r="AQ596" s="223"/>
      <c r="AR596" s="223"/>
      <c r="AS596" s="223"/>
      <c r="AT596" s="543"/>
      <c r="AU596" s="223"/>
      <c r="AV596" s="223"/>
      <c r="AW596" s="223"/>
      <c r="AX596" s="223"/>
    </row>
    <row r="597" spans="1:50" ht="12.75" customHeight="1" x14ac:dyDescent="0.25">
      <c r="A597" s="222"/>
      <c r="B597" s="222"/>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4"/>
      <c r="AG597" s="223"/>
      <c r="AH597" s="223"/>
      <c r="AI597" s="223"/>
      <c r="AJ597" s="223"/>
      <c r="AK597" s="223"/>
      <c r="AL597" s="223"/>
      <c r="AM597" s="223"/>
      <c r="AN597" s="223"/>
      <c r="AO597" s="223"/>
      <c r="AP597" s="223"/>
      <c r="AQ597" s="223"/>
      <c r="AR597" s="223"/>
      <c r="AS597" s="223"/>
      <c r="AT597" s="543"/>
      <c r="AU597" s="223"/>
      <c r="AV597" s="223"/>
      <c r="AW597" s="223"/>
      <c r="AX597" s="223"/>
    </row>
    <row r="598" spans="1:50" ht="12.75" customHeight="1" x14ac:dyDescent="0.25">
      <c r="A598" s="222"/>
      <c r="B598" s="222"/>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4"/>
      <c r="AG598" s="223"/>
      <c r="AH598" s="223"/>
      <c r="AI598" s="223"/>
      <c r="AJ598" s="223"/>
      <c r="AK598" s="223"/>
      <c r="AL598" s="223"/>
      <c r="AM598" s="223"/>
      <c r="AN598" s="223"/>
      <c r="AO598" s="223"/>
      <c r="AP598" s="223"/>
      <c r="AQ598" s="223"/>
      <c r="AR598" s="223"/>
      <c r="AS598" s="223"/>
      <c r="AT598" s="543"/>
      <c r="AU598" s="223"/>
      <c r="AV598" s="223"/>
      <c r="AW598" s="223"/>
      <c r="AX598" s="223"/>
    </row>
    <row r="599" spans="1:50" ht="12.75" customHeight="1" x14ac:dyDescent="0.25">
      <c r="A599" s="222"/>
      <c r="B599" s="222"/>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4"/>
      <c r="AG599" s="223"/>
      <c r="AH599" s="223"/>
      <c r="AI599" s="223"/>
      <c r="AJ599" s="223"/>
      <c r="AK599" s="223"/>
      <c r="AL599" s="223"/>
      <c r="AM599" s="223"/>
      <c r="AN599" s="223"/>
      <c r="AO599" s="223"/>
      <c r="AP599" s="223"/>
      <c r="AQ599" s="223"/>
      <c r="AR599" s="223"/>
      <c r="AS599" s="223"/>
      <c r="AT599" s="543"/>
      <c r="AU599" s="223"/>
      <c r="AV599" s="223"/>
      <c r="AW599" s="223"/>
      <c r="AX599" s="223"/>
    </row>
    <row r="600" spans="1:50" ht="12.75" customHeight="1" x14ac:dyDescent="0.25">
      <c r="A600" s="222"/>
      <c r="B600" s="222"/>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4"/>
      <c r="AG600" s="223"/>
      <c r="AH600" s="223"/>
      <c r="AI600" s="223"/>
      <c r="AJ600" s="223"/>
      <c r="AK600" s="223"/>
      <c r="AL600" s="223"/>
      <c r="AM600" s="223"/>
      <c r="AN600" s="223"/>
      <c r="AO600" s="223"/>
      <c r="AP600" s="223"/>
      <c r="AQ600" s="223"/>
      <c r="AR600" s="223"/>
      <c r="AS600" s="223"/>
      <c r="AT600" s="543"/>
      <c r="AU600" s="223"/>
      <c r="AV600" s="223"/>
      <c r="AW600" s="223"/>
      <c r="AX600" s="223"/>
    </row>
    <row r="601" spans="1:50" ht="12.75" customHeight="1" x14ac:dyDescent="0.25">
      <c r="A601" s="222"/>
      <c r="B601" s="222"/>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4"/>
      <c r="AG601" s="223"/>
      <c r="AH601" s="223"/>
      <c r="AI601" s="223"/>
      <c r="AJ601" s="223"/>
      <c r="AK601" s="223"/>
      <c r="AL601" s="223"/>
      <c r="AM601" s="223"/>
      <c r="AN601" s="223"/>
      <c r="AO601" s="223"/>
      <c r="AP601" s="223"/>
      <c r="AQ601" s="223"/>
      <c r="AR601" s="223"/>
      <c r="AS601" s="223"/>
      <c r="AT601" s="543"/>
      <c r="AU601" s="223"/>
      <c r="AV601" s="223"/>
      <c r="AW601" s="223"/>
      <c r="AX601" s="223"/>
    </row>
    <row r="602" spans="1:50" ht="12.75" customHeight="1" x14ac:dyDescent="0.25">
      <c r="A602" s="222"/>
      <c r="B602" s="222"/>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4"/>
      <c r="AG602" s="223"/>
      <c r="AH602" s="223"/>
      <c r="AI602" s="223"/>
      <c r="AJ602" s="223"/>
      <c r="AK602" s="223"/>
      <c r="AL602" s="223"/>
      <c r="AM602" s="223"/>
      <c r="AN602" s="223"/>
      <c r="AO602" s="223"/>
      <c r="AP602" s="223"/>
      <c r="AQ602" s="223"/>
      <c r="AR602" s="223"/>
      <c r="AS602" s="223"/>
      <c r="AT602" s="543"/>
      <c r="AU602" s="223"/>
      <c r="AV602" s="223"/>
      <c r="AW602" s="223"/>
      <c r="AX602" s="223"/>
    </row>
    <row r="603" spans="1:50" ht="12.75" customHeight="1" x14ac:dyDescent="0.25">
      <c r="A603" s="222"/>
      <c r="B603" s="222"/>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4"/>
      <c r="AG603" s="223"/>
      <c r="AH603" s="223"/>
      <c r="AI603" s="223"/>
      <c r="AJ603" s="223"/>
      <c r="AK603" s="223"/>
      <c r="AL603" s="223"/>
      <c r="AM603" s="223"/>
      <c r="AN603" s="223"/>
      <c r="AO603" s="223"/>
      <c r="AP603" s="223"/>
      <c r="AQ603" s="223"/>
      <c r="AR603" s="223"/>
      <c r="AS603" s="223"/>
      <c r="AT603" s="543"/>
      <c r="AU603" s="223"/>
      <c r="AV603" s="223"/>
      <c r="AW603" s="223"/>
      <c r="AX603" s="223"/>
    </row>
    <row r="604" spans="1:50" ht="12.75" customHeight="1" x14ac:dyDescent="0.25">
      <c r="A604" s="222"/>
      <c r="B604" s="222"/>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4"/>
      <c r="AG604" s="223"/>
      <c r="AH604" s="223"/>
      <c r="AI604" s="223"/>
      <c r="AJ604" s="223"/>
      <c r="AK604" s="223"/>
      <c r="AL604" s="223"/>
      <c r="AM604" s="223"/>
      <c r="AN604" s="223"/>
      <c r="AO604" s="223"/>
      <c r="AP604" s="223"/>
      <c r="AQ604" s="223"/>
      <c r="AR604" s="223"/>
      <c r="AS604" s="223"/>
      <c r="AT604" s="543"/>
      <c r="AU604" s="223"/>
      <c r="AV604" s="223"/>
      <c r="AW604" s="223"/>
      <c r="AX604" s="223"/>
    </row>
    <row r="605" spans="1:50" ht="12.75" customHeight="1" x14ac:dyDescent="0.25">
      <c r="A605" s="222"/>
      <c r="B605" s="222"/>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c r="AA605" s="223"/>
      <c r="AB605" s="223"/>
      <c r="AC605" s="223"/>
      <c r="AD605" s="223"/>
      <c r="AE605" s="223"/>
      <c r="AF605" s="224"/>
      <c r="AG605" s="223"/>
      <c r="AH605" s="223"/>
      <c r="AI605" s="223"/>
      <c r="AJ605" s="223"/>
      <c r="AK605" s="223"/>
      <c r="AL605" s="223"/>
      <c r="AM605" s="223"/>
      <c r="AN605" s="223"/>
      <c r="AO605" s="223"/>
      <c r="AP605" s="223"/>
      <c r="AQ605" s="223"/>
      <c r="AR605" s="223"/>
      <c r="AS605" s="223"/>
      <c r="AT605" s="543"/>
      <c r="AU605" s="223"/>
      <c r="AV605" s="223"/>
      <c r="AW605" s="223"/>
      <c r="AX605" s="223"/>
    </row>
    <row r="606" spans="1:50" ht="12.75" customHeight="1" x14ac:dyDescent="0.25">
      <c r="A606" s="222"/>
      <c r="B606" s="222"/>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3"/>
      <c r="AC606" s="223"/>
      <c r="AD606" s="223"/>
      <c r="AE606" s="223"/>
      <c r="AF606" s="224"/>
      <c r="AG606" s="223"/>
      <c r="AH606" s="223"/>
      <c r="AI606" s="223"/>
      <c r="AJ606" s="223"/>
      <c r="AK606" s="223"/>
      <c r="AL606" s="223"/>
      <c r="AM606" s="223"/>
      <c r="AN606" s="223"/>
      <c r="AO606" s="223"/>
      <c r="AP606" s="223"/>
      <c r="AQ606" s="223"/>
      <c r="AR606" s="223"/>
      <c r="AS606" s="223"/>
      <c r="AT606" s="543"/>
      <c r="AU606" s="223"/>
      <c r="AV606" s="223"/>
      <c r="AW606" s="223"/>
      <c r="AX606" s="223"/>
    </row>
    <row r="607" spans="1:50" ht="12.75" customHeight="1" x14ac:dyDescent="0.25">
      <c r="A607" s="222"/>
      <c r="B607" s="222"/>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4"/>
      <c r="AG607" s="223"/>
      <c r="AH607" s="223"/>
      <c r="AI607" s="223"/>
      <c r="AJ607" s="223"/>
      <c r="AK607" s="223"/>
      <c r="AL607" s="223"/>
      <c r="AM607" s="223"/>
      <c r="AN607" s="223"/>
      <c r="AO607" s="223"/>
      <c r="AP607" s="223"/>
      <c r="AQ607" s="223"/>
      <c r="AR607" s="223"/>
      <c r="AS607" s="223"/>
      <c r="AT607" s="543"/>
      <c r="AU607" s="223"/>
      <c r="AV607" s="223"/>
      <c r="AW607" s="223"/>
      <c r="AX607" s="223"/>
    </row>
    <row r="608" spans="1:50" ht="12.75" customHeight="1" x14ac:dyDescent="0.25">
      <c r="A608" s="222"/>
      <c r="B608" s="222"/>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c r="AD608" s="223"/>
      <c r="AE608" s="223"/>
      <c r="AF608" s="224"/>
      <c r="AG608" s="223"/>
      <c r="AH608" s="223"/>
      <c r="AI608" s="223"/>
      <c r="AJ608" s="223"/>
      <c r="AK608" s="223"/>
      <c r="AL608" s="223"/>
      <c r="AM608" s="223"/>
      <c r="AN608" s="223"/>
      <c r="AO608" s="223"/>
      <c r="AP608" s="223"/>
      <c r="AQ608" s="223"/>
      <c r="AR608" s="223"/>
      <c r="AS608" s="223"/>
      <c r="AT608" s="543"/>
      <c r="AU608" s="223"/>
      <c r="AV608" s="223"/>
      <c r="AW608" s="223"/>
      <c r="AX608" s="223"/>
    </row>
    <row r="609" spans="1:50" ht="12.75" customHeight="1" x14ac:dyDescent="0.25">
      <c r="A609" s="222"/>
      <c r="B609" s="222"/>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4"/>
      <c r="AG609" s="223"/>
      <c r="AH609" s="223"/>
      <c r="AI609" s="223"/>
      <c r="AJ609" s="223"/>
      <c r="AK609" s="223"/>
      <c r="AL609" s="223"/>
      <c r="AM609" s="223"/>
      <c r="AN609" s="223"/>
      <c r="AO609" s="223"/>
      <c r="AP609" s="223"/>
      <c r="AQ609" s="223"/>
      <c r="AR609" s="223"/>
      <c r="AS609" s="223"/>
      <c r="AT609" s="543"/>
      <c r="AU609" s="223"/>
      <c r="AV609" s="223"/>
      <c r="AW609" s="223"/>
      <c r="AX609" s="223"/>
    </row>
    <row r="610" spans="1:50" ht="12.75" customHeight="1" x14ac:dyDescent="0.25">
      <c r="A610" s="222"/>
      <c r="B610" s="222"/>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c r="AD610" s="223"/>
      <c r="AE610" s="223"/>
      <c r="AF610" s="224"/>
      <c r="AG610" s="223"/>
      <c r="AH610" s="223"/>
      <c r="AI610" s="223"/>
      <c r="AJ610" s="223"/>
      <c r="AK610" s="223"/>
      <c r="AL610" s="223"/>
      <c r="AM610" s="223"/>
      <c r="AN610" s="223"/>
      <c r="AO610" s="223"/>
      <c r="AP610" s="223"/>
      <c r="AQ610" s="223"/>
      <c r="AR610" s="223"/>
      <c r="AS610" s="223"/>
      <c r="AT610" s="543"/>
      <c r="AU610" s="223"/>
      <c r="AV610" s="223"/>
      <c r="AW610" s="223"/>
      <c r="AX610" s="223"/>
    </row>
    <row r="611" spans="1:50" ht="12.75" customHeight="1" x14ac:dyDescent="0.25">
      <c r="A611" s="222"/>
      <c r="B611" s="222"/>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c r="AA611" s="223"/>
      <c r="AB611" s="223"/>
      <c r="AC611" s="223"/>
      <c r="AD611" s="223"/>
      <c r="AE611" s="223"/>
      <c r="AF611" s="224"/>
      <c r="AG611" s="223"/>
      <c r="AH611" s="223"/>
      <c r="AI611" s="223"/>
      <c r="AJ611" s="223"/>
      <c r="AK611" s="223"/>
      <c r="AL611" s="223"/>
      <c r="AM611" s="223"/>
      <c r="AN611" s="223"/>
      <c r="AO611" s="223"/>
      <c r="AP611" s="223"/>
      <c r="AQ611" s="223"/>
      <c r="AR611" s="223"/>
      <c r="AS611" s="223"/>
      <c r="AT611" s="543"/>
      <c r="AU611" s="223"/>
      <c r="AV611" s="223"/>
      <c r="AW611" s="223"/>
      <c r="AX611" s="223"/>
    </row>
    <row r="612" spans="1:50" ht="12.75" customHeight="1" x14ac:dyDescent="0.25">
      <c r="A612" s="222"/>
      <c r="B612" s="222"/>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c r="AA612" s="223"/>
      <c r="AB612" s="223"/>
      <c r="AC612" s="223"/>
      <c r="AD612" s="223"/>
      <c r="AE612" s="223"/>
      <c r="AF612" s="224"/>
      <c r="AG612" s="223"/>
      <c r="AH612" s="223"/>
      <c r="AI612" s="223"/>
      <c r="AJ612" s="223"/>
      <c r="AK612" s="223"/>
      <c r="AL612" s="223"/>
      <c r="AM612" s="223"/>
      <c r="AN612" s="223"/>
      <c r="AO612" s="223"/>
      <c r="AP612" s="223"/>
      <c r="AQ612" s="223"/>
      <c r="AR612" s="223"/>
      <c r="AS612" s="223"/>
      <c r="AT612" s="543"/>
      <c r="AU612" s="223"/>
      <c r="AV612" s="223"/>
      <c r="AW612" s="223"/>
      <c r="AX612" s="223"/>
    </row>
    <row r="613" spans="1:50" ht="12.75" customHeight="1" x14ac:dyDescent="0.25">
      <c r="A613" s="222"/>
      <c r="B613" s="222"/>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c r="AD613" s="223"/>
      <c r="AE613" s="223"/>
      <c r="AF613" s="224"/>
      <c r="AG613" s="223"/>
      <c r="AH613" s="223"/>
      <c r="AI613" s="223"/>
      <c r="AJ613" s="223"/>
      <c r="AK613" s="223"/>
      <c r="AL613" s="223"/>
      <c r="AM613" s="223"/>
      <c r="AN613" s="223"/>
      <c r="AO613" s="223"/>
      <c r="AP613" s="223"/>
      <c r="AQ613" s="223"/>
      <c r="AR613" s="223"/>
      <c r="AS613" s="223"/>
      <c r="AT613" s="543"/>
      <c r="AU613" s="223"/>
      <c r="AV613" s="223"/>
      <c r="AW613" s="223"/>
      <c r="AX613" s="223"/>
    </row>
    <row r="614" spans="1:50" ht="12.75" customHeight="1" x14ac:dyDescent="0.25">
      <c r="A614" s="222"/>
      <c r="B614" s="222"/>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4"/>
      <c r="AG614" s="223"/>
      <c r="AH614" s="223"/>
      <c r="AI614" s="223"/>
      <c r="AJ614" s="223"/>
      <c r="AK614" s="223"/>
      <c r="AL614" s="223"/>
      <c r="AM614" s="223"/>
      <c r="AN614" s="223"/>
      <c r="AO614" s="223"/>
      <c r="AP614" s="223"/>
      <c r="AQ614" s="223"/>
      <c r="AR614" s="223"/>
      <c r="AS614" s="223"/>
      <c r="AT614" s="543"/>
      <c r="AU614" s="223"/>
      <c r="AV614" s="223"/>
      <c r="AW614" s="223"/>
      <c r="AX614" s="223"/>
    </row>
    <row r="615" spans="1:50" ht="12.75" customHeight="1" x14ac:dyDescent="0.25">
      <c r="A615" s="222"/>
      <c r="B615" s="222"/>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c r="AA615" s="223"/>
      <c r="AB615" s="223"/>
      <c r="AC615" s="223"/>
      <c r="AD615" s="223"/>
      <c r="AE615" s="223"/>
      <c r="AF615" s="224"/>
      <c r="AG615" s="223"/>
      <c r="AH615" s="223"/>
      <c r="AI615" s="223"/>
      <c r="AJ615" s="223"/>
      <c r="AK615" s="223"/>
      <c r="AL615" s="223"/>
      <c r="AM615" s="223"/>
      <c r="AN615" s="223"/>
      <c r="AO615" s="223"/>
      <c r="AP615" s="223"/>
      <c r="AQ615" s="223"/>
      <c r="AR615" s="223"/>
      <c r="AS615" s="223"/>
      <c r="AT615" s="543"/>
      <c r="AU615" s="223"/>
      <c r="AV615" s="223"/>
      <c r="AW615" s="223"/>
      <c r="AX615" s="223"/>
    </row>
    <row r="616" spans="1:50" ht="12.75" customHeight="1" x14ac:dyDescent="0.25">
      <c r="A616" s="222"/>
      <c r="B616" s="222"/>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c r="AD616" s="223"/>
      <c r="AE616" s="223"/>
      <c r="AF616" s="224"/>
      <c r="AG616" s="223"/>
      <c r="AH616" s="223"/>
      <c r="AI616" s="223"/>
      <c r="AJ616" s="223"/>
      <c r="AK616" s="223"/>
      <c r="AL616" s="223"/>
      <c r="AM616" s="223"/>
      <c r="AN616" s="223"/>
      <c r="AO616" s="223"/>
      <c r="AP616" s="223"/>
      <c r="AQ616" s="223"/>
      <c r="AR616" s="223"/>
      <c r="AS616" s="223"/>
      <c r="AT616" s="543"/>
      <c r="AU616" s="223"/>
      <c r="AV616" s="223"/>
      <c r="AW616" s="223"/>
      <c r="AX616" s="223"/>
    </row>
    <row r="617" spans="1:50" ht="12.75" customHeight="1" x14ac:dyDescent="0.25">
      <c r="A617" s="222"/>
      <c r="B617" s="222"/>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4"/>
      <c r="AG617" s="223"/>
      <c r="AH617" s="223"/>
      <c r="AI617" s="223"/>
      <c r="AJ617" s="223"/>
      <c r="AK617" s="223"/>
      <c r="AL617" s="223"/>
      <c r="AM617" s="223"/>
      <c r="AN617" s="223"/>
      <c r="AO617" s="223"/>
      <c r="AP617" s="223"/>
      <c r="AQ617" s="223"/>
      <c r="AR617" s="223"/>
      <c r="AS617" s="223"/>
      <c r="AT617" s="543"/>
      <c r="AU617" s="223"/>
      <c r="AV617" s="223"/>
      <c r="AW617" s="223"/>
      <c r="AX617" s="223"/>
    </row>
    <row r="618" spans="1:50" ht="12.75" customHeight="1" x14ac:dyDescent="0.25">
      <c r="A618" s="222"/>
      <c r="B618" s="222"/>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4"/>
      <c r="AG618" s="223"/>
      <c r="AH618" s="223"/>
      <c r="AI618" s="223"/>
      <c r="AJ618" s="223"/>
      <c r="AK618" s="223"/>
      <c r="AL618" s="223"/>
      <c r="AM618" s="223"/>
      <c r="AN618" s="223"/>
      <c r="AO618" s="223"/>
      <c r="AP618" s="223"/>
      <c r="AQ618" s="223"/>
      <c r="AR618" s="223"/>
      <c r="AS618" s="223"/>
      <c r="AT618" s="543"/>
      <c r="AU618" s="223"/>
      <c r="AV618" s="223"/>
      <c r="AW618" s="223"/>
      <c r="AX618" s="223"/>
    </row>
    <row r="619" spans="1:50" ht="12.75" customHeight="1" x14ac:dyDescent="0.25">
      <c r="A619" s="222"/>
      <c r="B619" s="222"/>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4"/>
      <c r="AG619" s="223"/>
      <c r="AH619" s="223"/>
      <c r="AI619" s="223"/>
      <c r="AJ619" s="223"/>
      <c r="AK619" s="223"/>
      <c r="AL619" s="223"/>
      <c r="AM619" s="223"/>
      <c r="AN619" s="223"/>
      <c r="AO619" s="223"/>
      <c r="AP619" s="223"/>
      <c r="AQ619" s="223"/>
      <c r="AR619" s="223"/>
      <c r="AS619" s="223"/>
      <c r="AT619" s="543"/>
      <c r="AU619" s="223"/>
      <c r="AV619" s="223"/>
      <c r="AW619" s="223"/>
      <c r="AX619" s="223"/>
    </row>
    <row r="620" spans="1:50" ht="12.75" customHeight="1" x14ac:dyDescent="0.25">
      <c r="A620" s="222"/>
      <c r="B620" s="222"/>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4"/>
      <c r="AG620" s="223"/>
      <c r="AH620" s="223"/>
      <c r="AI620" s="223"/>
      <c r="AJ620" s="223"/>
      <c r="AK620" s="223"/>
      <c r="AL620" s="223"/>
      <c r="AM620" s="223"/>
      <c r="AN620" s="223"/>
      <c r="AO620" s="223"/>
      <c r="AP620" s="223"/>
      <c r="AQ620" s="223"/>
      <c r="AR620" s="223"/>
      <c r="AS620" s="223"/>
      <c r="AT620" s="543"/>
      <c r="AU620" s="223"/>
      <c r="AV620" s="223"/>
      <c r="AW620" s="223"/>
      <c r="AX620" s="223"/>
    </row>
    <row r="621" spans="1:50" ht="12.75" customHeight="1" x14ac:dyDescent="0.25">
      <c r="A621" s="222"/>
      <c r="B621" s="222"/>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4"/>
      <c r="AG621" s="223"/>
      <c r="AH621" s="223"/>
      <c r="AI621" s="223"/>
      <c r="AJ621" s="223"/>
      <c r="AK621" s="223"/>
      <c r="AL621" s="223"/>
      <c r="AM621" s="223"/>
      <c r="AN621" s="223"/>
      <c r="AO621" s="223"/>
      <c r="AP621" s="223"/>
      <c r="AQ621" s="223"/>
      <c r="AR621" s="223"/>
      <c r="AS621" s="223"/>
      <c r="AT621" s="543"/>
      <c r="AU621" s="223"/>
      <c r="AV621" s="223"/>
      <c r="AW621" s="223"/>
      <c r="AX621" s="223"/>
    </row>
    <row r="622" spans="1:50" ht="12.75" customHeight="1" x14ac:dyDescent="0.25">
      <c r="A622" s="222"/>
      <c r="B622" s="222"/>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4"/>
      <c r="AG622" s="223"/>
      <c r="AH622" s="223"/>
      <c r="AI622" s="223"/>
      <c r="AJ622" s="223"/>
      <c r="AK622" s="223"/>
      <c r="AL622" s="223"/>
      <c r="AM622" s="223"/>
      <c r="AN622" s="223"/>
      <c r="AO622" s="223"/>
      <c r="AP622" s="223"/>
      <c r="AQ622" s="223"/>
      <c r="AR622" s="223"/>
      <c r="AS622" s="223"/>
      <c r="AT622" s="543"/>
      <c r="AU622" s="223"/>
      <c r="AV622" s="223"/>
      <c r="AW622" s="223"/>
      <c r="AX622" s="223"/>
    </row>
    <row r="623" spans="1:50" ht="12.75" customHeight="1" x14ac:dyDescent="0.25">
      <c r="A623" s="222"/>
      <c r="B623" s="222"/>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4"/>
      <c r="AG623" s="223"/>
      <c r="AH623" s="223"/>
      <c r="AI623" s="223"/>
      <c r="AJ623" s="223"/>
      <c r="AK623" s="223"/>
      <c r="AL623" s="223"/>
      <c r="AM623" s="223"/>
      <c r="AN623" s="223"/>
      <c r="AO623" s="223"/>
      <c r="AP623" s="223"/>
      <c r="AQ623" s="223"/>
      <c r="AR623" s="223"/>
      <c r="AS623" s="223"/>
      <c r="AT623" s="543"/>
      <c r="AU623" s="223"/>
      <c r="AV623" s="223"/>
      <c r="AW623" s="223"/>
      <c r="AX623" s="223"/>
    </row>
    <row r="624" spans="1:50" ht="12.75" customHeight="1" x14ac:dyDescent="0.25">
      <c r="A624" s="222"/>
      <c r="B624" s="222"/>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4"/>
      <c r="AG624" s="223"/>
      <c r="AH624" s="223"/>
      <c r="AI624" s="223"/>
      <c r="AJ624" s="223"/>
      <c r="AK624" s="223"/>
      <c r="AL624" s="223"/>
      <c r="AM624" s="223"/>
      <c r="AN624" s="223"/>
      <c r="AO624" s="223"/>
      <c r="AP624" s="223"/>
      <c r="AQ624" s="223"/>
      <c r="AR624" s="223"/>
      <c r="AS624" s="223"/>
      <c r="AT624" s="543"/>
      <c r="AU624" s="223"/>
      <c r="AV624" s="223"/>
      <c r="AW624" s="223"/>
      <c r="AX624" s="223"/>
    </row>
    <row r="625" spans="1:50" ht="12.75" customHeight="1" x14ac:dyDescent="0.25">
      <c r="A625" s="222"/>
      <c r="B625" s="222"/>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4"/>
      <c r="AG625" s="223"/>
      <c r="AH625" s="223"/>
      <c r="AI625" s="223"/>
      <c r="AJ625" s="223"/>
      <c r="AK625" s="223"/>
      <c r="AL625" s="223"/>
      <c r="AM625" s="223"/>
      <c r="AN625" s="223"/>
      <c r="AO625" s="223"/>
      <c r="AP625" s="223"/>
      <c r="AQ625" s="223"/>
      <c r="AR625" s="223"/>
      <c r="AS625" s="223"/>
      <c r="AT625" s="543"/>
      <c r="AU625" s="223"/>
      <c r="AV625" s="223"/>
      <c r="AW625" s="223"/>
      <c r="AX625" s="223"/>
    </row>
    <row r="626" spans="1:50" ht="12.75" customHeight="1" x14ac:dyDescent="0.25">
      <c r="A626" s="222"/>
      <c r="B626" s="222"/>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4"/>
      <c r="AG626" s="223"/>
      <c r="AH626" s="223"/>
      <c r="AI626" s="223"/>
      <c r="AJ626" s="223"/>
      <c r="AK626" s="223"/>
      <c r="AL626" s="223"/>
      <c r="AM626" s="223"/>
      <c r="AN626" s="223"/>
      <c r="AO626" s="223"/>
      <c r="AP626" s="223"/>
      <c r="AQ626" s="223"/>
      <c r="AR626" s="223"/>
      <c r="AS626" s="223"/>
      <c r="AT626" s="543"/>
      <c r="AU626" s="223"/>
      <c r="AV626" s="223"/>
      <c r="AW626" s="223"/>
      <c r="AX626" s="223"/>
    </row>
    <row r="627" spans="1:50" ht="12.75" customHeight="1" x14ac:dyDescent="0.25">
      <c r="A627" s="222"/>
      <c r="B627" s="222"/>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4"/>
      <c r="AG627" s="223"/>
      <c r="AH627" s="223"/>
      <c r="AI627" s="223"/>
      <c r="AJ627" s="223"/>
      <c r="AK627" s="223"/>
      <c r="AL627" s="223"/>
      <c r="AM627" s="223"/>
      <c r="AN627" s="223"/>
      <c r="AO627" s="223"/>
      <c r="AP627" s="223"/>
      <c r="AQ627" s="223"/>
      <c r="AR627" s="223"/>
      <c r="AS627" s="223"/>
      <c r="AT627" s="543"/>
      <c r="AU627" s="223"/>
      <c r="AV627" s="223"/>
      <c r="AW627" s="223"/>
      <c r="AX627" s="223"/>
    </row>
    <row r="628" spans="1:50" ht="12.75" customHeight="1" x14ac:dyDescent="0.25">
      <c r="A628" s="222"/>
      <c r="B628" s="222"/>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4"/>
      <c r="AG628" s="223"/>
      <c r="AH628" s="223"/>
      <c r="AI628" s="223"/>
      <c r="AJ628" s="223"/>
      <c r="AK628" s="223"/>
      <c r="AL628" s="223"/>
      <c r="AM628" s="223"/>
      <c r="AN628" s="223"/>
      <c r="AO628" s="223"/>
      <c r="AP628" s="223"/>
      <c r="AQ628" s="223"/>
      <c r="AR628" s="223"/>
      <c r="AS628" s="223"/>
      <c r="AT628" s="543"/>
      <c r="AU628" s="223"/>
      <c r="AV628" s="223"/>
      <c r="AW628" s="223"/>
      <c r="AX628" s="223"/>
    </row>
    <row r="629" spans="1:50" ht="12.75" customHeight="1" x14ac:dyDescent="0.25">
      <c r="A629" s="222"/>
      <c r="B629" s="222"/>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4"/>
      <c r="AG629" s="223"/>
      <c r="AH629" s="223"/>
      <c r="AI629" s="223"/>
      <c r="AJ629" s="223"/>
      <c r="AK629" s="223"/>
      <c r="AL629" s="223"/>
      <c r="AM629" s="223"/>
      <c r="AN629" s="223"/>
      <c r="AO629" s="223"/>
      <c r="AP629" s="223"/>
      <c r="AQ629" s="223"/>
      <c r="AR629" s="223"/>
      <c r="AS629" s="223"/>
      <c r="AT629" s="543"/>
      <c r="AU629" s="223"/>
      <c r="AV629" s="223"/>
      <c r="AW629" s="223"/>
      <c r="AX629" s="223"/>
    </row>
    <row r="630" spans="1:50" ht="12.75" customHeight="1" x14ac:dyDescent="0.25">
      <c r="A630" s="222"/>
      <c r="B630" s="222"/>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4"/>
      <c r="AG630" s="223"/>
      <c r="AH630" s="223"/>
      <c r="AI630" s="223"/>
      <c r="AJ630" s="223"/>
      <c r="AK630" s="223"/>
      <c r="AL630" s="223"/>
      <c r="AM630" s="223"/>
      <c r="AN630" s="223"/>
      <c r="AO630" s="223"/>
      <c r="AP630" s="223"/>
      <c r="AQ630" s="223"/>
      <c r="AR630" s="223"/>
      <c r="AS630" s="223"/>
      <c r="AT630" s="543"/>
      <c r="AU630" s="223"/>
      <c r="AV630" s="223"/>
      <c r="AW630" s="223"/>
      <c r="AX630" s="223"/>
    </row>
    <row r="631" spans="1:50" ht="12.75" customHeight="1" x14ac:dyDescent="0.25">
      <c r="A631" s="222"/>
      <c r="B631" s="222"/>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4"/>
      <c r="AG631" s="223"/>
      <c r="AH631" s="223"/>
      <c r="AI631" s="223"/>
      <c r="AJ631" s="223"/>
      <c r="AK631" s="223"/>
      <c r="AL631" s="223"/>
      <c r="AM631" s="223"/>
      <c r="AN631" s="223"/>
      <c r="AO631" s="223"/>
      <c r="AP631" s="223"/>
      <c r="AQ631" s="223"/>
      <c r="AR631" s="223"/>
      <c r="AS631" s="223"/>
      <c r="AT631" s="543"/>
      <c r="AU631" s="223"/>
      <c r="AV631" s="223"/>
      <c r="AW631" s="223"/>
      <c r="AX631" s="223"/>
    </row>
    <row r="632" spans="1:50" ht="12.75" customHeight="1" x14ac:dyDescent="0.25">
      <c r="A632" s="222"/>
      <c r="B632" s="222"/>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4"/>
      <c r="AG632" s="223"/>
      <c r="AH632" s="223"/>
      <c r="AI632" s="223"/>
      <c r="AJ632" s="223"/>
      <c r="AK632" s="223"/>
      <c r="AL632" s="223"/>
      <c r="AM632" s="223"/>
      <c r="AN632" s="223"/>
      <c r="AO632" s="223"/>
      <c r="AP632" s="223"/>
      <c r="AQ632" s="223"/>
      <c r="AR632" s="223"/>
      <c r="AS632" s="223"/>
      <c r="AT632" s="543"/>
      <c r="AU632" s="223"/>
      <c r="AV632" s="223"/>
      <c r="AW632" s="223"/>
      <c r="AX632" s="223"/>
    </row>
    <row r="633" spans="1:50" ht="12.75" customHeight="1" x14ac:dyDescent="0.25">
      <c r="A633" s="222"/>
      <c r="B633" s="222"/>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c r="AA633" s="223"/>
      <c r="AB633" s="223"/>
      <c r="AC633" s="223"/>
      <c r="AD633" s="223"/>
      <c r="AE633" s="223"/>
      <c r="AF633" s="224"/>
      <c r="AG633" s="223"/>
      <c r="AH633" s="223"/>
      <c r="AI633" s="223"/>
      <c r="AJ633" s="223"/>
      <c r="AK633" s="223"/>
      <c r="AL633" s="223"/>
      <c r="AM633" s="223"/>
      <c r="AN633" s="223"/>
      <c r="AO633" s="223"/>
      <c r="AP633" s="223"/>
      <c r="AQ633" s="223"/>
      <c r="AR633" s="223"/>
      <c r="AS633" s="223"/>
      <c r="AT633" s="543"/>
      <c r="AU633" s="223"/>
      <c r="AV633" s="223"/>
      <c r="AW633" s="223"/>
      <c r="AX633" s="223"/>
    </row>
    <row r="634" spans="1:50" ht="12.75" customHeight="1" x14ac:dyDescent="0.25">
      <c r="A634" s="222"/>
      <c r="B634" s="222"/>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4"/>
      <c r="AG634" s="223"/>
      <c r="AH634" s="223"/>
      <c r="AI634" s="223"/>
      <c r="AJ634" s="223"/>
      <c r="AK634" s="223"/>
      <c r="AL634" s="223"/>
      <c r="AM634" s="223"/>
      <c r="AN634" s="223"/>
      <c r="AO634" s="223"/>
      <c r="AP634" s="223"/>
      <c r="AQ634" s="223"/>
      <c r="AR634" s="223"/>
      <c r="AS634" s="223"/>
      <c r="AT634" s="543"/>
      <c r="AU634" s="223"/>
      <c r="AV634" s="223"/>
      <c r="AW634" s="223"/>
      <c r="AX634" s="223"/>
    </row>
    <row r="635" spans="1:50" ht="12.75" customHeight="1" x14ac:dyDescent="0.25">
      <c r="A635" s="222"/>
      <c r="B635" s="222"/>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c r="AA635" s="223"/>
      <c r="AB635" s="223"/>
      <c r="AC635" s="223"/>
      <c r="AD635" s="223"/>
      <c r="AE635" s="223"/>
      <c r="AF635" s="224"/>
      <c r="AG635" s="223"/>
      <c r="AH635" s="223"/>
      <c r="AI635" s="223"/>
      <c r="AJ635" s="223"/>
      <c r="AK635" s="223"/>
      <c r="AL635" s="223"/>
      <c r="AM635" s="223"/>
      <c r="AN635" s="223"/>
      <c r="AO635" s="223"/>
      <c r="AP635" s="223"/>
      <c r="AQ635" s="223"/>
      <c r="AR635" s="223"/>
      <c r="AS635" s="223"/>
      <c r="AT635" s="543"/>
      <c r="AU635" s="223"/>
      <c r="AV635" s="223"/>
      <c r="AW635" s="223"/>
      <c r="AX635" s="223"/>
    </row>
    <row r="636" spans="1:50" ht="12.75" customHeight="1" x14ac:dyDescent="0.25">
      <c r="A636" s="222"/>
      <c r="B636" s="222"/>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c r="AD636" s="223"/>
      <c r="AE636" s="223"/>
      <c r="AF636" s="224"/>
      <c r="AG636" s="223"/>
      <c r="AH636" s="223"/>
      <c r="AI636" s="223"/>
      <c r="AJ636" s="223"/>
      <c r="AK636" s="223"/>
      <c r="AL636" s="223"/>
      <c r="AM636" s="223"/>
      <c r="AN636" s="223"/>
      <c r="AO636" s="223"/>
      <c r="AP636" s="223"/>
      <c r="AQ636" s="223"/>
      <c r="AR636" s="223"/>
      <c r="AS636" s="223"/>
      <c r="AT636" s="543"/>
      <c r="AU636" s="223"/>
      <c r="AV636" s="223"/>
      <c r="AW636" s="223"/>
      <c r="AX636" s="223"/>
    </row>
    <row r="637" spans="1:50" ht="12.75" customHeight="1" x14ac:dyDescent="0.25">
      <c r="A637" s="222"/>
      <c r="B637" s="222"/>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c r="AD637" s="223"/>
      <c r="AE637" s="223"/>
      <c r="AF637" s="224"/>
      <c r="AG637" s="223"/>
      <c r="AH637" s="223"/>
      <c r="AI637" s="223"/>
      <c r="AJ637" s="223"/>
      <c r="AK637" s="223"/>
      <c r="AL637" s="223"/>
      <c r="AM637" s="223"/>
      <c r="AN637" s="223"/>
      <c r="AO637" s="223"/>
      <c r="AP637" s="223"/>
      <c r="AQ637" s="223"/>
      <c r="AR637" s="223"/>
      <c r="AS637" s="223"/>
      <c r="AT637" s="543"/>
      <c r="AU637" s="223"/>
      <c r="AV637" s="223"/>
      <c r="AW637" s="223"/>
      <c r="AX637" s="223"/>
    </row>
    <row r="638" spans="1:50" ht="12.75" customHeight="1" x14ac:dyDescent="0.25">
      <c r="A638" s="222"/>
      <c r="B638" s="222"/>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c r="AD638" s="223"/>
      <c r="AE638" s="223"/>
      <c r="AF638" s="224"/>
      <c r="AG638" s="223"/>
      <c r="AH638" s="223"/>
      <c r="AI638" s="223"/>
      <c r="AJ638" s="223"/>
      <c r="AK638" s="223"/>
      <c r="AL638" s="223"/>
      <c r="AM638" s="223"/>
      <c r="AN638" s="223"/>
      <c r="AO638" s="223"/>
      <c r="AP638" s="223"/>
      <c r="AQ638" s="223"/>
      <c r="AR638" s="223"/>
      <c r="AS638" s="223"/>
      <c r="AT638" s="543"/>
      <c r="AU638" s="223"/>
      <c r="AV638" s="223"/>
      <c r="AW638" s="223"/>
      <c r="AX638" s="223"/>
    </row>
    <row r="639" spans="1:50" ht="12.75" customHeight="1" x14ac:dyDescent="0.25">
      <c r="A639" s="222"/>
      <c r="B639" s="222"/>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c r="AB639" s="223"/>
      <c r="AC639" s="223"/>
      <c r="AD639" s="223"/>
      <c r="AE639" s="223"/>
      <c r="AF639" s="224"/>
      <c r="AG639" s="223"/>
      <c r="AH639" s="223"/>
      <c r="AI639" s="223"/>
      <c r="AJ639" s="223"/>
      <c r="AK639" s="223"/>
      <c r="AL639" s="223"/>
      <c r="AM639" s="223"/>
      <c r="AN639" s="223"/>
      <c r="AO639" s="223"/>
      <c r="AP639" s="223"/>
      <c r="AQ639" s="223"/>
      <c r="AR639" s="223"/>
      <c r="AS639" s="223"/>
      <c r="AT639" s="543"/>
      <c r="AU639" s="223"/>
      <c r="AV639" s="223"/>
      <c r="AW639" s="223"/>
      <c r="AX639" s="223"/>
    </row>
    <row r="640" spans="1:50" ht="12.75" customHeight="1" x14ac:dyDescent="0.25">
      <c r="A640" s="222"/>
      <c r="B640" s="222"/>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c r="AB640" s="223"/>
      <c r="AC640" s="223"/>
      <c r="AD640" s="223"/>
      <c r="AE640" s="223"/>
      <c r="AF640" s="224"/>
      <c r="AG640" s="223"/>
      <c r="AH640" s="223"/>
      <c r="AI640" s="223"/>
      <c r="AJ640" s="223"/>
      <c r="AK640" s="223"/>
      <c r="AL640" s="223"/>
      <c r="AM640" s="223"/>
      <c r="AN640" s="223"/>
      <c r="AO640" s="223"/>
      <c r="AP640" s="223"/>
      <c r="AQ640" s="223"/>
      <c r="AR640" s="223"/>
      <c r="AS640" s="223"/>
      <c r="AT640" s="543"/>
      <c r="AU640" s="223"/>
      <c r="AV640" s="223"/>
      <c r="AW640" s="223"/>
      <c r="AX640" s="223"/>
    </row>
    <row r="641" spans="1:50" ht="12.75" customHeight="1" x14ac:dyDescent="0.25">
      <c r="A641" s="222"/>
      <c r="B641" s="222"/>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c r="AA641" s="223"/>
      <c r="AB641" s="223"/>
      <c r="AC641" s="223"/>
      <c r="AD641" s="223"/>
      <c r="AE641" s="223"/>
      <c r="AF641" s="224"/>
      <c r="AG641" s="223"/>
      <c r="AH641" s="223"/>
      <c r="AI641" s="223"/>
      <c r="AJ641" s="223"/>
      <c r="AK641" s="223"/>
      <c r="AL641" s="223"/>
      <c r="AM641" s="223"/>
      <c r="AN641" s="223"/>
      <c r="AO641" s="223"/>
      <c r="AP641" s="223"/>
      <c r="AQ641" s="223"/>
      <c r="AR641" s="223"/>
      <c r="AS641" s="223"/>
      <c r="AT641" s="543"/>
      <c r="AU641" s="223"/>
      <c r="AV641" s="223"/>
      <c r="AW641" s="223"/>
      <c r="AX641" s="223"/>
    </row>
    <row r="642" spans="1:50" ht="12.75" customHeight="1" x14ac:dyDescent="0.25">
      <c r="A642" s="222"/>
      <c r="B642" s="222"/>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c r="AA642" s="223"/>
      <c r="AB642" s="223"/>
      <c r="AC642" s="223"/>
      <c r="AD642" s="223"/>
      <c r="AE642" s="223"/>
      <c r="AF642" s="224"/>
      <c r="AG642" s="223"/>
      <c r="AH642" s="223"/>
      <c r="AI642" s="223"/>
      <c r="AJ642" s="223"/>
      <c r="AK642" s="223"/>
      <c r="AL642" s="223"/>
      <c r="AM642" s="223"/>
      <c r="AN642" s="223"/>
      <c r="AO642" s="223"/>
      <c r="AP642" s="223"/>
      <c r="AQ642" s="223"/>
      <c r="AR642" s="223"/>
      <c r="AS642" s="223"/>
      <c r="AT642" s="543"/>
      <c r="AU642" s="223"/>
      <c r="AV642" s="223"/>
      <c r="AW642" s="223"/>
      <c r="AX642" s="223"/>
    </row>
    <row r="643" spans="1:50" ht="12.75" customHeight="1" x14ac:dyDescent="0.25">
      <c r="A643" s="222"/>
      <c r="B643" s="222"/>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4"/>
      <c r="AG643" s="223"/>
      <c r="AH643" s="223"/>
      <c r="AI643" s="223"/>
      <c r="AJ643" s="223"/>
      <c r="AK643" s="223"/>
      <c r="AL643" s="223"/>
      <c r="AM643" s="223"/>
      <c r="AN643" s="223"/>
      <c r="AO643" s="223"/>
      <c r="AP643" s="223"/>
      <c r="AQ643" s="223"/>
      <c r="AR643" s="223"/>
      <c r="AS643" s="223"/>
      <c r="AT643" s="543"/>
      <c r="AU643" s="223"/>
      <c r="AV643" s="223"/>
      <c r="AW643" s="223"/>
      <c r="AX643" s="223"/>
    </row>
    <row r="644" spans="1:50" ht="12.75" customHeight="1" x14ac:dyDescent="0.25">
      <c r="A644" s="222"/>
      <c r="B644" s="222"/>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c r="AD644" s="223"/>
      <c r="AE644" s="223"/>
      <c r="AF644" s="224"/>
      <c r="AG644" s="223"/>
      <c r="AH644" s="223"/>
      <c r="AI644" s="223"/>
      <c r="AJ644" s="223"/>
      <c r="AK644" s="223"/>
      <c r="AL644" s="223"/>
      <c r="AM644" s="223"/>
      <c r="AN644" s="223"/>
      <c r="AO644" s="223"/>
      <c r="AP644" s="223"/>
      <c r="AQ644" s="223"/>
      <c r="AR644" s="223"/>
      <c r="AS644" s="223"/>
      <c r="AT644" s="543"/>
      <c r="AU644" s="223"/>
      <c r="AV644" s="223"/>
      <c r="AW644" s="223"/>
      <c r="AX644" s="223"/>
    </row>
    <row r="645" spans="1:50" ht="12.75" customHeight="1" x14ac:dyDescent="0.25">
      <c r="A645" s="222"/>
      <c r="B645" s="222"/>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4"/>
      <c r="AG645" s="223"/>
      <c r="AH645" s="223"/>
      <c r="AI645" s="223"/>
      <c r="AJ645" s="223"/>
      <c r="AK645" s="223"/>
      <c r="AL645" s="223"/>
      <c r="AM645" s="223"/>
      <c r="AN645" s="223"/>
      <c r="AO645" s="223"/>
      <c r="AP645" s="223"/>
      <c r="AQ645" s="223"/>
      <c r="AR645" s="223"/>
      <c r="AS645" s="223"/>
      <c r="AT645" s="543"/>
      <c r="AU645" s="223"/>
      <c r="AV645" s="223"/>
      <c r="AW645" s="223"/>
      <c r="AX645" s="223"/>
    </row>
    <row r="646" spans="1:50" ht="12.75" customHeight="1" x14ac:dyDescent="0.25">
      <c r="A646" s="222"/>
      <c r="B646" s="222"/>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c r="AA646" s="223"/>
      <c r="AB646" s="223"/>
      <c r="AC646" s="223"/>
      <c r="AD646" s="223"/>
      <c r="AE646" s="223"/>
      <c r="AF646" s="224"/>
      <c r="AG646" s="223"/>
      <c r="AH646" s="223"/>
      <c r="AI646" s="223"/>
      <c r="AJ646" s="223"/>
      <c r="AK646" s="223"/>
      <c r="AL646" s="223"/>
      <c r="AM646" s="223"/>
      <c r="AN646" s="223"/>
      <c r="AO646" s="223"/>
      <c r="AP646" s="223"/>
      <c r="AQ646" s="223"/>
      <c r="AR646" s="223"/>
      <c r="AS646" s="223"/>
      <c r="AT646" s="543"/>
      <c r="AU646" s="223"/>
      <c r="AV646" s="223"/>
      <c r="AW646" s="223"/>
      <c r="AX646" s="223"/>
    </row>
    <row r="647" spans="1:50" ht="12.75" customHeight="1" x14ac:dyDescent="0.25">
      <c r="A647" s="222"/>
      <c r="B647" s="222"/>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223"/>
      <c r="AF647" s="224"/>
      <c r="AG647" s="223"/>
      <c r="AH647" s="223"/>
      <c r="AI647" s="223"/>
      <c r="AJ647" s="223"/>
      <c r="AK647" s="223"/>
      <c r="AL647" s="223"/>
      <c r="AM647" s="223"/>
      <c r="AN647" s="223"/>
      <c r="AO647" s="223"/>
      <c r="AP647" s="223"/>
      <c r="AQ647" s="223"/>
      <c r="AR647" s="223"/>
      <c r="AS647" s="223"/>
      <c r="AT647" s="543"/>
      <c r="AU647" s="223"/>
      <c r="AV647" s="223"/>
      <c r="AW647" s="223"/>
      <c r="AX647" s="223"/>
    </row>
    <row r="648" spans="1:50" ht="12.75" customHeight="1" x14ac:dyDescent="0.25">
      <c r="A648" s="222"/>
      <c r="B648" s="222"/>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c r="AA648" s="223"/>
      <c r="AB648" s="223"/>
      <c r="AC648" s="223"/>
      <c r="AD648" s="223"/>
      <c r="AE648" s="223"/>
      <c r="AF648" s="224"/>
      <c r="AG648" s="223"/>
      <c r="AH648" s="223"/>
      <c r="AI648" s="223"/>
      <c r="AJ648" s="223"/>
      <c r="AK648" s="223"/>
      <c r="AL648" s="223"/>
      <c r="AM648" s="223"/>
      <c r="AN648" s="223"/>
      <c r="AO648" s="223"/>
      <c r="AP648" s="223"/>
      <c r="AQ648" s="223"/>
      <c r="AR648" s="223"/>
      <c r="AS648" s="223"/>
      <c r="AT648" s="543"/>
      <c r="AU648" s="223"/>
      <c r="AV648" s="223"/>
      <c r="AW648" s="223"/>
      <c r="AX648" s="223"/>
    </row>
    <row r="649" spans="1:50" ht="12.75" customHeight="1" x14ac:dyDescent="0.25">
      <c r="A649" s="222"/>
      <c r="B649" s="222"/>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4"/>
      <c r="AG649" s="223"/>
      <c r="AH649" s="223"/>
      <c r="AI649" s="223"/>
      <c r="AJ649" s="223"/>
      <c r="AK649" s="223"/>
      <c r="AL649" s="223"/>
      <c r="AM649" s="223"/>
      <c r="AN649" s="223"/>
      <c r="AO649" s="223"/>
      <c r="AP649" s="223"/>
      <c r="AQ649" s="223"/>
      <c r="AR649" s="223"/>
      <c r="AS649" s="223"/>
      <c r="AT649" s="543"/>
      <c r="AU649" s="223"/>
      <c r="AV649" s="223"/>
      <c r="AW649" s="223"/>
      <c r="AX649" s="223"/>
    </row>
    <row r="650" spans="1:50" ht="12.75" customHeight="1" x14ac:dyDescent="0.25">
      <c r="A650" s="222"/>
      <c r="B650" s="222"/>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4"/>
      <c r="AG650" s="223"/>
      <c r="AH650" s="223"/>
      <c r="AI650" s="223"/>
      <c r="AJ650" s="223"/>
      <c r="AK650" s="223"/>
      <c r="AL650" s="223"/>
      <c r="AM650" s="223"/>
      <c r="AN650" s="223"/>
      <c r="AO650" s="223"/>
      <c r="AP650" s="223"/>
      <c r="AQ650" s="223"/>
      <c r="AR650" s="223"/>
      <c r="AS650" s="223"/>
      <c r="AT650" s="543"/>
      <c r="AU650" s="223"/>
      <c r="AV650" s="223"/>
      <c r="AW650" s="223"/>
      <c r="AX650" s="223"/>
    </row>
    <row r="651" spans="1:50" ht="12.75" customHeight="1" x14ac:dyDescent="0.25">
      <c r="A651" s="222"/>
      <c r="B651" s="222"/>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c r="AA651" s="223"/>
      <c r="AB651" s="223"/>
      <c r="AC651" s="223"/>
      <c r="AD651" s="223"/>
      <c r="AE651" s="223"/>
      <c r="AF651" s="224"/>
      <c r="AG651" s="223"/>
      <c r="AH651" s="223"/>
      <c r="AI651" s="223"/>
      <c r="AJ651" s="223"/>
      <c r="AK651" s="223"/>
      <c r="AL651" s="223"/>
      <c r="AM651" s="223"/>
      <c r="AN651" s="223"/>
      <c r="AO651" s="223"/>
      <c r="AP651" s="223"/>
      <c r="AQ651" s="223"/>
      <c r="AR651" s="223"/>
      <c r="AS651" s="223"/>
      <c r="AT651" s="543"/>
      <c r="AU651" s="223"/>
      <c r="AV651" s="223"/>
      <c r="AW651" s="223"/>
      <c r="AX651" s="223"/>
    </row>
    <row r="652" spans="1:50" ht="12.75" customHeight="1" x14ac:dyDescent="0.25">
      <c r="A652" s="222"/>
      <c r="B652" s="222"/>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c r="AA652" s="223"/>
      <c r="AB652" s="223"/>
      <c r="AC652" s="223"/>
      <c r="AD652" s="223"/>
      <c r="AE652" s="223"/>
      <c r="AF652" s="224"/>
      <c r="AG652" s="223"/>
      <c r="AH652" s="223"/>
      <c r="AI652" s="223"/>
      <c r="AJ652" s="223"/>
      <c r="AK652" s="223"/>
      <c r="AL652" s="223"/>
      <c r="AM652" s="223"/>
      <c r="AN652" s="223"/>
      <c r="AO652" s="223"/>
      <c r="AP652" s="223"/>
      <c r="AQ652" s="223"/>
      <c r="AR652" s="223"/>
      <c r="AS652" s="223"/>
      <c r="AT652" s="543"/>
      <c r="AU652" s="223"/>
      <c r="AV652" s="223"/>
      <c r="AW652" s="223"/>
      <c r="AX652" s="223"/>
    </row>
    <row r="653" spans="1:50" ht="12.75" customHeight="1" x14ac:dyDescent="0.25">
      <c r="A653" s="222"/>
      <c r="B653" s="222"/>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4"/>
      <c r="AG653" s="223"/>
      <c r="AH653" s="223"/>
      <c r="AI653" s="223"/>
      <c r="AJ653" s="223"/>
      <c r="AK653" s="223"/>
      <c r="AL653" s="223"/>
      <c r="AM653" s="223"/>
      <c r="AN653" s="223"/>
      <c r="AO653" s="223"/>
      <c r="AP653" s="223"/>
      <c r="AQ653" s="223"/>
      <c r="AR653" s="223"/>
      <c r="AS653" s="223"/>
      <c r="AT653" s="543"/>
      <c r="AU653" s="223"/>
      <c r="AV653" s="223"/>
      <c r="AW653" s="223"/>
      <c r="AX653" s="223"/>
    </row>
    <row r="654" spans="1:50" ht="12.75" customHeight="1" x14ac:dyDescent="0.25">
      <c r="A654" s="222"/>
      <c r="B654" s="222"/>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c r="AA654" s="223"/>
      <c r="AB654" s="223"/>
      <c r="AC654" s="223"/>
      <c r="AD654" s="223"/>
      <c r="AE654" s="223"/>
      <c r="AF654" s="224"/>
      <c r="AG654" s="223"/>
      <c r="AH654" s="223"/>
      <c r="AI654" s="223"/>
      <c r="AJ654" s="223"/>
      <c r="AK654" s="223"/>
      <c r="AL654" s="223"/>
      <c r="AM654" s="223"/>
      <c r="AN654" s="223"/>
      <c r="AO654" s="223"/>
      <c r="AP654" s="223"/>
      <c r="AQ654" s="223"/>
      <c r="AR654" s="223"/>
      <c r="AS654" s="223"/>
      <c r="AT654" s="543"/>
      <c r="AU654" s="223"/>
      <c r="AV654" s="223"/>
      <c r="AW654" s="223"/>
      <c r="AX654" s="223"/>
    </row>
    <row r="655" spans="1:50" ht="12.75" customHeight="1" x14ac:dyDescent="0.25">
      <c r="A655" s="222"/>
      <c r="B655" s="222"/>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c r="AA655" s="223"/>
      <c r="AB655" s="223"/>
      <c r="AC655" s="223"/>
      <c r="AD655" s="223"/>
      <c r="AE655" s="223"/>
      <c r="AF655" s="224"/>
      <c r="AG655" s="223"/>
      <c r="AH655" s="223"/>
      <c r="AI655" s="223"/>
      <c r="AJ655" s="223"/>
      <c r="AK655" s="223"/>
      <c r="AL655" s="223"/>
      <c r="AM655" s="223"/>
      <c r="AN655" s="223"/>
      <c r="AO655" s="223"/>
      <c r="AP655" s="223"/>
      <c r="AQ655" s="223"/>
      <c r="AR655" s="223"/>
      <c r="AS655" s="223"/>
      <c r="AT655" s="543"/>
      <c r="AU655" s="223"/>
      <c r="AV655" s="223"/>
      <c r="AW655" s="223"/>
      <c r="AX655" s="223"/>
    </row>
    <row r="656" spans="1:50" ht="12.75" customHeight="1" x14ac:dyDescent="0.25">
      <c r="A656" s="222"/>
      <c r="B656" s="222"/>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4"/>
      <c r="AG656" s="223"/>
      <c r="AH656" s="223"/>
      <c r="AI656" s="223"/>
      <c r="AJ656" s="223"/>
      <c r="AK656" s="223"/>
      <c r="AL656" s="223"/>
      <c r="AM656" s="223"/>
      <c r="AN656" s="223"/>
      <c r="AO656" s="223"/>
      <c r="AP656" s="223"/>
      <c r="AQ656" s="223"/>
      <c r="AR656" s="223"/>
      <c r="AS656" s="223"/>
      <c r="AT656" s="543"/>
      <c r="AU656" s="223"/>
      <c r="AV656" s="223"/>
      <c r="AW656" s="223"/>
      <c r="AX656" s="223"/>
    </row>
    <row r="657" spans="1:50" ht="12.75" customHeight="1" x14ac:dyDescent="0.25">
      <c r="A657" s="222"/>
      <c r="B657" s="222"/>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4"/>
      <c r="AG657" s="223"/>
      <c r="AH657" s="223"/>
      <c r="AI657" s="223"/>
      <c r="AJ657" s="223"/>
      <c r="AK657" s="223"/>
      <c r="AL657" s="223"/>
      <c r="AM657" s="223"/>
      <c r="AN657" s="223"/>
      <c r="AO657" s="223"/>
      <c r="AP657" s="223"/>
      <c r="AQ657" s="223"/>
      <c r="AR657" s="223"/>
      <c r="AS657" s="223"/>
      <c r="AT657" s="543"/>
      <c r="AU657" s="223"/>
      <c r="AV657" s="223"/>
      <c r="AW657" s="223"/>
      <c r="AX657" s="223"/>
    </row>
    <row r="658" spans="1:50" ht="12.75" customHeight="1" x14ac:dyDescent="0.25">
      <c r="A658" s="222"/>
      <c r="B658" s="222"/>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c r="AA658" s="223"/>
      <c r="AB658" s="223"/>
      <c r="AC658" s="223"/>
      <c r="AD658" s="223"/>
      <c r="AE658" s="223"/>
      <c r="AF658" s="224"/>
      <c r="AG658" s="223"/>
      <c r="AH658" s="223"/>
      <c r="AI658" s="223"/>
      <c r="AJ658" s="223"/>
      <c r="AK658" s="223"/>
      <c r="AL658" s="223"/>
      <c r="AM658" s="223"/>
      <c r="AN658" s="223"/>
      <c r="AO658" s="223"/>
      <c r="AP658" s="223"/>
      <c r="AQ658" s="223"/>
      <c r="AR658" s="223"/>
      <c r="AS658" s="223"/>
      <c r="AT658" s="543"/>
      <c r="AU658" s="223"/>
      <c r="AV658" s="223"/>
      <c r="AW658" s="223"/>
      <c r="AX658" s="223"/>
    </row>
    <row r="659" spans="1:50" ht="12.75" customHeight="1" x14ac:dyDescent="0.25">
      <c r="A659" s="222"/>
      <c r="B659" s="222"/>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c r="AA659" s="223"/>
      <c r="AB659" s="223"/>
      <c r="AC659" s="223"/>
      <c r="AD659" s="223"/>
      <c r="AE659" s="223"/>
      <c r="AF659" s="224"/>
      <c r="AG659" s="223"/>
      <c r="AH659" s="223"/>
      <c r="AI659" s="223"/>
      <c r="AJ659" s="223"/>
      <c r="AK659" s="223"/>
      <c r="AL659" s="223"/>
      <c r="AM659" s="223"/>
      <c r="AN659" s="223"/>
      <c r="AO659" s="223"/>
      <c r="AP659" s="223"/>
      <c r="AQ659" s="223"/>
      <c r="AR659" s="223"/>
      <c r="AS659" s="223"/>
      <c r="AT659" s="543"/>
      <c r="AU659" s="223"/>
      <c r="AV659" s="223"/>
      <c r="AW659" s="223"/>
      <c r="AX659" s="223"/>
    </row>
    <row r="660" spans="1:50" ht="12.75" customHeight="1" x14ac:dyDescent="0.25">
      <c r="A660" s="222"/>
      <c r="B660" s="222"/>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c r="AA660" s="223"/>
      <c r="AB660" s="223"/>
      <c r="AC660" s="223"/>
      <c r="AD660" s="223"/>
      <c r="AE660" s="223"/>
      <c r="AF660" s="224"/>
      <c r="AG660" s="223"/>
      <c r="AH660" s="223"/>
      <c r="AI660" s="223"/>
      <c r="AJ660" s="223"/>
      <c r="AK660" s="223"/>
      <c r="AL660" s="223"/>
      <c r="AM660" s="223"/>
      <c r="AN660" s="223"/>
      <c r="AO660" s="223"/>
      <c r="AP660" s="223"/>
      <c r="AQ660" s="223"/>
      <c r="AR660" s="223"/>
      <c r="AS660" s="223"/>
      <c r="AT660" s="543"/>
      <c r="AU660" s="223"/>
      <c r="AV660" s="223"/>
      <c r="AW660" s="223"/>
      <c r="AX660" s="223"/>
    </row>
    <row r="661" spans="1:50" ht="12.75" customHeight="1" x14ac:dyDescent="0.25">
      <c r="A661" s="222"/>
      <c r="B661" s="222"/>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4"/>
      <c r="AG661" s="223"/>
      <c r="AH661" s="223"/>
      <c r="AI661" s="223"/>
      <c r="AJ661" s="223"/>
      <c r="AK661" s="223"/>
      <c r="AL661" s="223"/>
      <c r="AM661" s="223"/>
      <c r="AN661" s="223"/>
      <c r="AO661" s="223"/>
      <c r="AP661" s="223"/>
      <c r="AQ661" s="223"/>
      <c r="AR661" s="223"/>
      <c r="AS661" s="223"/>
      <c r="AT661" s="543"/>
      <c r="AU661" s="223"/>
      <c r="AV661" s="223"/>
      <c r="AW661" s="223"/>
      <c r="AX661" s="223"/>
    </row>
    <row r="662" spans="1:50" ht="12.75" customHeight="1" x14ac:dyDescent="0.25">
      <c r="A662" s="222"/>
      <c r="B662" s="222"/>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4"/>
      <c r="AG662" s="223"/>
      <c r="AH662" s="223"/>
      <c r="AI662" s="223"/>
      <c r="AJ662" s="223"/>
      <c r="AK662" s="223"/>
      <c r="AL662" s="223"/>
      <c r="AM662" s="223"/>
      <c r="AN662" s="223"/>
      <c r="AO662" s="223"/>
      <c r="AP662" s="223"/>
      <c r="AQ662" s="223"/>
      <c r="AR662" s="223"/>
      <c r="AS662" s="223"/>
      <c r="AT662" s="543"/>
      <c r="AU662" s="223"/>
      <c r="AV662" s="223"/>
      <c r="AW662" s="223"/>
      <c r="AX662" s="223"/>
    </row>
    <row r="663" spans="1:50" ht="12.75" customHeight="1" x14ac:dyDescent="0.25">
      <c r="A663" s="222"/>
      <c r="B663" s="222"/>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c r="AA663" s="223"/>
      <c r="AB663" s="223"/>
      <c r="AC663" s="223"/>
      <c r="AD663" s="223"/>
      <c r="AE663" s="223"/>
      <c r="AF663" s="224"/>
      <c r="AG663" s="223"/>
      <c r="AH663" s="223"/>
      <c r="AI663" s="223"/>
      <c r="AJ663" s="223"/>
      <c r="AK663" s="223"/>
      <c r="AL663" s="223"/>
      <c r="AM663" s="223"/>
      <c r="AN663" s="223"/>
      <c r="AO663" s="223"/>
      <c r="AP663" s="223"/>
      <c r="AQ663" s="223"/>
      <c r="AR663" s="223"/>
      <c r="AS663" s="223"/>
      <c r="AT663" s="543"/>
      <c r="AU663" s="223"/>
      <c r="AV663" s="223"/>
      <c r="AW663" s="223"/>
      <c r="AX663" s="223"/>
    </row>
    <row r="664" spans="1:50" ht="12.75" customHeight="1" x14ac:dyDescent="0.25">
      <c r="A664" s="222"/>
      <c r="B664" s="222"/>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c r="AA664" s="223"/>
      <c r="AB664" s="223"/>
      <c r="AC664" s="223"/>
      <c r="AD664" s="223"/>
      <c r="AE664" s="223"/>
      <c r="AF664" s="224"/>
      <c r="AG664" s="223"/>
      <c r="AH664" s="223"/>
      <c r="AI664" s="223"/>
      <c r="AJ664" s="223"/>
      <c r="AK664" s="223"/>
      <c r="AL664" s="223"/>
      <c r="AM664" s="223"/>
      <c r="AN664" s="223"/>
      <c r="AO664" s="223"/>
      <c r="AP664" s="223"/>
      <c r="AQ664" s="223"/>
      <c r="AR664" s="223"/>
      <c r="AS664" s="223"/>
      <c r="AT664" s="543"/>
      <c r="AU664" s="223"/>
      <c r="AV664" s="223"/>
      <c r="AW664" s="223"/>
      <c r="AX664" s="223"/>
    </row>
    <row r="665" spans="1:50" ht="12.75" customHeight="1" x14ac:dyDescent="0.25">
      <c r="A665" s="222"/>
      <c r="B665" s="222"/>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c r="AA665" s="223"/>
      <c r="AB665" s="223"/>
      <c r="AC665" s="223"/>
      <c r="AD665" s="223"/>
      <c r="AE665" s="223"/>
      <c r="AF665" s="224"/>
      <c r="AG665" s="223"/>
      <c r="AH665" s="223"/>
      <c r="AI665" s="223"/>
      <c r="AJ665" s="223"/>
      <c r="AK665" s="223"/>
      <c r="AL665" s="223"/>
      <c r="AM665" s="223"/>
      <c r="AN665" s="223"/>
      <c r="AO665" s="223"/>
      <c r="AP665" s="223"/>
      <c r="AQ665" s="223"/>
      <c r="AR665" s="223"/>
      <c r="AS665" s="223"/>
      <c r="AT665" s="543"/>
      <c r="AU665" s="223"/>
      <c r="AV665" s="223"/>
      <c r="AW665" s="223"/>
      <c r="AX665" s="223"/>
    </row>
    <row r="666" spans="1:50" ht="12.75" customHeight="1" x14ac:dyDescent="0.25">
      <c r="A666" s="222"/>
      <c r="B666" s="222"/>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4"/>
      <c r="AG666" s="223"/>
      <c r="AH666" s="223"/>
      <c r="AI666" s="223"/>
      <c r="AJ666" s="223"/>
      <c r="AK666" s="223"/>
      <c r="AL666" s="223"/>
      <c r="AM666" s="223"/>
      <c r="AN666" s="223"/>
      <c r="AO666" s="223"/>
      <c r="AP666" s="223"/>
      <c r="AQ666" s="223"/>
      <c r="AR666" s="223"/>
      <c r="AS666" s="223"/>
      <c r="AT666" s="543"/>
      <c r="AU666" s="223"/>
      <c r="AV666" s="223"/>
      <c r="AW666" s="223"/>
      <c r="AX666" s="223"/>
    </row>
    <row r="667" spans="1:50" ht="12.75" customHeight="1" x14ac:dyDescent="0.25">
      <c r="A667" s="222"/>
      <c r="B667" s="222"/>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c r="AA667" s="223"/>
      <c r="AB667" s="223"/>
      <c r="AC667" s="223"/>
      <c r="AD667" s="223"/>
      <c r="AE667" s="223"/>
      <c r="AF667" s="224"/>
      <c r="AG667" s="223"/>
      <c r="AH667" s="223"/>
      <c r="AI667" s="223"/>
      <c r="AJ667" s="223"/>
      <c r="AK667" s="223"/>
      <c r="AL667" s="223"/>
      <c r="AM667" s="223"/>
      <c r="AN667" s="223"/>
      <c r="AO667" s="223"/>
      <c r="AP667" s="223"/>
      <c r="AQ667" s="223"/>
      <c r="AR667" s="223"/>
      <c r="AS667" s="223"/>
      <c r="AT667" s="543"/>
      <c r="AU667" s="223"/>
      <c r="AV667" s="223"/>
      <c r="AW667" s="223"/>
      <c r="AX667" s="223"/>
    </row>
    <row r="668" spans="1:50" ht="12.75" customHeight="1" x14ac:dyDescent="0.25">
      <c r="A668" s="222"/>
      <c r="B668" s="222"/>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c r="AA668" s="223"/>
      <c r="AB668" s="223"/>
      <c r="AC668" s="223"/>
      <c r="AD668" s="223"/>
      <c r="AE668" s="223"/>
      <c r="AF668" s="224"/>
      <c r="AG668" s="223"/>
      <c r="AH668" s="223"/>
      <c r="AI668" s="223"/>
      <c r="AJ668" s="223"/>
      <c r="AK668" s="223"/>
      <c r="AL668" s="223"/>
      <c r="AM668" s="223"/>
      <c r="AN668" s="223"/>
      <c r="AO668" s="223"/>
      <c r="AP668" s="223"/>
      <c r="AQ668" s="223"/>
      <c r="AR668" s="223"/>
      <c r="AS668" s="223"/>
      <c r="AT668" s="543"/>
      <c r="AU668" s="223"/>
      <c r="AV668" s="223"/>
      <c r="AW668" s="223"/>
      <c r="AX668" s="223"/>
    </row>
    <row r="669" spans="1:50" ht="12.75" customHeight="1" x14ac:dyDescent="0.25">
      <c r="A669" s="222"/>
      <c r="B669" s="222"/>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c r="AA669" s="223"/>
      <c r="AB669" s="223"/>
      <c r="AC669" s="223"/>
      <c r="AD669" s="223"/>
      <c r="AE669" s="223"/>
      <c r="AF669" s="224"/>
      <c r="AG669" s="223"/>
      <c r="AH669" s="223"/>
      <c r="AI669" s="223"/>
      <c r="AJ669" s="223"/>
      <c r="AK669" s="223"/>
      <c r="AL669" s="223"/>
      <c r="AM669" s="223"/>
      <c r="AN669" s="223"/>
      <c r="AO669" s="223"/>
      <c r="AP669" s="223"/>
      <c r="AQ669" s="223"/>
      <c r="AR669" s="223"/>
      <c r="AS669" s="223"/>
      <c r="AT669" s="543"/>
      <c r="AU669" s="223"/>
      <c r="AV669" s="223"/>
      <c r="AW669" s="223"/>
      <c r="AX669" s="223"/>
    </row>
    <row r="670" spans="1:50" ht="12.75" customHeight="1" x14ac:dyDescent="0.25">
      <c r="A670" s="222"/>
      <c r="B670" s="222"/>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4"/>
      <c r="AG670" s="223"/>
      <c r="AH670" s="223"/>
      <c r="AI670" s="223"/>
      <c r="AJ670" s="223"/>
      <c r="AK670" s="223"/>
      <c r="AL670" s="223"/>
      <c r="AM670" s="223"/>
      <c r="AN670" s="223"/>
      <c r="AO670" s="223"/>
      <c r="AP670" s="223"/>
      <c r="AQ670" s="223"/>
      <c r="AR670" s="223"/>
      <c r="AS670" s="223"/>
      <c r="AT670" s="543"/>
      <c r="AU670" s="223"/>
      <c r="AV670" s="223"/>
      <c r="AW670" s="223"/>
      <c r="AX670" s="223"/>
    </row>
    <row r="671" spans="1:50" ht="12.75" customHeight="1" x14ac:dyDescent="0.25">
      <c r="A671" s="222"/>
      <c r="B671" s="222"/>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c r="AA671" s="223"/>
      <c r="AB671" s="223"/>
      <c r="AC671" s="223"/>
      <c r="AD671" s="223"/>
      <c r="AE671" s="223"/>
      <c r="AF671" s="224"/>
      <c r="AG671" s="223"/>
      <c r="AH671" s="223"/>
      <c r="AI671" s="223"/>
      <c r="AJ671" s="223"/>
      <c r="AK671" s="223"/>
      <c r="AL671" s="223"/>
      <c r="AM671" s="223"/>
      <c r="AN671" s="223"/>
      <c r="AO671" s="223"/>
      <c r="AP671" s="223"/>
      <c r="AQ671" s="223"/>
      <c r="AR671" s="223"/>
      <c r="AS671" s="223"/>
      <c r="AT671" s="543"/>
      <c r="AU671" s="223"/>
      <c r="AV671" s="223"/>
      <c r="AW671" s="223"/>
      <c r="AX671" s="223"/>
    </row>
    <row r="672" spans="1:50" ht="12.75" customHeight="1" x14ac:dyDescent="0.25">
      <c r="A672" s="222"/>
      <c r="B672" s="222"/>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c r="AA672" s="223"/>
      <c r="AB672" s="223"/>
      <c r="AC672" s="223"/>
      <c r="AD672" s="223"/>
      <c r="AE672" s="223"/>
      <c r="AF672" s="224"/>
      <c r="AG672" s="223"/>
      <c r="AH672" s="223"/>
      <c r="AI672" s="223"/>
      <c r="AJ672" s="223"/>
      <c r="AK672" s="223"/>
      <c r="AL672" s="223"/>
      <c r="AM672" s="223"/>
      <c r="AN672" s="223"/>
      <c r="AO672" s="223"/>
      <c r="AP672" s="223"/>
      <c r="AQ672" s="223"/>
      <c r="AR672" s="223"/>
      <c r="AS672" s="223"/>
      <c r="AT672" s="543"/>
      <c r="AU672" s="223"/>
      <c r="AV672" s="223"/>
      <c r="AW672" s="223"/>
      <c r="AX672" s="223"/>
    </row>
    <row r="673" spans="1:50" ht="12.75" customHeight="1" x14ac:dyDescent="0.25">
      <c r="A673" s="222"/>
      <c r="B673" s="222"/>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c r="AA673" s="223"/>
      <c r="AB673" s="223"/>
      <c r="AC673" s="223"/>
      <c r="AD673" s="223"/>
      <c r="AE673" s="223"/>
      <c r="AF673" s="224"/>
      <c r="AG673" s="223"/>
      <c r="AH673" s="223"/>
      <c r="AI673" s="223"/>
      <c r="AJ673" s="223"/>
      <c r="AK673" s="223"/>
      <c r="AL673" s="223"/>
      <c r="AM673" s="223"/>
      <c r="AN673" s="223"/>
      <c r="AO673" s="223"/>
      <c r="AP673" s="223"/>
      <c r="AQ673" s="223"/>
      <c r="AR673" s="223"/>
      <c r="AS673" s="223"/>
      <c r="AT673" s="543"/>
      <c r="AU673" s="223"/>
      <c r="AV673" s="223"/>
      <c r="AW673" s="223"/>
      <c r="AX673" s="223"/>
    </row>
    <row r="674" spans="1:50" ht="12.75" customHeight="1" x14ac:dyDescent="0.25">
      <c r="A674" s="222"/>
      <c r="B674" s="222"/>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c r="AA674" s="223"/>
      <c r="AB674" s="223"/>
      <c r="AC674" s="223"/>
      <c r="AD674" s="223"/>
      <c r="AE674" s="223"/>
      <c r="AF674" s="224"/>
      <c r="AG674" s="223"/>
      <c r="AH674" s="223"/>
      <c r="AI674" s="223"/>
      <c r="AJ674" s="223"/>
      <c r="AK674" s="223"/>
      <c r="AL674" s="223"/>
      <c r="AM674" s="223"/>
      <c r="AN674" s="223"/>
      <c r="AO674" s="223"/>
      <c r="AP674" s="223"/>
      <c r="AQ674" s="223"/>
      <c r="AR674" s="223"/>
      <c r="AS674" s="223"/>
      <c r="AT674" s="543"/>
      <c r="AU674" s="223"/>
      <c r="AV674" s="223"/>
      <c r="AW674" s="223"/>
      <c r="AX674" s="223"/>
    </row>
    <row r="675" spans="1:50" ht="12.75" customHeight="1" x14ac:dyDescent="0.25">
      <c r="A675" s="222"/>
      <c r="B675" s="222"/>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c r="AA675" s="223"/>
      <c r="AB675" s="223"/>
      <c r="AC675" s="223"/>
      <c r="AD675" s="223"/>
      <c r="AE675" s="223"/>
      <c r="AF675" s="224"/>
      <c r="AG675" s="223"/>
      <c r="AH675" s="223"/>
      <c r="AI675" s="223"/>
      <c r="AJ675" s="223"/>
      <c r="AK675" s="223"/>
      <c r="AL675" s="223"/>
      <c r="AM675" s="223"/>
      <c r="AN675" s="223"/>
      <c r="AO675" s="223"/>
      <c r="AP675" s="223"/>
      <c r="AQ675" s="223"/>
      <c r="AR675" s="223"/>
      <c r="AS675" s="223"/>
      <c r="AT675" s="543"/>
      <c r="AU675" s="223"/>
      <c r="AV675" s="223"/>
      <c r="AW675" s="223"/>
      <c r="AX675" s="223"/>
    </row>
    <row r="676" spans="1:50" ht="12.75" customHeight="1" x14ac:dyDescent="0.25">
      <c r="A676" s="222"/>
      <c r="B676" s="222"/>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4"/>
      <c r="AG676" s="223"/>
      <c r="AH676" s="223"/>
      <c r="AI676" s="223"/>
      <c r="AJ676" s="223"/>
      <c r="AK676" s="223"/>
      <c r="AL676" s="223"/>
      <c r="AM676" s="223"/>
      <c r="AN676" s="223"/>
      <c r="AO676" s="223"/>
      <c r="AP676" s="223"/>
      <c r="AQ676" s="223"/>
      <c r="AR676" s="223"/>
      <c r="AS676" s="223"/>
      <c r="AT676" s="543"/>
      <c r="AU676" s="223"/>
      <c r="AV676" s="223"/>
      <c r="AW676" s="223"/>
      <c r="AX676" s="223"/>
    </row>
    <row r="677" spans="1:50" ht="12.75" customHeight="1" x14ac:dyDescent="0.25">
      <c r="A677" s="222"/>
      <c r="B677" s="222"/>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4"/>
      <c r="AG677" s="223"/>
      <c r="AH677" s="223"/>
      <c r="AI677" s="223"/>
      <c r="AJ677" s="223"/>
      <c r="AK677" s="223"/>
      <c r="AL677" s="223"/>
      <c r="AM677" s="223"/>
      <c r="AN677" s="223"/>
      <c r="AO677" s="223"/>
      <c r="AP677" s="223"/>
      <c r="AQ677" s="223"/>
      <c r="AR677" s="223"/>
      <c r="AS677" s="223"/>
      <c r="AT677" s="543"/>
      <c r="AU677" s="223"/>
      <c r="AV677" s="223"/>
      <c r="AW677" s="223"/>
      <c r="AX677" s="223"/>
    </row>
    <row r="678" spans="1:50" ht="12.75" customHeight="1" x14ac:dyDescent="0.25">
      <c r="A678" s="222"/>
      <c r="B678" s="222"/>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4"/>
      <c r="AG678" s="223"/>
      <c r="AH678" s="223"/>
      <c r="AI678" s="223"/>
      <c r="AJ678" s="223"/>
      <c r="AK678" s="223"/>
      <c r="AL678" s="223"/>
      <c r="AM678" s="223"/>
      <c r="AN678" s="223"/>
      <c r="AO678" s="223"/>
      <c r="AP678" s="223"/>
      <c r="AQ678" s="223"/>
      <c r="AR678" s="223"/>
      <c r="AS678" s="223"/>
      <c r="AT678" s="543"/>
      <c r="AU678" s="223"/>
      <c r="AV678" s="223"/>
      <c r="AW678" s="223"/>
      <c r="AX678" s="223"/>
    </row>
    <row r="679" spans="1:50" ht="12.75" customHeight="1" x14ac:dyDescent="0.25">
      <c r="A679" s="222"/>
      <c r="B679" s="222"/>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4"/>
      <c r="AG679" s="223"/>
      <c r="AH679" s="223"/>
      <c r="AI679" s="223"/>
      <c r="AJ679" s="223"/>
      <c r="AK679" s="223"/>
      <c r="AL679" s="223"/>
      <c r="AM679" s="223"/>
      <c r="AN679" s="223"/>
      <c r="AO679" s="223"/>
      <c r="AP679" s="223"/>
      <c r="AQ679" s="223"/>
      <c r="AR679" s="223"/>
      <c r="AS679" s="223"/>
      <c r="AT679" s="543"/>
      <c r="AU679" s="223"/>
      <c r="AV679" s="223"/>
      <c r="AW679" s="223"/>
      <c r="AX679" s="223"/>
    </row>
    <row r="680" spans="1:50" ht="12.75" customHeight="1" x14ac:dyDescent="0.25">
      <c r="A680" s="222"/>
      <c r="B680" s="222"/>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c r="AA680" s="223"/>
      <c r="AB680" s="223"/>
      <c r="AC680" s="223"/>
      <c r="AD680" s="223"/>
      <c r="AE680" s="223"/>
      <c r="AF680" s="224"/>
      <c r="AG680" s="223"/>
      <c r="AH680" s="223"/>
      <c r="AI680" s="223"/>
      <c r="AJ680" s="223"/>
      <c r="AK680" s="223"/>
      <c r="AL680" s="223"/>
      <c r="AM680" s="223"/>
      <c r="AN680" s="223"/>
      <c r="AO680" s="223"/>
      <c r="AP680" s="223"/>
      <c r="AQ680" s="223"/>
      <c r="AR680" s="223"/>
      <c r="AS680" s="223"/>
      <c r="AT680" s="543"/>
      <c r="AU680" s="223"/>
      <c r="AV680" s="223"/>
      <c r="AW680" s="223"/>
      <c r="AX680" s="223"/>
    </row>
    <row r="681" spans="1:50" ht="12.75" customHeight="1" x14ac:dyDescent="0.25">
      <c r="A681" s="222"/>
      <c r="B681" s="222"/>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c r="AA681" s="223"/>
      <c r="AB681" s="223"/>
      <c r="AC681" s="223"/>
      <c r="AD681" s="223"/>
      <c r="AE681" s="223"/>
      <c r="AF681" s="224"/>
      <c r="AG681" s="223"/>
      <c r="AH681" s="223"/>
      <c r="AI681" s="223"/>
      <c r="AJ681" s="223"/>
      <c r="AK681" s="223"/>
      <c r="AL681" s="223"/>
      <c r="AM681" s="223"/>
      <c r="AN681" s="223"/>
      <c r="AO681" s="223"/>
      <c r="AP681" s="223"/>
      <c r="AQ681" s="223"/>
      <c r="AR681" s="223"/>
      <c r="AS681" s="223"/>
      <c r="AT681" s="543"/>
      <c r="AU681" s="223"/>
      <c r="AV681" s="223"/>
      <c r="AW681" s="223"/>
      <c r="AX681" s="223"/>
    </row>
    <row r="682" spans="1:50" ht="12.75" customHeight="1" x14ac:dyDescent="0.25">
      <c r="A682" s="222"/>
      <c r="B682" s="222"/>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c r="AA682" s="223"/>
      <c r="AB682" s="223"/>
      <c r="AC682" s="223"/>
      <c r="AD682" s="223"/>
      <c r="AE682" s="223"/>
      <c r="AF682" s="224"/>
      <c r="AG682" s="223"/>
      <c r="AH682" s="223"/>
      <c r="AI682" s="223"/>
      <c r="AJ682" s="223"/>
      <c r="AK682" s="223"/>
      <c r="AL682" s="223"/>
      <c r="AM682" s="223"/>
      <c r="AN682" s="223"/>
      <c r="AO682" s="223"/>
      <c r="AP682" s="223"/>
      <c r="AQ682" s="223"/>
      <c r="AR682" s="223"/>
      <c r="AS682" s="223"/>
      <c r="AT682" s="543"/>
      <c r="AU682" s="223"/>
      <c r="AV682" s="223"/>
      <c r="AW682" s="223"/>
      <c r="AX682" s="223"/>
    </row>
    <row r="683" spans="1:50" ht="12.75" customHeight="1" x14ac:dyDescent="0.25">
      <c r="A683" s="222"/>
      <c r="B683" s="222"/>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c r="AA683" s="223"/>
      <c r="AB683" s="223"/>
      <c r="AC683" s="223"/>
      <c r="AD683" s="223"/>
      <c r="AE683" s="223"/>
      <c r="AF683" s="224"/>
      <c r="AG683" s="223"/>
      <c r="AH683" s="223"/>
      <c r="AI683" s="223"/>
      <c r="AJ683" s="223"/>
      <c r="AK683" s="223"/>
      <c r="AL683" s="223"/>
      <c r="AM683" s="223"/>
      <c r="AN683" s="223"/>
      <c r="AO683" s="223"/>
      <c r="AP683" s="223"/>
      <c r="AQ683" s="223"/>
      <c r="AR683" s="223"/>
      <c r="AS683" s="223"/>
      <c r="AT683" s="543"/>
      <c r="AU683" s="223"/>
      <c r="AV683" s="223"/>
      <c r="AW683" s="223"/>
      <c r="AX683" s="223"/>
    </row>
    <row r="684" spans="1:50" ht="12.75" customHeight="1" x14ac:dyDescent="0.25">
      <c r="A684" s="222"/>
      <c r="B684" s="222"/>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c r="AA684" s="223"/>
      <c r="AB684" s="223"/>
      <c r="AC684" s="223"/>
      <c r="AD684" s="223"/>
      <c r="AE684" s="223"/>
      <c r="AF684" s="224"/>
      <c r="AG684" s="223"/>
      <c r="AH684" s="223"/>
      <c r="AI684" s="223"/>
      <c r="AJ684" s="223"/>
      <c r="AK684" s="223"/>
      <c r="AL684" s="223"/>
      <c r="AM684" s="223"/>
      <c r="AN684" s="223"/>
      <c r="AO684" s="223"/>
      <c r="AP684" s="223"/>
      <c r="AQ684" s="223"/>
      <c r="AR684" s="223"/>
      <c r="AS684" s="223"/>
      <c r="AT684" s="543"/>
      <c r="AU684" s="223"/>
      <c r="AV684" s="223"/>
      <c r="AW684" s="223"/>
      <c r="AX684" s="223"/>
    </row>
    <row r="685" spans="1:50" ht="12.75" customHeight="1" x14ac:dyDescent="0.25">
      <c r="A685" s="222"/>
      <c r="B685" s="222"/>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c r="AA685" s="223"/>
      <c r="AB685" s="223"/>
      <c r="AC685" s="223"/>
      <c r="AD685" s="223"/>
      <c r="AE685" s="223"/>
      <c r="AF685" s="224"/>
      <c r="AG685" s="223"/>
      <c r="AH685" s="223"/>
      <c r="AI685" s="223"/>
      <c r="AJ685" s="223"/>
      <c r="AK685" s="223"/>
      <c r="AL685" s="223"/>
      <c r="AM685" s="223"/>
      <c r="AN685" s="223"/>
      <c r="AO685" s="223"/>
      <c r="AP685" s="223"/>
      <c r="AQ685" s="223"/>
      <c r="AR685" s="223"/>
      <c r="AS685" s="223"/>
      <c r="AT685" s="543"/>
      <c r="AU685" s="223"/>
      <c r="AV685" s="223"/>
      <c r="AW685" s="223"/>
      <c r="AX685" s="223"/>
    </row>
    <row r="686" spans="1:50" ht="12.75" customHeight="1" x14ac:dyDescent="0.25">
      <c r="A686" s="222"/>
      <c r="B686" s="222"/>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4"/>
      <c r="AG686" s="223"/>
      <c r="AH686" s="223"/>
      <c r="AI686" s="223"/>
      <c r="AJ686" s="223"/>
      <c r="AK686" s="223"/>
      <c r="AL686" s="223"/>
      <c r="AM686" s="223"/>
      <c r="AN686" s="223"/>
      <c r="AO686" s="223"/>
      <c r="AP686" s="223"/>
      <c r="AQ686" s="223"/>
      <c r="AR686" s="223"/>
      <c r="AS686" s="223"/>
      <c r="AT686" s="543"/>
      <c r="AU686" s="223"/>
      <c r="AV686" s="223"/>
      <c r="AW686" s="223"/>
      <c r="AX686" s="223"/>
    </row>
    <row r="687" spans="1:50" ht="12.75" customHeight="1" x14ac:dyDescent="0.25">
      <c r="A687" s="222"/>
      <c r="B687" s="222"/>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4"/>
      <c r="AG687" s="223"/>
      <c r="AH687" s="223"/>
      <c r="AI687" s="223"/>
      <c r="AJ687" s="223"/>
      <c r="AK687" s="223"/>
      <c r="AL687" s="223"/>
      <c r="AM687" s="223"/>
      <c r="AN687" s="223"/>
      <c r="AO687" s="223"/>
      <c r="AP687" s="223"/>
      <c r="AQ687" s="223"/>
      <c r="AR687" s="223"/>
      <c r="AS687" s="223"/>
      <c r="AT687" s="543"/>
      <c r="AU687" s="223"/>
      <c r="AV687" s="223"/>
      <c r="AW687" s="223"/>
      <c r="AX687" s="223"/>
    </row>
    <row r="688" spans="1:50" ht="12.75" customHeight="1" x14ac:dyDescent="0.25">
      <c r="A688" s="222"/>
      <c r="B688" s="222"/>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4"/>
      <c r="AG688" s="223"/>
      <c r="AH688" s="223"/>
      <c r="AI688" s="223"/>
      <c r="AJ688" s="223"/>
      <c r="AK688" s="223"/>
      <c r="AL688" s="223"/>
      <c r="AM688" s="223"/>
      <c r="AN688" s="223"/>
      <c r="AO688" s="223"/>
      <c r="AP688" s="223"/>
      <c r="AQ688" s="223"/>
      <c r="AR688" s="223"/>
      <c r="AS688" s="223"/>
      <c r="AT688" s="543"/>
      <c r="AU688" s="223"/>
      <c r="AV688" s="223"/>
      <c r="AW688" s="223"/>
      <c r="AX688" s="223"/>
    </row>
    <row r="689" spans="1:50" ht="12.75" customHeight="1" x14ac:dyDescent="0.25">
      <c r="A689" s="222"/>
      <c r="B689" s="222"/>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4"/>
      <c r="AG689" s="223"/>
      <c r="AH689" s="223"/>
      <c r="AI689" s="223"/>
      <c r="AJ689" s="223"/>
      <c r="AK689" s="223"/>
      <c r="AL689" s="223"/>
      <c r="AM689" s="223"/>
      <c r="AN689" s="223"/>
      <c r="AO689" s="223"/>
      <c r="AP689" s="223"/>
      <c r="AQ689" s="223"/>
      <c r="AR689" s="223"/>
      <c r="AS689" s="223"/>
      <c r="AT689" s="543"/>
      <c r="AU689" s="223"/>
      <c r="AV689" s="223"/>
      <c r="AW689" s="223"/>
      <c r="AX689" s="223"/>
    </row>
    <row r="690" spans="1:50" ht="12.75" customHeight="1" x14ac:dyDescent="0.25">
      <c r="A690" s="222"/>
      <c r="B690" s="222"/>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4"/>
      <c r="AG690" s="223"/>
      <c r="AH690" s="223"/>
      <c r="AI690" s="223"/>
      <c r="AJ690" s="223"/>
      <c r="AK690" s="223"/>
      <c r="AL690" s="223"/>
      <c r="AM690" s="223"/>
      <c r="AN690" s="223"/>
      <c r="AO690" s="223"/>
      <c r="AP690" s="223"/>
      <c r="AQ690" s="223"/>
      <c r="AR690" s="223"/>
      <c r="AS690" s="223"/>
      <c r="AT690" s="543"/>
      <c r="AU690" s="223"/>
      <c r="AV690" s="223"/>
      <c r="AW690" s="223"/>
      <c r="AX690" s="223"/>
    </row>
    <row r="691" spans="1:50" ht="12.75" customHeight="1" x14ac:dyDescent="0.25">
      <c r="A691" s="222"/>
      <c r="B691" s="222"/>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c r="AA691" s="223"/>
      <c r="AB691" s="223"/>
      <c r="AC691" s="223"/>
      <c r="AD691" s="223"/>
      <c r="AE691" s="223"/>
      <c r="AF691" s="224"/>
      <c r="AG691" s="223"/>
      <c r="AH691" s="223"/>
      <c r="AI691" s="223"/>
      <c r="AJ691" s="223"/>
      <c r="AK691" s="223"/>
      <c r="AL691" s="223"/>
      <c r="AM691" s="223"/>
      <c r="AN691" s="223"/>
      <c r="AO691" s="223"/>
      <c r="AP691" s="223"/>
      <c r="AQ691" s="223"/>
      <c r="AR691" s="223"/>
      <c r="AS691" s="223"/>
      <c r="AT691" s="543"/>
      <c r="AU691" s="223"/>
      <c r="AV691" s="223"/>
      <c r="AW691" s="223"/>
      <c r="AX691" s="223"/>
    </row>
    <row r="692" spans="1:50" ht="12.75" customHeight="1" x14ac:dyDescent="0.25">
      <c r="A692" s="222"/>
      <c r="B692" s="222"/>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4"/>
      <c r="AG692" s="223"/>
      <c r="AH692" s="223"/>
      <c r="AI692" s="223"/>
      <c r="AJ692" s="223"/>
      <c r="AK692" s="223"/>
      <c r="AL692" s="223"/>
      <c r="AM692" s="223"/>
      <c r="AN692" s="223"/>
      <c r="AO692" s="223"/>
      <c r="AP692" s="223"/>
      <c r="AQ692" s="223"/>
      <c r="AR692" s="223"/>
      <c r="AS692" s="223"/>
      <c r="AT692" s="543"/>
      <c r="AU692" s="223"/>
      <c r="AV692" s="223"/>
      <c r="AW692" s="223"/>
      <c r="AX692" s="223"/>
    </row>
    <row r="693" spans="1:50" ht="12.75" customHeight="1" x14ac:dyDescent="0.25">
      <c r="A693" s="222"/>
      <c r="B693" s="222"/>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4"/>
      <c r="AG693" s="223"/>
      <c r="AH693" s="223"/>
      <c r="AI693" s="223"/>
      <c r="AJ693" s="223"/>
      <c r="AK693" s="223"/>
      <c r="AL693" s="223"/>
      <c r="AM693" s="223"/>
      <c r="AN693" s="223"/>
      <c r="AO693" s="223"/>
      <c r="AP693" s="223"/>
      <c r="AQ693" s="223"/>
      <c r="AR693" s="223"/>
      <c r="AS693" s="223"/>
      <c r="AT693" s="543"/>
      <c r="AU693" s="223"/>
      <c r="AV693" s="223"/>
      <c r="AW693" s="223"/>
      <c r="AX693" s="223"/>
    </row>
    <row r="694" spans="1:50" ht="12.75" customHeight="1" x14ac:dyDescent="0.25">
      <c r="A694" s="222"/>
      <c r="B694" s="222"/>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c r="AA694" s="223"/>
      <c r="AB694" s="223"/>
      <c r="AC694" s="223"/>
      <c r="AD694" s="223"/>
      <c r="AE694" s="223"/>
      <c r="AF694" s="224"/>
      <c r="AG694" s="223"/>
      <c r="AH694" s="223"/>
      <c r="AI694" s="223"/>
      <c r="AJ694" s="223"/>
      <c r="AK694" s="223"/>
      <c r="AL694" s="223"/>
      <c r="AM694" s="223"/>
      <c r="AN694" s="223"/>
      <c r="AO694" s="223"/>
      <c r="AP694" s="223"/>
      <c r="AQ694" s="223"/>
      <c r="AR694" s="223"/>
      <c r="AS694" s="223"/>
      <c r="AT694" s="543"/>
      <c r="AU694" s="223"/>
      <c r="AV694" s="223"/>
      <c r="AW694" s="223"/>
      <c r="AX694" s="223"/>
    </row>
    <row r="695" spans="1:50" ht="12.75" customHeight="1" x14ac:dyDescent="0.25">
      <c r="A695" s="222"/>
      <c r="B695" s="222"/>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c r="AA695" s="223"/>
      <c r="AB695" s="223"/>
      <c r="AC695" s="223"/>
      <c r="AD695" s="223"/>
      <c r="AE695" s="223"/>
      <c r="AF695" s="224"/>
      <c r="AG695" s="223"/>
      <c r="AH695" s="223"/>
      <c r="AI695" s="223"/>
      <c r="AJ695" s="223"/>
      <c r="AK695" s="223"/>
      <c r="AL695" s="223"/>
      <c r="AM695" s="223"/>
      <c r="AN695" s="223"/>
      <c r="AO695" s="223"/>
      <c r="AP695" s="223"/>
      <c r="AQ695" s="223"/>
      <c r="AR695" s="223"/>
      <c r="AS695" s="223"/>
      <c r="AT695" s="543"/>
      <c r="AU695" s="223"/>
      <c r="AV695" s="223"/>
      <c r="AW695" s="223"/>
      <c r="AX695" s="223"/>
    </row>
    <row r="696" spans="1:50" ht="12.75" customHeight="1" x14ac:dyDescent="0.25">
      <c r="A696" s="222"/>
      <c r="B696" s="222"/>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c r="AA696" s="223"/>
      <c r="AB696" s="223"/>
      <c r="AC696" s="223"/>
      <c r="AD696" s="223"/>
      <c r="AE696" s="223"/>
      <c r="AF696" s="224"/>
      <c r="AG696" s="223"/>
      <c r="AH696" s="223"/>
      <c r="AI696" s="223"/>
      <c r="AJ696" s="223"/>
      <c r="AK696" s="223"/>
      <c r="AL696" s="223"/>
      <c r="AM696" s="223"/>
      <c r="AN696" s="223"/>
      <c r="AO696" s="223"/>
      <c r="AP696" s="223"/>
      <c r="AQ696" s="223"/>
      <c r="AR696" s="223"/>
      <c r="AS696" s="223"/>
      <c r="AT696" s="543"/>
      <c r="AU696" s="223"/>
      <c r="AV696" s="223"/>
      <c r="AW696" s="223"/>
      <c r="AX696" s="223"/>
    </row>
    <row r="697" spans="1:50" ht="12.75" customHeight="1" x14ac:dyDescent="0.25">
      <c r="A697" s="222"/>
      <c r="B697" s="222"/>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4"/>
      <c r="AG697" s="223"/>
      <c r="AH697" s="223"/>
      <c r="AI697" s="223"/>
      <c r="AJ697" s="223"/>
      <c r="AK697" s="223"/>
      <c r="AL697" s="223"/>
      <c r="AM697" s="223"/>
      <c r="AN697" s="223"/>
      <c r="AO697" s="223"/>
      <c r="AP697" s="223"/>
      <c r="AQ697" s="223"/>
      <c r="AR697" s="223"/>
      <c r="AS697" s="223"/>
      <c r="AT697" s="543"/>
      <c r="AU697" s="223"/>
      <c r="AV697" s="223"/>
      <c r="AW697" s="223"/>
      <c r="AX697" s="223"/>
    </row>
    <row r="698" spans="1:50" ht="12.75" customHeight="1" x14ac:dyDescent="0.25">
      <c r="A698" s="222"/>
      <c r="B698" s="222"/>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c r="AA698" s="223"/>
      <c r="AB698" s="223"/>
      <c r="AC698" s="223"/>
      <c r="AD698" s="223"/>
      <c r="AE698" s="223"/>
      <c r="AF698" s="224"/>
      <c r="AG698" s="223"/>
      <c r="AH698" s="223"/>
      <c r="AI698" s="223"/>
      <c r="AJ698" s="223"/>
      <c r="AK698" s="223"/>
      <c r="AL698" s="223"/>
      <c r="AM698" s="223"/>
      <c r="AN698" s="223"/>
      <c r="AO698" s="223"/>
      <c r="AP698" s="223"/>
      <c r="AQ698" s="223"/>
      <c r="AR698" s="223"/>
      <c r="AS698" s="223"/>
      <c r="AT698" s="543"/>
      <c r="AU698" s="223"/>
      <c r="AV698" s="223"/>
      <c r="AW698" s="223"/>
      <c r="AX698" s="223"/>
    </row>
    <row r="699" spans="1:50" ht="12.75" customHeight="1" x14ac:dyDescent="0.25">
      <c r="A699" s="222"/>
      <c r="B699" s="222"/>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4"/>
      <c r="AG699" s="223"/>
      <c r="AH699" s="223"/>
      <c r="AI699" s="223"/>
      <c r="AJ699" s="223"/>
      <c r="AK699" s="223"/>
      <c r="AL699" s="223"/>
      <c r="AM699" s="223"/>
      <c r="AN699" s="223"/>
      <c r="AO699" s="223"/>
      <c r="AP699" s="223"/>
      <c r="AQ699" s="223"/>
      <c r="AR699" s="223"/>
      <c r="AS699" s="223"/>
      <c r="AT699" s="543"/>
      <c r="AU699" s="223"/>
      <c r="AV699" s="223"/>
      <c r="AW699" s="223"/>
      <c r="AX699" s="223"/>
    </row>
    <row r="700" spans="1:50" ht="12.75" customHeight="1" x14ac:dyDescent="0.25">
      <c r="A700" s="222"/>
      <c r="B700" s="222"/>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c r="AA700" s="223"/>
      <c r="AB700" s="223"/>
      <c r="AC700" s="223"/>
      <c r="AD700" s="223"/>
      <c r="AE700" s="223"/>
      <c r="AF700" s="224"/>
      <c r="AG700" s="223"/>
      <c r="AH700" s="223"/>
      <c r="AI700" s="223"/>
      <c r="AJ700" s="223"/>
      <c r="AK700" s="223"/>
      <c r="AL700" s="223"/>
      <c r="AM700" s="223"/>
      <c r="AN700" s="223"/>
      <c r="AO700" s="223"/>
      <c r="AP700" s="223"/>
      <c r="AQ700" s="223"/>
      <c r="AR700" s="223"/>
      <c r="AS700" s="223"/>
      <c r="AT700" s="543"/>
      <c r="AU700" s="223"/>
      <c r="AV700" s="223"/>
      <c r="AW700" s="223"/>
      <c r="AX700" s="223"/>
    </row>
    <row r="701" spans="1:50" ht="12.75" customHeight="1" x14ac:dyDescent="0.25">
      <c r="A701" s="222"/>
      <c r="B701" s="222"/>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c r="AA701" s="223"/>
      <c r="AB701" s="223"/>
      <c r="AC701" s="223"/>
      <c r="AD701" s="223"/>
      <c r="AE701" s="223"/>
      <c r="AF701" s="224"/>
      <c r="AG701" s="223"/>
      <c r="AH701" s="223"/>
      <c r="AI701" s="223"/>
      <c r="AJ701" s="223"/>
      <c r="AK701" s="223"/>
      <c r="AL701" s="223"/>
      <c r="AM701" s="223"/>
      <c r="AN701" s="223"/>
      <c r="AO701" s="223"/>
      <c r="AP701" s="223"/>
      <c r="AQ701" s="223"/>
      <c r="AR701" s="223"/>
      <c r="AS701" s="223"/>
      <c r="AT701" s="543"/>
      <c r="AU701" s="223"/>
      <c r="AV701" s="223"/>
      <c r="AW701" s="223"/>
      <c r="AX701" s="223"/>
    </row>
    <row r="702" spans="1:50" ht="12.75" customHeight="1" x14ac:dyDescent="0.25">
      <c r="A702" s="222"/>
      <c r="B702" s="222"/>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c r="AA702" s="223"/>
      <c r="AB702" s="223"/>
      <c r="AC702" s="223"/>
      <c r="AD702" s="223"/>
      <c r="AE702" s="223"/>
      <c r="AF702" s="224"/>
      <c r="AG702" s="223"/>
      <c r="AH702" s="223"/>
      <c r="AI702" s="223"/>
      <c r="AJ702" s="223"/>
      <c r="AK702" s="223"/>
      <c r="AL702" s="223"/>
      <c r="AM702" s="223"/>
      <c r="AN702" s="223"/>
      <c r="AO702" s="223"/>
      <c r="AP702" s="223"/>
      <c r="AQ702" s="223"/>
      <c r="AR702" s="223"/>
      <c r="AS702" s="223"/>
      <c r="AT702" s="543"/>
      <c r="AU702" s="223"/>
      <c r="AV702" s="223"/>
      <c r="AW702" s="223"/>
      <c r="AX702" s="223"/>
    </row>
    <row r="703" spans="1:50" ht="12.75" customHeight="1" x14ac:dyDescent="0.25">
      <c r="A703" s="222"/>
      <c r="B703" s="222"/>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c r="AA703" s="223"/>
      <c r="AB703" s="223"/>
      <c r="AC703" s="223"/>
      <c r="AD703" s="223"/>
      <c r="AE703" s="223"/>
      <c r="AF703" s="224"/>
      <c r="AG703" s="223"/>
      <c r="AH703" s="223"/>
      <c r="AI703" s="223"/>
      <c r="AJ703" s="223"/>
      <c r="AK703" s="223"/>
      <c r="AL703" s="223"/>
      <c r="AM703" s="223"/>
      <c r="AN703" s="223"/>
      <c r="AO703" s="223"/>
      <c r="AP703" s="223"/>
      <c r="AQ703" s="223"/>
      <c r="AR703" s="223"/>
      <c r="AS703" s="223"/>
      <c r="AT703" s="543"/>
      <c r="AU703" s="223"/>
      <c r="AV703" s="223"/>
      <c r="AW703" s="223"/>
      <c r="AX703" s="223"/>
    </row>
    <row r="704" spans="1:50" ht="12.75" customHeight="1" x14ac:dyDescent="0.25">
      <c r="A704" s="222"/>
      <c r="B704" s="222"/>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c r="AA704" s="223"/>
      <c r="AB704" s="223"/>
      <c r="AC704" s="223"/>
      <c r="AD704" s="223"/>
      <c r="AE704" s="223"/>
      <c r="AF704" s="224"/>
      <c r="AG704" s="223"/>
      <c r="AH704" s="223"/>
      <c r="AI704" s="223"/>
      <c r="AJ704" s="223"/>
      <c r="AK704" s="223"/>
      <c r="AL704" s="223"/>
      <c r="AM704" s="223"/>
      <c r="AN704" s="223"/>
      <c r="AO704" s="223"/>
      <c r="AP704" s="223"/>
      <c r="AQ704" s="223"/>
      <c r="AR704" s="223"/>
      <c r="AS704" s="223"/>
      <c r="AT704" s="543"/>
      <c r="AU704" s="223"/>
      <c r="AV704" s="223"/>
      <c r="AW704" s="223"/>
      <c r="AX704" s="223"/>
    </row>
    <row r="705" spans="1:50" ht="12.75" customHeight="1" x14ac:dyDescent="0.25">
      <c r="A705" s="222"/>
      <c r="B705" s="222"/>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c r="AA705" s="223"/>
      <c r="AB705" s="223"/>
      <c r="AC705" s="223"/>
      <c r="AD705" s="223"/>
      <c r="AE705" s="223"/>
      <c r="AF705" s="224"/>
      <c r="AG705" s="223"/>
      <c r="AH705" s="223"/>
      <c r="AI705" s="223"/>
      <c r="AJ705" s="223"/>
      <c r="AK705" s="223"/>
      <c r="AL705" s="223"/>
      <c r="AM705" s="223"/>
      <c r="AN705" s="223"/>
      <c r="AO705" s="223"/>
      <c r="AP705" s="223"/>
      <c r="AQ705" s="223"/>
      <c r="AR705" s="223"/>
      <c r="AS705" s="223"/>
      <c r="AT705" s="543"/>
      <c r="AU705" s="223"/>
      <c r="AV705" s="223"/>
      <c r="AW705" s="223"/>
      <c r="AX705" s="223"/>
    </row>
    <row r="706" spans="1:50" ht="12.75" customHeight="1" x14ac:dyDescent="0.25">
      <c r="A706" s="222"/>
      <c r="B706" s="222"/>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c r="AA706" s="223"/>
      <c r="AB706" s="223"/>
      <c r="AC706" s="223"/>
      <c r="AD706" s="223"/>
      <c r="AE706" s="223"/>
      <c r="AF706" s="224"/>
      <c r="AG706" s="223"/>
      <c r="AH706" s="223"/>
      <c r="AI706" s="223"/>
      <c r="AJ706" s="223"/>
      <c r="AK706" s="223"/>
      <c r="AL706" s="223"/>
      <c r="AM706" s="223"/>
      <c r="AN706" s="223"/>
      <c r="AO706" s="223"/>
      <c r="AP706" s="223"/>
      <c r="AQ706" s="223"/>
      <c r="AR706" s="223"/>
      <c r="AS706" s="223"/>
      <c r="AT706" s="543"/>
      <c r="AU706" s="223"/>
      <c r="AV706" s="223"/>
      <c r="AW706" s="223"/>
      <c r="AX706" s="223"/>
    </row>
    <row r="707" spans="1:50" ht="12.75" customHeight="1" x14ac:dyDescent="0.25">
      <c r="A707" s="222"/>
      <c r="B707" s="222"/>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c r="AA707" s="223"/>
      <c r="AB707" s="223"/>
      <c r="AC707" s="223"/>
      <c r="AD707" s="223"/>
      <c r="AE707" s="223"/>
      <c r="AF707" s="224"/>
      <c r="AG707" s="223"/>
      <c r="AH707" s="223"/>
      <c r="AI707" s="223"/>
      <c r="AJ707" s="223"/>
      <c r="AK707" s="223"/>
      <c r="AL707" s="223"/>
      <c r="AM707" s="223"/>
      <c r="AN707" s="223"/>
      <c r="AO707" s="223"/>
      <c r="AP707" s="223"/>
      <c r="AQ707" s="223"/>
      <c r="AR707" s="223"/>
      <c r="AS707" s="223"/>
      <c r="AT707" s="543"/>
      <c r="AU707" s="223"/>
      <c r="AV707" s="223"/>
      <c r="AW707" s="223"/>
      <c r="AX707" s="223"/>
    </row>
    <row r="708" spans="1:50" ht="12.75" customHeight="1" x14ac:dyDescent="0.25">
      <c r="A708" s="222"/>
      <c r="B708" s="222"/>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c r="AA708" s="223"/>
      <c r="AB708" s="223"/>
      <c r="AC708" s="223"/>
      <c r="AD708" s="223"/>
      <c r="AE708" s="223"/>
      <c r="AF708" s="224"/>
      <c r="AG708" s="223"/>
      <c r="AH708" s="223"/>
      <c r="AI708" s="223"/>
      <c r="AJ708" s="223"/>
      <c r="AK708" s="223"/>
      <c r="AL708" s="223"/>
      <c r="AM708" s="223"/>
      <c r="AN708" s="223"/>
      <c r="AO708" s="223"/>
      <c r="AP708" s="223"/>
      <c r="AQ708" s="223"/>
      <c r="AR708" s="223"/>
      <c r="AS708" s="223"/>
      <c r="AT708" s="543"/>
      <c r="AU708" s="223"/>
      <c r="AV708" s="223"/>
      <c r="AW708" s="223"/>
      <c r="AX708" s="223"/>
    </row>
    <row r="709" spans="1:50" ht="12.75" customHeight="1" x14ac:dyDescent="0.25">
      <c r="A709" s="222"/>
      <c r="B709" s="222"/>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c r="AA709" s="223"/>
      <c r="AB709" s="223"/>
      <c r="AC709" s="223"/>
      <c r="AD709" s="223"/>
      <c r="AE709" s="223"/>
      <c r="AF709" s="224"/>
      <c r="AG709" s="223"/>
      <c r="AH709" s="223"/>
      <c r="AI709" s="223"/>
      <c r="AJ709" s="223"/>
      <c r="AK709" s="223"/>
      <c r="AL709" s="223"/>
      <c r="AM709" s="223"/>
      <c r="AN709" s="223"/>
      <c r="AO709" s="223"/>
      <c r="AP709" s="223"/>
      <c r="AQ709" s="223"/>
      <c r="AR709" s="223"/>
      <c r="AS709" s="223"/>
      <c r="AT709" s="543"/>
      <c r="AU709" s="223"/>
      <c r="AV709" s="223"/>
      <c r="AW709" s="223"/>
      <c r="AX709" s="223"/>
    </row>
    <row r="710" spans="1:50" ht="12.75" customHeight="1" x14ac:dyDescent="0.25">
      <c r="A710" s="222"/>
      <c r="B710" s="222"/>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c r="AA710" s="223"/>
      <c r="AB710" s="223"/>
      <c r="AC710" s="223"/>
      <c r="AD710" s="223"/>
      <c r="AE710" s="223"/>
      <c r="AF710" s="224"/>
      <c r="AG710" s="223"/>
      <c r="AH710" s="223"/>
      <c r="AI710" s="223"/>
      <c r="AJ710" s="223"/>
      <c r="AK710" s="223"/>
      <c r="AL710" s="223"/>
      <c r="AM710" s="223"/>
      <c r="AN710" s="223"/>
      <c r="AO710" s="223"/>
      <c r="AP710" s="223"/>
      <c r="AQ710" s="223"/>
      <c r="AR710" s="223"/>
      <c r="AS710" s="223"/>
      <c r="AT710" s="543"/>
      <c r="AU710" s="223"/>
      <c r="AV710" s="223"/>
      <c r="AW710" s="223"/>
      <c r="AX710" s="223"/>
    </row>
    <row r="711" spans="1:50" ht="12.75" customHeight="1" x14ac:dyDescent="0.25">
      <c r="A711" s="222"/>
      <c r="B711" s="222"/>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c r="AA711" s="223"/>
      <c r="AB711" s="223"/>
      <c r="AC711" s="223"/>
      <c r="AD711" s="223"/>
      <c r="AE711" s="223"/>
      <c r="AF711" s="224"/>
      <c r="AG711" s="223"/>
      <c r="AH711" s="223"/>
      <c r="AI711" s="223"/>
      <c r="AJ711" s="223"/>
      <c r="AK711" s="223"/>
      <c r="AL711" s="223"/>
      <c r="AM711" s="223"/>
      <c r="AN711" s="223"/>
      <c r="AO711" s="223"/>
      <c r="AP711" s="223"/>
      <c r="AQ711" s="223"/>
      <c r="AR711" s="223"/>
      <c r="AS711" s="223"/>
      <c r="AT711" s="543"/>
      <c r="AU711" s="223"/>
      <c r="AV711" s="223"/>
      <c r="AW711" s="223"/>
      <c r="AX711" s="223"/>
    </row>
    <row r="712" spans="1:50" ht="12.75" customHeight="1" x14ac:dyDescent="0.25">
      <c r="A712" s="222"/>
      <c r="B712" s="222"/>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c r="AA712" s="223"/>
      <c r="AB712" s="223"/>
      <c r="AC712" s="223"/>
      <c r="AD712" s="223"/>
      <c r="AE712" s="223"/>
      <c r="AF712" s="224"/>
      <c r="AG712" s="223"/>
      <c r="AH712" s="223"/>
      <c r="AI712" s="223"/>
      <c r="AJ712" s="223"/>
      <c r="AK712" s="223"/>
      <c r="AL712" s="223"/>
      <c r="AM712" s="223"/>
      <c r="AN712" s="223"/>
      <c r="AO712" s="223"/>
      <c r="AP712" s="223"/>
      <c r="AQ712" s="223"/>
      <c r="AR712" s="223"/>
      <c r="AS712" s="223"/>
      <c r="AT712" s="543"/>
      <c r="AU712" s="223"/>
      <c r="AV712" s="223"/>
      <c r="AW712" s="223"/>
      <c r="AX712" s="223"/>
    </row>
    <row r="713" spans="1:50" ht="12.75" customHeight="1" x14ac:dyDescent="0.25">
      <c r="A713" s="222"/>
      <c r="B713" s="222"/>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3"/>
      <c r="AD713" s="223"/>
      <c r="AE713" s="223"/>
      <c r="AF713" s="224"/>
      <c r="AG713" s="223"/>
      <c r="AH713" s="223"/>
      <c r="AI713" s="223"/>
      <c r="AJ713" s="223"/>
      <c r="AK713" s="223"/>
      <c r="AL713" s="223"/>
      <c r="AM713" s="223"/>
      <c r="AN713" s="223"/>
      <c r="AO713" s="223"/>
      <c r="AP713" s="223"/>
      <c r="AQ713" s="223"/>
      <c r="AR713" s="223"/>
      <c r="AS713" s="223"/>
      <c r="AT713" s="543"/>
      <c r="AU713" s="223"/>
      <c r="AV713" s="223"/>
      <c r="AW713" s="223"/>
      <c r="AX713" s="223"/>
    </row>
    <row r="714" spans="1:50" ht="12.75" customHeight="1" x14ac:dyDescent="0.25">
      <c r="A714" s="222"/>
      <c r="B714" s="222"/>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c r="AA714" s="223"/>
      <c r="AB714" s="223"/>
      <c r="AC714" s="223"/>
      <c r="AD714" s="223"/>
      <c r="AE714" s="223"/>
      <c r="AF714" s="224"/>
      <c r="AG714" s="223"/>
      <c r="AH714" s="223"/>
      <c r="AI714" s="223"/>
      <c r="AJ714" s="223"/>
      <c r="AK714" s="223"/>
      <c r="AL714" s="223"/>
      <c r="AM714" s="223"/>
      <c r="AN714" s="223"/>
      <c r="AO714" s="223"/>
      <c r="AP714" s="223"/>
      <c r="AQ714" s="223"/>
      <c r="AR714" s="223"/>
      <c r="AS714" s="223"/>
      <c r="AT714" s="543"/>
      <c r="AU714" s="223"/>
      <c r="AV714" s="223"/>
      <c r="AW714" s="223"/>
      <c r="AX714" s="223"/>
    </row>
    <row r="715" spans="1:50" ht="12.75" customHeight="1" x14ac:dyDescent="0.25">
      <c r="A715" s="222"/>
      <c r="B715" s="222"/>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c r="AA715" s="223"/>
      <c r="AB715" s="223"/>
      <c r="AC715" s="223"/>
      <c r="AD715" s="223"/>
      <c r="AE715" s="223"/>
      <c r="AF715" s="224"/>
      <c r="AG715" s="223"/>
      <c r="AH715" s="223"/>
      <c r="AI715" s="223"/>
      <c r="AJ715" s="223"/>
      <c r="AK715" s="223"/>
      <c r="AL715" s="223"/>
      <c r="AM715" s="223"/>
      <c r="AN715" s="223"/>
      <c r="AO715" s="223"/>
      <c r="AP715" s="223"/>
      <c r="AQ715" s="223"/>
      <c r="AR715" s="223"/>
      <c r="AS715" s="223"/>
      <c r="AT715" s="543"/>
      <c r="AU715" s="223"/>
      <c r="AV715" s="223"/>
      <c r="AW715" s="223"/>
      <c r="AX715" s="223"/>
    </row>
    <row r="716" spans="1:50" ht="12.75" customHeight="1" x14ac:dyDescent="0.25">
      <c r="A716" s="222"/>
      <c r="B716" s="222"/>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4"/>
      <c r="AG716" s="223"/>
      <c r="AH716" s="223"/>
      <c r="AI716" s="223"/>
      <c r="AJ716" s="223"/>
      <c r="AK716" s="223"/>
      <c r="AL716" s="223"/>
      <c r="AM716" s="223"/>
      <c r="AN716" s="223"/>
      <c r="AO716" s="223"/>
      <c r="AP716" s="223"/>
      <c r="AQ716" s="223"/>
      <c r="AR716" s="223"/>
      <c r="AS716" s="223"/>
      <c r="AT716" s="543"/>
      <c r="AU716" s="223"/>
      <c r="AV716" s="223"/>
      <c r="AW716" s="223"/>
      <c r="AX716" s="223"/>
    </row>
    <row r="717" spans="1:50" ht="12.75" customHeight="1" x14ac:dyDescent="0.25">
      <c r="A717" s="222"/>
      <c r="B717" s="222"/>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4"/>
      <c r="AG717" s="223"/>
      <c r="AH717" s="223"/>
      <c r="AI717" s="223"/>
      <c r="AJ717" s="223"/>
      <c r="AK717" s="223"/>
      <c r="AL717" s="223"/>
      <c r="AM717" s="223"/>
      <c r="AN717" s="223"/>
      <c r="AO717" s="223"/>
      <c r="AP717" s="223"/>
      <c r="AQ717" s="223"/>
      <c r="AR717" s="223"/>
      <c r="AS717" s="223"/>
      <c r="AT717" s="543"/>
      <c r="AU717" s="223"/>
      <c r="AV717" s="223"/>
      <c r="AW717" s="223"/>
      <c r="AX717" s="223"/>
    </row>
    <row r="718" spans="1:50" ht="12.75" customHeight="1" x14ac:dyDescent="0.25">
      <c r="A718" s="222"/>
      <c r="B718" s="222"/>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4"/>
      <c r="AG718" s="223"/>
      <c r="AH718" s="223"/>
      <c r="AI718" s="223"/>
      <c r="AJ718" s="223"/>
      <c r="AK718" s="223"/>
      <c r="AL718" s="223"/>
      <c r="AM718" s="223"/>
      <c r="AN718" s="223"/>
      <c r="AO718" s="223"/>
      <c r="AP718" s="223"/>
      <c r="AQ718" s="223"/>
      <c r="AR718" s="223"/>
      <c r="AS718" s="223"/>
      <c r="AT718" s="543"/>
      <c r="AU718" s="223"/>
      <c r="AV718" s="223"/>
      <c r="AW718" s="223"/>
      <c r="AX718" s="223"/>
    </row>
    <row r="719" spans="1:50" ht="12.75" customHeight="1" x14ac:dyDescent="0.25">
      <c r="A719" s="222"/>
      <c r="B719" s="222"/>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4"/>
      <c r="AG719" s="223"/>
      <c r="AH719" s="223"/>
      <c r="AI719" s="223"/>
      <c r="AJ719" s="223"/>
      <c r="AK719" s="223"/>
      <c r="AL719" s="223"/>
      <c r="AM719" s="223"/>
      <c r="AN719" s="223"/>
      <c r="AO719" s="223"/>
      <c r="AP719" s="223"/>
      <c r="AQ719" s="223"/>
      <c r="AR719" s="223"/>
      <c r="AS719" s="223"/>
      <c r="AT719" s="543"/>
      <c r="AU719" s="223"/>
      <c r="AV719" s="223"/>
      <c r="AW719" s="223"/>
      <c r="AX719" s="223"/>
    </row>
    <row r="720" spans="1:50" ht="12.75" customHeight="1" x14ac:dyDescent="0.25">
      <c r="A720" s="222"/>
      <c r="B720" s="222"/>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c r="AA720" s="223"/>
      <c r="AB720" s="223"/>
      <c r="AC720" s="223"/>
      <c r="AD720" s="223"/>
      <c r="AE720" s="223"/>
      <c r="AF720" s="224"/>
      <c r="AG720" s="223"/>
      <c r="AH720" s="223"/>
      <c r="AI720" s="223"/>
      <c r="AJ720" s="223"/>
      <c r="AK720" s="223"/>
      <c r="AL720" s="223"/>
      <c r="AM720" s="223"/>
      <c r="AN720" s="223"/>
      <c r="AO720" s="223"/>
      <c r="AP720" s="223"/>
      <c r="AQ720" s="223"/>
      <c r="AR720" s="223"/>
      <c r="AS720" s="223"/>
      <c r="AT720" s="543"/>
      <c r="AU720" s="223"/>
      <c r="AV720" s="223"/>
      <c r="AW720" s="223"/>
      <c r="AX720" s="223"/>
    </row>
    <row r="721" spans="1:50" ht="12.75" customHeight="1" x14ac:dyDescent="0.25">
      <c r="A721" s="222"/>
      <c r="B721" s="222"/>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c r="AA721" s="223"/>
      <c r="AB721" s="223"/>
      <c r="AC721" s="223"/>
      <c r="AD721" s="223"/>
      <c r="AE721" s="223"/>
      <c r="AF721" s="224"/>
      <c r="AG721" s="223"/>
      <c r="AH721" s="223"/>
      <c r="AI721" s="223"/>
      <c r="AJ721" s="223"/>
      <c r="AK721" s="223"/>
      <c r="AL721" s="223"/>
      <c r="AM721" s="223"/>
      <c r="AN721" s="223"/>
      <c r="AO721" s="223"/>
      <c r="AP721" s="223"/>
      <c r="AQ721" s="223"/>
      <c r="AR721" s="223"/>
      <c r="AS721" s="223"/>
      <c r="AT721" s="543"/>
      <c r="AU721" s="223"/>
      <c r="AV721" s="223"/>
      <c r="AW721" s="223"/>
      <c r="AX721" s="223"/>
    </row>
    <row r="722" spans="1:50" ht="12.75" customHeight="1" x14ac:dyDescent="0.25">
      <c r="A722" s="222"/>
      <c r="B722" s="222"/>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c r="AA722" s="223"/>
      <c r="AB722" s="223"/>
      <c r="AC722" s="223"/>
      <c r="AD722" s="223"/>
      <c r="AE722" s="223"/>
      <c r="AF722" s="224"/>
      <c r="AG722" s="223"/>
      <c r="AH722" s="223"/>
      <c r="AI722" s="223"/>
      <c r="AJ722" s="223"/>
      <c r="AK722" s="223"/>
      <c r="AL722" s="223"/>
      <c r="AM722" s="223"/>
      <c r="AN722" s="223"/>
      <c r="AO722" s="223"/>
      <c r="AP722" s="223"/>
      <c r="AQ722" s="223"/>
      <c r="AR722" s="223"/>
      <c r="AS722" s="223"/>
      <c r="AT722" s="543"/>
      <c r="AU722" s="223"/>
      <c r="AV722" s="223"/>
      <c r="AW722" s="223"/>
      <c r="AX722" s="223"/>
    </row>
    <row r="723" spans="1:50" ht="12.75" customHeight="1" x14ac:dyDescent="0.25">
      <c r="A723" s="222"/>
      <c r="B723" s="222"/>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c r="AA723" s="223"/>
      <c r="AB723" s="223"/>
      <c r="AC723" s="223"/>
      <c r="AD723" s="223"/>
      <c r="AE723" s="223"/>
      <c r="AF723" s="224"/>
      <c r="AG723" s="223"/>
      <c r="AH723" s="223"/>
      <c r="AI723" s="223"/>
      <c r="AJ723" s="223"/>
      <c r="AK723" s="223"/>
      <c r="AL723" s="223"/>
      <c r="AM723" s="223"/>
      <c r="AN723" s="223"/>
      <c r="AO723" s="223"/>
      <c r="AP723" s="223"/>
      <c r="AQ723" s="223"/>
      <c r="AR723" s="223"/>
      <c r="AS723" s="223"/>
      <c r="AT723" s="543"/>
      <c r="AU723" s="223"/>
      <c r="AV723" s="223"/>
      <c r="AW723" s="223"/>
      <c r="AX723" s="223"/>
    </row>
    <row r="724" spans="1:50" ht="12.75" customHeight="1" x14ac:dyDescent="0.25">
      <c r="A724" s="222"/>
      <c r="B724" s="222"/>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c r="AA724" s="223"/>
      <c r="AB724" s="223"/>
      <c r="AC724" s="223"/>
      <c r="AD724" s="223"/>
      <c r="AE724" s="223"/>
      <c r="AF724" s="224"/>
      <c r="AG724" s="223"/>
      <c r="AH724" s="223"/>
      <c r="AI724" s="223"/>
      <c r="AJ724" s="223"/>
      <c r="AK724" s="223"/>
      <c r="AL724" s="223"/>
      <c r="AM724" s="223"/>
      <c r="AN724" s="223"/>
      <c r="AO724" s="223"/>
      <c r="AP724" s="223"/>
      <c r="AQ724" s="223"/>
      <c r="AR724" s="223"/>
      <c r="AS724" s="223"/>
      <c r="AT724" s="543"/>
      <c r="AU724" s="223"/>
      <c r="AV724" s="223"/>
      <c r="AW724" s="223"/>
      <c r="AX724" s="223"/>
    </row>
    <row r="725" spans="1:50" ht="12.75" customHeight="1" x14ac:dyDescent="0.25">
      <c r="A725" s="222"/>
      <c r="B725" s="222"/>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c r="AA725" s="223"/>
      <c r="AB725" s="223"/>
      <c r="AC725" s="223"/>
      <c r="AD725" s="223"/>
      <c r="AE725" s="223"/>
      <c r="AF725" s="224"/>
      <c r="AG725" s="223"/>
      <c r="AH725" s="223"/>
      <c r="AI725" s="223"/>
      <c r="AJ725" s="223"/>
      <c r="AK725" s="223"/>
      <c r="AL725" s="223"/>
      <c r="AM725" s="223"/>
      <c r="AN725" s="223"/>
      <c r="AO725" s="223"/>
      <c r="AP725" s="223"/>
      <c r="AQ725" s="223"/>
      <c r="AR725" s="223"/>
      <c r="AS725" s="223"/>
      <c r="AT725" s="543"/>
      <c r="AU725" s="223"/>
      <c r="AV725" s="223"/>
      <c r="AW725" s="223"/>
      <c r="AX725" s="223"/>
    </row>
    <row r="726" spans="1:50" ht="12.75" customHeight="1" x14ac:dyDescent="0.25">
      <c r="A726" s="222"/>
      <c r="B726" s="222"/>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4"/>
      <c r="AG726" s="223"/>
      <c r="AH726" s="223"/>
      <c r="AI726" s="223"/>
      <c r="AJ726" s="223"/>
      <c r="AK726" s="223"/>
      <c r="AL726" s="223"/>
      <c r="AM726" s="223"/>
      <c r="AN726" s="223"/>
      <c r="AO726" s="223"/>
      <c r="AP726" s="223"/>
      <c r="AQ726" s="223"/>
      <c r="AR726" s="223"/>
      <c r="AS726" s="223"/>
      <c r="AT726" s="543"/>
      <c r="AU726" s="223"/>
      <c r="AV726" s="223"/>
      <c r="AW726" s="223"/>
      <c r="AX726" s="223"/>
    </row>
    <row r="727" spans="1:50" ht="12.75" customHeight="1" x14ac:dyDescent="0.25">
      <c r="A727" s="222"/>
      <c r="B727" s="222"/>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c r="AA727" s="223"/>
      <c r="AB727" s="223"/>
      <c r="AC727" s="223"/>
      <c r="AD727" s="223"/>
      <c r="AE727" s="223"/>
      <c r="AF727" s="224"/>
      <c r="AG727" s="223"/>
      <c r="AH727" s="223"/>
      <c r="AI727" s="223"/>
      <c r="AJ727" s="223"/>
      <c r="AK727" s="223"/>
      <c r="AL727" s="223"/>
      <c r="AM727" s="223"/>
      <c r="AN727" s="223"/>
      <c r="AO727" s="223"/>
      <c r="AP727" s="223"/>
      <c r="AQ727" s="223"/>
      <c r="AR727" s="223"/>
      <c r="AS727" s="223"/>
      <c r="AT727" s="543"/>
      <c r="AU727" s="223"/>
      <c r="AV727" s="223"/>
      <c r="AW727" s="223"/>
      <c r="AX727" s="223"/>
    </row>
    <row r="728" spans="1:50" ht="12.75" customHeight="1" x14ac:dyDescent="0.25">
      <c r="A728" s="222"/>
      <c r="B728" s="222"/>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c r="AA728" s="223"/>
      <c r="AB728" s="223"/>
      <c r="AC728" s="223"/>
      <c r="AD728" s="223"/>
      <c r="AE728" s="223"/>
      <c r="AF728" s="224"/>
      <c r="AG728" s="223"/>
      <c r="AH728" s="223"/>
      <c r="AI728" s="223"/>
      <c r="AJ728" s="223"/>
      <c r="AK728" s="223"/>
      <c r="AL728" s="223"/>
      <c r="AM728" s="223"/>
      <c r="AN728" s="223"/>
      <c r="AO728" s="223"/>
      <c r="AP728" s="223"/>
      <c r="AQ728" s="223"/>
      <c r="AR728" s="223"/>
      <c r="AS728" s="223"/>
      <c r="AT728" s="543"/>
      <c r="AU728" s="223"/>
      <c r="AV728" s="223"/>
      <c r="AW728" s="223"/>
      <c r="AX728" s="223"/>
    </row>
    <row r="729" spans="1:50" ht="12.75" customHeight="1" x14ac:dyDescent="0.25">
      <c r="A729" s="222"/>
      <c r="B729" s="222"/>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c r="AA729" s="223"/>
      <c r="AB729" s="223"/>
      <c r="AC729" s="223"/>
      <c r="AD729" s="223"/>
      <c r="AE729" s="223"/>
      <c r="AF729" s="224"/>
      <c r="AG729" s="223"/>
      <c r="AH729" s="223"/>
      <c r="AI729" s="223"/>
      <c r="AJ729" s="223"/>
      <c r="AK729" s="223"/>
      <c r="AL729" s="223"/>
      <c r="AM729" s="223"/>
      <c r="AN729" s="223"/>
      <c r="AO729" s="223"/>
      <c r="AP729" s="223"/>
      <c r="AQ729" s="223"/>
      <c r="AR729" s="223"/>
      <c r="AS729" s="223"/>
      <c r="AT729" s="543"/>
      <c r="AU729" s="223"/>
      <c r="AV729" s="223"/>
      <c r="AW729" s="223"/>
      <c r="AX729" s="223"/>
    </row>
    <row r="730" spans="1:50" ht="12.75" customHeight="1" x14ac:dyDescent="0.25">
      <c r="A730" s="222"/>
      <c r="B730" s="222"/>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c r="AA730" s="223"/>
      <c r="AB730" s="223"/>
      <c r="AC730" s="223"/>
      <c r="AD730" s="223"/>
      <c r="AE730" s="223"/>
      <c r="AF730" s="224"/>
      <c r="AG730" s="223"/>
      <c r="AH730" s="223"/>
      <c r="AI730" s="223"/>
      <c r="AJ730" s="223"/>
      <c r="AK730" s="223"/>
      <c r="AL730" s="223"/>
      <c r="AM730" s="223"/>
      <c r="AN730" s="223"/>
      <c r="AO730" s="223"/>
      <c r="AP730" s="223"/>
      <c r="AQ730" s="223"/>
      <c r="AR730" s="223"/>
      <c r="AS730" s="223"/>
      <c r="AT730" s="543"/>
      <c r="AU730" s="223"/>
      <c r="AV730" s="223"/>
      <c r="AW730" s="223"/>
      <c r="AX730" s="223"/>
    </row>
    <row r="731" spans="1:50" ht="12.75" customHeight="1" x14ac:dyDescent="0.25">
      <c r="A731" s="222"/>
      <c r="B731" s="222"/>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c r="AA731" s="223"/>
      <c r="AB731" s="223"/>
      <c r="AC731" s="223"/>
      <c r="AD731" s="223"/>
      <c r="AE731" s="223"/>
      <c r="AF731" s="224"/>
      <c r="AG731" s="223"/>
      <c r="AH731" s="223"/>
      <c r="AI731" s="223"/>
      <c r="AJ731" s="223"/>
      <c r="AK731" s="223"/>
      <c r="AL731" s="223"/>
      <c r="AM731" s="223"/>
      <c r="AN731" s="223"/>
      <c r="AO731" s="223"/>
      <c r="AP731" s="223"/>
      <c r="AQ731" s="223"/>
      <c r="AR731" s="223"/>
      <c r="AS731" s="223"/>
      <c r="AT731" s="543"/>
      <c r="AU731" s="223"/>
      <c r="AV731" s="223"/>
      <c r="AW731" s="223"/>
      <c r="AX731" s="223"/>
    </row>
    <row r="732" spans="1:50" ht="12.75" customHeight="1" x14ac:dyDescent="0.25">
      <c r="A732" s="222"/>
      <c r="B732" s="222"/>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c r="AA732" s="223"/>
      <c r="AB732" s="223"/>
      <c r="AC732" s="223"/>
      <c r="AD732" s="223"/>
      <c r="AE732" s="223"/>
      <c r="AF732" s="224"/>
      <c r="AG732" s="223"/>
      <c r="AH732" s="223"/>
      <c r="AI732" s="223"/>
      <c r="AJ732" s="223"/>
      <c r="AK732" s="223"/>
      <c r="AL732" s="223"/>
      <c r="AM732" s="223"/>
      <c r="AN732" s="223"/>
      <c r="AO732" s="223"/>
      <c r="AP732" s="223"/>
      <c r="AQ732" s="223"/>
      <c r="AR732" s="223"/>
      <c r="AS732" s="223"/>
      <c r="AT732" s="543"/>
      <c r="AU732" s="223"/>
      <c r="AV732" s="223"/>
      <c r="AW732" s="223"/>
      <c r="AX732" s="223"/>
    </row>
    <row r="733" spans="1:50" ht="12.75" customHeight="1" x14ac:dyDescent="0.25">
      <c r="A733" s="222"/>
      <c r="B733" s="222"/>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c r="AA733" s="223"/>
      <c r="AB733" s="223"/>
      <c r="AC733" s="223"/>
      <c r="AD733" s="223"/>
      <c r="AE733" s="223"/>
      <c r="AF733" s="224"/>
      <c r="AG733" s="223"/>
      <c r="AH733" s="223"/>
      <c r="AI733" s="223"/>
      <c r="AJ733" s="223"/>
      <c r="AK733" s="223"/>
      <c r="AL733" s="223"/>
      <c r="AM733" s="223"/>
      <c r="AN733" s="223"/>
      <c r="AO733" s="223"/>
      <c r="AP733" s="223"/>
      <c r="AQ733" s="223"/>
      <c r="AR733" s="223"/>
      <c r="AS733" s="223"/>
      <c r="AT733" s="543"/>
      <c r="AU733" s="223"/>
      <c r="AV733" s="223"/>
      <c r="AW733" s="223"/>
      <c r="AX733" s="223"/>
    </row>
    <row r="734" spans="1:50" ht="12.75" customHeight="1" x14ac:dyDescent="0.25">
      <c r="A734" s="222"/>
      <c r="B734" s="222"/>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223"/>
      <c r="AB734" s="223"/>
      <c r="AC734" s="223"/>
      <c r="AD734" s="223"/>
      <c r="AE734" s="223"/>
      <c r="AF734" s="224"/>
      <c r="AG734" s="223"/>
      <c r="AH734" s="223"/>
      <c r="AI734" s="223"/>
      <c r="AJ734" s="223"/>
      <c r="AK734" s="223"/>
      <c r="AL734" s="223"/>
      <c r="AM734" s="223"/>
      <c r="AN734" s="223"/>
      <c r="AO734" s="223"/>
      <c r="AP734" s="223"/>
      <c r="AQ734" s="223"/>
      <c r="AR734" s="223"/>
      <c r="AS734" s="223"/>
      <c r="AT734" s="543"/>
      <c r="AU734" s="223"/>
      <c r="AV734" s="223"/>
      <c r="AW734" s="223"/>
      <c r="AX734" s="223"/>
    </row>
    <row r="735" spans="1:50" ht="12.75" customHeight="1" x14ac:dyDescent="0.25">
      <c r="A735" s="222"/>
      <c r="B735" s="222"/>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c r="AD735" s="223"/>
      <c r="AE735" s="223"/>
      <c r="AF735" s="224"/>
      <c r="AG735" s="223"/>
      <c r="AH735" s="223"/>
      <c r="AI735" s="223"/>
      <c r="AJ735" s="223"/>
      <c r="AK735" s="223"/>
      <c r="AL735" s="223"/>
      <c r="AM735" s="223"/>
      <c r="AN735" s="223"/>
      <c r="AO735" s="223"/>
      <c r="AP735" s="223"/>
      <c r="AQ735" s="223"/>
      <c r="AR735" s="223"/>
      <c r="AS735" s="223"/>
      <c r="AT735" s="543"/>
      <c r="AU735" s="223"/>
      <c r="AV735" s="223"/>
      <c r="AW735" s="223"/>
      <c r="AX735" s="223"/>
    </row>
    <row r="736" spans="1:50" ht="12.75" customHeight="1" x14ac:dyDescent="0.25">
      <c r="A736" s="222"/>
      <c r="B736" s="222"/>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223"/>
      <c r="AB736" s="223"/>
      <c r="AC736" s="223"/>
      <c r="AD736" s="223"/>
      <c r="AE736" s="223"/>
      <c r="AF736" s="224"/>
      <c r="AG736" s="223"/>
      <c r="AH736" s="223"/>
      <c r="AI736" s="223"/>
      <c r="AJ736" s="223"/>
      <c r="AK736" s="223"/>
      <c r="AL736" s="223"/>
      <c r="AM736" s="223"/>
      <c r="AN736" s="223"/>
      <c r="AO736" s="223"/>
      <c r="AP736" s="223"/>
      <c r="AQ736" s="223"/>
      <c r="AR736" s="223"/>
      <c r="AS736" s="223"/>
      <c r="AT736" s="543"/>
      <c r="AU736" s="223"/>
      <c r="AV736" s="223"/>
      <c r="AW736" s="223"/>
      <c r="AX736" s="223"/>
    </row>
    <row r="737" spans="1:50" ht="12.75" customHeight="1" x14ac:dyDescent="0.25">
      <c r="A737" s="222"/>
      <c r="B737" s="222"/>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c r="AA737" s="223"/>
      <c r="AB737" s="223"/>
      <c r="AC737" s="223"/>
      <c r="AD737" s="223"/>
      <c r="AE737" s="223"/>
      <c r="AF737" s="224"/>
      <c r="AG737" s="223"/>
      <c r="AH737" s="223"/>
      <c r="AI737" s="223"/>
      <c r="AJ737" s="223"/>
      <c r="AK737" s="223"/>
      <c r="AL737" s="223"/>
      <c r="AM737" s="223"/>
      <c r="AN737" s="223"/>
      <c r="AO737" s="223"/>
      <c r="AP737" s="223"/>
      <c r="AQ737" s="223"/>
      <c r="AR737" s="223"/>
      <c r="AS737" s="223"/>
      <c r="AT737" s="543"/>
      <c r="AU737" s="223"/>
      <c r="AV737" s="223"/>
      <c r="AW737" s="223"/>
      <c r="AX737" s="223"/>
    </row>
    <row r="738" spans="1:50" ht="12.75" customHeight="1" x14ac:dyDescent="0.25">
      <c r="A738" s="222"/>
      <c r="B738" s="222"/>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c r="AA738" s="223"/>
      <c r="AB738" s="223"/>
      <c r="AC738" s="223"/>
      <c r="AD738" s="223"/>
      <c r="AE738" s="223"/>
      <c r="AF738" s="224"/>
      <c r="AG738" s="223"/>
      <c r="AH738" s="223"/>
      <c r="AI738" s="223"/>
      <c r="AJ738" s="223"/>
      <c r="AK738" s="223"/>
      <c r="AL738" s="223"/>
      <c r="AM738" s="223"/>
      <c r="AN738" s="223"/>
      <c r="AO738" s="223"/>
      <c r="AP738" s="223"/>
      <c r="AQ738" s="223"/>
      <c r="AR738" s="223"/>
      <c r="AS738" s="223"/>
      <c r="AT738" s="543"/>
      <c r="AU738" s="223"/>
      <c r="AV738" s="223"/>
      <c r="AW738" s="223"/>
      <c r="AX738" s="223"/>
    </row>
    <row r="739" spans="1:50" ht="12.75" customHeight="1" x14ac:dyDescent="0.25">
      <c r="A739" s="222"/>
      <c r="B739" s="222"/>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c r="AA739" s="223"/>
      <c r="AB739" s="223"/>
      <c r="AC739" s="223"/>
      <c r="AD739" s="223"/>
      <c r="AE739" s="223"/>
      <c r="AF739" s="224"/>
      <c r="AG739" s="223"/>
      <c r="AH739" s="223"/>
      <c r="AI739" s="223"/>
      <c r="AJ739" s="223"/>
      <c r="AK739" s="223"/>
      <c r="AL739" s="223"/>
      <c r="AM739" s="223"/>
      <c r="AN739" s="223"/>
      <c r="AO739" s="223"/>
      <c r="AP739" s="223"/>
      <c r="AQ739" s="223"/>
      <c r="AR739" s="223"/>
      <c r="AS739" s="223"/>
      <c r="AT739" s="543"/>
      <c r="AU739" s="223"/>
      <c r="AV739" s="223"/>
      <c r="AW739" s="223"/>
      <c r="AX739" s="223"/>
    </row>
    <row r="740" spans="1:50" ht="12.75" customHeight="1" x14ac:dyDescent="0.25">
      <c r="A740" s="222"/>
      <c r="B740" s="222"/>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c r="AA740" s="223"/>
      <c r="AB740" s="223"/>
      <c r="AC740" s="223"/>
      <c r="AD740" s="223"/>
      <c r="AE740" s="223"/>
      <c r="AF740" s="224"/>
      <c r="AG740" s="223"/>
      <c r="AH740" s="223"/>
      <c r="AI740" s="223"/>
      <c r="AJ740" s="223"/>
      <c r="AK740" s="223"/>
      <c r="AL740" s="223"/>
      <c r="AM740" s="223"/>
      <c r="AN740" s="223"/>
      <c r="AO740" s="223"/>
      <c r="AP740" s="223"/>
      <c r="AQ740" s="223"/>
      <c r="AR740" s="223"/>
      <c r="AS740" s="223"/>
      <c r="AT740" s="543"/>
      <c r="AU740" s="223"/>
      <c r="AV740" s="223"/>
      <c r="AW740" s="223"/>
      <c r="AX740" s="223"/>
    </row>
    <row r="741" spans="1:50" ht="12.75" customHeight="1" x14ac:dyDescent="0.25">
      <c r="A741" s="222"/>
      <c r="B741" s="222"/>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c r="AA741" s="223"/>
      <c r="AB741" s="223"/>
      <c r="AC741" s="223"/>
      <c r="AD741" s="223"/>
      <c r="AE741" s="223"/>
      <c r="AF741" s="224"/>
      <c r="AG741" s="223"/>
      <c r="AH741" s="223"/>
      <c r="AI741" s="223"/>
      <c r="AJ741" s="223"/>
      <c r="AK741" s="223"/>
      <c r="AL741" s="223"/>
      <c r="AM741" s="223"/>
      <c r="AN741" s="223"/>
      <c r="AO741" s="223"/>
      <c r="AP741" s="223"/>
      <c r="AQ741" s="223"/>
      <c r="AR741" s="223"/>
      <c r="AS741" s="223"/>
      <c r="AT741" s="543"/>
      <c r="AU741" s="223"/>
      <c r="AV741" s="223"/>
      <c r="AW741" s="223"/>
      <c r="AX741" s="223"/>
    </row>
    <row r="742" spans="1:50" ht="12.75" customHeight="1" x14ac:dyDescent="0.25">
      <c r="A742" s="222"/>
      <c r="B742" s="222"/>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c r="AA742" s="223"/>
      <c r="AB742" s="223"/>
      <c r="AC742" s="223"/>
      <c r="AD742" s="223"/>
      <c r="AE742" s="223"/>
      <c r="AF742" s="224"/>
      <c r="AG742" s="223"/>
      <c r="AH742" s="223"/>
      <c r="AI742" s="223"/>
      <c r="AJ742" s="223"/>
      <c r="AK742" s="223"/>
      <c r="AL742" s="223"/>
      <c r="AM742" s="223"/>
      <c r="AN742" s="223"/>
      <c r="AO742" s="223"/>
      <c r="AP742" s="223"/>
      <c r="AQ742" s="223"/>
      <c r="AR742" s="223"/>
      <c r="AS742" s="223"/>
      <c r="AT742" s="543"/>
      <c r="AU742" s="223"/>
      <c r="AV742" s="223"/>
      <c r="AW742" s="223"/>
      <c r="AX742" s="223"/>
    </row>
    <row r="743" spans="1:50" ht="12.75" customHeight="1" x14ac:dyDescent="0.25">
      <c r="A743" s="222"/>
      <c r="B743" s="222"/>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c r="AA743" s="223"/>
      <c r="AB743" s="223"/>
      <c r="AC743" s="223"/>
      <c r="AD743" s="223"/>
      <c r="AE743" s="223"/>
      <c r="AF743" s="224"/>
      <c r="AG743" s="223"/>
      <c r="AH743" s="223"/>
      <c r="AI743" s="223"/>
      <c r="AJ743" s="223"/>
      <c r="AK743" s="223"/>
      <c r="AL743" s="223"/>
      <c r="AM743" s="223"/>
      <c r="AN743" s="223"/>
      <c r="AO743" s="223"/>
      <c r="AP743" s="223"/>
      <c r="AQ743" s="223"/>
      <c r="AR743" s="223"/>
      <c r="AS743" s="223"/>
      <c r="AT743" s="543"/>
      <c r="AU743" s="223"/>
      <c r="AV743" s="223"/>
      <c r="AW743" s="223"/>
      <c r="AX743" s="223"/>
    </row>
    <row r="744" spans="1:50" ht="12.75" customHeight="1" x14ac:dyDescent="0.25">
      <c r="A744" s="222"/>
      <c r="B744" s="222"/>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c r="AA744" s="223"/>
      <c r="AB744" s="223"/>
      <c r="AC744" s="223"/>
      <c r="AD744" s="223"/>
      <c r="AE744" s="223"/>
      <c r="AF744" s="224"/>
      <c r="AG744" s="223"/>
      <c r="AH744" s="223"/>
      <c r="AI744" s="223"/>
      <c r="AJ744" s="223"/>
      <c r="AK744" s="223"/>
      <c r="AL744" s="223"/>
      <c r="AM744" s="223"/>
      <c r="AN744" s="223"/>
      <c r="AO744" s="223"/>
      <c r="AP744" s="223"/>
      <c r="AQ744" s="223"/>
      <c r="AR744" s="223"/>
      <c r="AS744" s="223"/>
      <c r="AT744" s="543"/>
      <c r="AU744" s="223"/>
      <c r="AV744" s="223"/>
      <c r="AW744" s="223"/>
      <c r="AX744" s="223"/>
    </row>
    <row r="745" spans="1:50" ht="12.75" customHeight="1" x14ac:dyDescent="0.25">
      <c r="A745" s="222"/>
      <c r="B745" s="222"/>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4"/>
      <c r="AG745" s="223"/>
      <c r="AH745" s="223"/>
      <c r="AI745" s="223"/>
      <c r="AJ745" s="223"/>
      <c r="AK745" s="223"/>
      <c r="AL745" s="223"/>
      <c r="AM745" s="223"/>
      <c r="AN745" s="223"/>
      <c r="AO745" s="223"/>
      <c r="AP745" s="223"/>
      <c r="AQ745" s="223"/>
      <c r="AR745" s="223"/>
      <c r="AS745" s="223"/>
      <c r="AT745" s="543"/>
      <c r="AU745" s="223"/>
      <c r="AV745" s="223"/>
      <c r="AW745" s="223"/>
      <c r="AX745" s="223"/>
    </row>
    <row r="746" spans="1:50" ht="12.75" customHeight="1" x14ac:dyDescent="0.25">
      <c r="A746" s="222"/>
      <c r="B746" s="222"/>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c r="AA746" s="223"/>
      <c r="AB746" s="223"/>
      <c r="AC746" s="223"/>
      <c r="AD746" s="223"/>
      <c r="AE746" s="223"/>
      <c r="AF746" s="224"/>
      <c r="AG746" s="223"/>
      <c r="AH746" s="223"/>
      <c r="AI746" s="223"/>
      <c r="AJ746" s="223"/>
      <c r="AK746" s="223"/>
      <c r="AL746" s="223"/>
      <c r="AM746" s="223"/>
      <c r="AN746" s="223"/>
      <c r="AO746" s="223"/>
      <c r="AP746" s="223"/>
      <c r="AQ746" s="223"/>
      <c r="AR746" s="223"/>
      <c r="AS746" s="223"/>
      <c r="AT746" s="543"/>
      <c r="AU746" s="223"/>
      <c r="AV746" s="223"/>
      <c r="AW746" s="223"/>
      <c r="AX746" s="223"/>
    </row>
    <row r="747" spans="1:50" ht="12.75" customHeight="1" x14ac:dyDescent="0.25">
      <c r="A747" s="222"/>
      <c r="B747" s="222"/>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c r="AA747" s="223"/>
      <c r="AB747" s="223"/>
      <c r="AC747" s="223"/>
      <c r="AD747" s="223"/>
      <c r="AE747" s="223"/>
      <c r="AF747" s="224"/>
      <c r="AG747" s="223"/>
      <c r="AH747" s="223"/>
      <c r="AI747" s="223"/>
      <c r="AJ747" s="223"/>
      <c r="AK747" s="223"/>
      <c r="AL747" s="223"/>
      <c r="AM747" s="223"/>
      <c r="AN747" s="223"/>
      <c r="AO747" s="223"/>
      <c r="AP747" s="223"/>
      <c r="AQ747" s="223"/>
      <c r="AR747" s="223"/>
      <c r="AS747" s="223"/>
      <c r="AT747" s="543"/>
      <c r="AU747" s="223"/>
      <c r="AV747" s="223"/>
      <c r="AW747" s="223"/>
      <c r="AX747" s="223"/>
    </row>
    <row r="748" spans="1:50" ht="12.75" customHeight="1" x14ac:dyDescent="0.25">
      <c r="A748" s="222"/>
      <c r="B748" s="222"/>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c r="AA748" s="223"/>
      <c r="AB748" s="223"/>
      <c r="AC748" s="223"/>
      <c r="AD748" s="223"/>
      <c r="AE748" s="223"/>
      <c r="AF748" s="224"/>
      <c r="AG748" s="223"/>
      <c r="AH748" s="223"/>
      <c r="AI748" s="223"/>
      <c r="AJ748" s="223"/>
      <c r="AK748" s="223"/>
      <c r="AL748" s="223"/>
      <c r="AM748" s="223"/>
      <c r="AN748" s="223"/>
      <c r="AO748" s="223"/>
      <c r="AP748" s="223"/>
      <c r="AQ748" s="223"/>
      <c r="AR748" s="223"/>
      <c r="AS748" s="223"/>
      <c r="AT748" s="543"/>
      <c r="AU748" s="223"/>
      <c r="AV748" s="223"/>
      <c r="AW748" s="223"/>
      <c r="AX748" s="223"/>
    </row>
    <row r="749" spans="1:50" ht="12.75" customHeight="1" x14ac:dyDescent="0.25">
      <c r="A749" s="222"/>
      <c r="B749" s="222"/>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c r="AA749" s="223"/>
      <c r="AB749" s="223"/>
      <c r="AC749" s="223"/>
      <c r="AD749" s="223"/>
      <c r="AE749" s="223"/>
      <c r="AF749" s="224"/>
      <c r="AG749" s="223"/>
      <c r="AH749" s="223"/>
      <c r="AI749" s="223"/>
      <c r="AJ749" s="223"/>
      <c r="AK749" s="223"/>
      <c r="AL749" s="223"/>
      <c r="AM749" s="223"/>
      <c r="AN749" s="223"/>
      <c r="AO749" s="223"/>
      <c r="AP749" s="223"/>
      <c r="AQ749" s="223"/>
      <c r="AR749" s="223"/>
      <c r="AS749" s="223"/>
      <c r="AT749" s="543"/>
      <c r="AU749" s="223"/>
      <c r="AV749" s="223"/>
      <c r="AW749" s="223"/>
      <c r="AX749" s="223"/>
    </row>
    <row r="750" spans="1:50" ht="12.75" customHeight="1" x14ac:dyDescent="0.25">
      <c r="A750" s="222"/>
      <c r="B750" s="222"/>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c r="AA750" s="223"/>
      <c r="AB750" s="223"/>
      <c r="AC750" s="223"/>
      <c r="AD750" s="223"/>
      <c r="AE750" s="223"/>
      <c r="AF750" s="224"/>
      <c r="AG750" s="223"/>
      <c r="AH750" s="223"/>
      <c r="AI750" s="223"/>
      <c r="AJ750" s="223"/>
      <c r="AK750" s="223"/>
      <c r="AL750" s="223"/>
      <c r="AM750" s="223"/>
      <c r="AN750" s="223"/>
      <c r="AO750" s="223"/>
      <c r="AP750" s="223"/>
      <c r="AQ750" s="223"/>
      <c r="AR750" s="223"/>
      <c r="AS750" s="223"/>
      <c r="AT750" s="543"/>
      <c r="AU750" s="223"/>
      <c r="AV750" s="223"/>
      <c r="AW750" s="223"/>
      <c r="AX750" s="223"/>
    </row>
    <row r="751" spans="1:50" ht="12.75" customHeight="1" x14ac:dyDescent="0.25">
      <c r="A751" s="222"/>
      <c r="B751" s="222"/>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c r="AD751" s="223"/>
      <c r="AE751" s="223"/>
      <c r="AF751" s="224"/>
      <c r="AG751" s="223"/>
      <c r="AH751" s="223"/>
      <c r="AI751" s="223"/>
      <c r="AJ751" s="223"/>
      <c r="AK751" s="223"/>
      <c r="AL751" s="223"/>
      <c r="AM751" s="223"/>
      <c r="AN751" s="223"/>
      <c r="AO751" s="223"/>
      <c r="AP751" s="223"/>
      <c r="AQ751" s="223"/>
      <c r="AR751" s="223"/>
      <c r="AS751" s="223"/>
      <c r="AT751" s="543"/>
      <c r="AU751" s="223"/>
      <c r="AV751" s="223"/>
      <c r="AW751" s="223"/>
      <c r="AX751" s="223"/>
    </row>
    <row r="752" spans="1:50" ht="12.75" customHeight="1" x14ac:dyDescent="0.25">
      <c r="A752" s="222"/>
      <c r="B752" s="222"/>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c r="AA752" s="223"/>
      <c r="AB752" s="223"/>
      <c r="AC752" s="223"/>
      <c r="AD752" s="223"/>
      <c r="AE752" s="223"/>
      <c r="AF752" s="224"/>
      <c r="AG752" s="223"/>
      <c r="AH752" s="223"/>
      <c r="AI752" s="223"/>
      <c r="AJ752" s="223"/>
      <c r="AK752" s="223"/>
      <c r="AL752" s="223"/>
      <c r="AM752" s="223"/>
      <c r="AN752" s="223"/>
      <c r="AO752" s="223"/>
      <c r="AP752" s="223"/>
      <c r="AQ752" s="223"/>
      <c r="AR752" s="223"/>
      <c r="AS752" s="223"/>
      <c r="AT752" s="543"/>
      <c r="AU752" s="223"/>
      <c r="AV752" s="223"/>
      <c r="AW752" s="223"/>
      <c r="AX752" s="223"/>
    </row>
    <row r="753" spans="1:50" ht="12.75" customHeight="1" x14ac:dyDescent="0.25">
      <c r="A753" s="222"/>
      <c r="B753" s="222"/>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c r="AA753" s="223"/>
      <c r="AB753" s="223"/>
      <c r="AC753" s="223"/>
      <c r="AD753" s="223"/>
      <c r="AE753" s="223"/>
      <c r="AF753" s="224"/>
      <c r="AG753" s="223"/>
      <c r="AH753" s="223"/>
      <c r="AI753" s="223"/>
      <c r="AJ753" s="223"/>
      <c r="AK753" s="223"/>
      <c r="AL753" s="223"/>
      <c r="AM753" s="223"/>
      <c r="AN753" s="223"/>
      <c r="AO753" s="223"/>
      <c r="AP753" s="223"/>
      <c r="AQ753" s="223"/>
      <c r="AR753" s="223"/>
      <c r="AS753" s="223"/>
      <c r="AT753" s="543"/>
      <c r="AU753" s="223"/>
      <c r="AV753" s="223"/>
      <c r="AW753" s="223"/>
      <c r="AX753" s="223"/>
    </row>
    <row r="754" spans="1:50" ht="12.75" customHeight="1" x14ac:dyDescent="0.25">
      <c r="A754" s="222"/>
      <c r="B754" s="222"/>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c r="AA754" s="223"/>
      <c r="AB754" s="223"/>
      <c r="AC754" s="223"/>
      <c r="AD754" s="223"/>
      <c r="AE754" s="223"/>
      <c r="AF754" s="224"/>
      <c r="AG754" s="223"/>
      <c r="AH754" s="223"/>
      <c r="AI754" s="223"/>
      <c r="AJ754" s="223"/>
      <c r="AK754" s="223"/>
      <c r="AL754" s="223"/>
      <c r="AM754" s="223"/>
      <c r="AN754" s="223"/>
      <c r="AO754" s="223"/>
      <c r="AP754" s="223"/>
      <c r="AQ754" s="223"/>
      <c r="AR754" s="223"/>
      <c r="AS754" s="223"/>
      <c r="AT754" s="543"/>
      <c r="AU754" s="223"/>
      <c r="AV754" s="223"/>
      <c r="AW754" s="223"/>
      <c r="AX754" s="223"/>
    </row>
    <row r="755" spans="1:50" ht="12.75" customHeight="1" x14ac:dyDescent="0.25">
      <c r="A755" s="222"/>
      <c r="B755" s="222"/>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c r="AA755" s="223"/>
      <c r="AB755" s="223"/>
      <c r="AC755" s="223"/>
      <c r="AD755" s="223"/>
      <c r="AE755" s="223"/>
      <c r="AF755" s="224"/>
      <c r="AG755" s="223"/>
      <c r="AH755" s="223"/>
      <c r="AI755" s="223"/>
      <c r="AJ755" s="223"/>
      <c r="AK755" s="223"/>
      <c r="AL755" s="223"/>
      <c r="AM755" s="223"/>
      <c r="AN755" s="223"/>
      <c r="AO755" s="223"/>
      <c r="AP755" s="223"/>
      <c r="AQ755" s="223"/>
      <c r="AR755" s="223"/>
      <c r="AS755" s="223"/>
      <c r="AT755" s="543"/>
      <c r="AU755" s="223"/>
      <c r="AV755" s="223"/>
      <c r="AW755" s="223"/>
      <c r="AX755" s="223"/>
    </row>
    <row r="756" spans="1:50" ht="12.75" customHeight="1" x14ac:dyDescent="0.25">
      <c r="A756" s="222"/>
      <c r="B756" s="222"/>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c r="AA756" s="223"/>
      <c r="AB756" s="223"/>
      <c r="AC756" s="223"/>
      <c r="AD756" s="223"/>
      <c r="AE756" s="223"/>
      <c r="AF756" s="224"/>
      <c r="AG756" s="223"/>
      <c r="AH756" s="223"/>
      <c r="AI756" s="223"/>
      <c r="AJ756" s="223"/>
      <c r="AK756" s="223"/>
      <c r="AL756" s="223"/>
      <c r="AM756" s="223"/>
      <c r="AN756" s="223"/>
      <c r="AO756" s="223"/>
      <c r="AP756" s="223"/>
      <c r="AQ756" s="223"/>
      <c r="AR756" s="223"/>
      <c r="AS756" s="223"/>
      <c r="AT756" s="543"/>
      <c r="AU756" s="223"/>
      <c r="AV756" s="223"/>
      <c r="AW756" s="223"/>
      <c r="AX756" s="223"/>
    </row>
    <row r="757" spans="1:50" ht="12.75" customHeight="1" x14ac:dyDescent="0.25">
      <c r="A757" s="222"/>
      <c r="B757" s="222"/>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c r="AA757" s="223"/>
      <c r="AB757" s="223"/>
      <c r="AC757" s="223"/>
      <c r="AD757" s="223"/>
      <c r="AE757" s="223"/>
      <c r="AF757" s="224"/>
      <c r="AG757" s="223"/>
      <c r="AH757" s="223"/>
      <c r="AI757" s="223"/>
      <c r="AJ757" s="223"/>
      <c r="AK757" s="223"/>
      <c r="AL757" s="223"/>
      <c r="AM757" s="223"/>
      <c r="AN757" s="223"/>
      <c r="AO757" s="223"/>
      <c r="AP757" s="223"/>
      <c r="AQ757" s="223"/>
      <c r="AR757" s="223"/>
      <c r="AS757" s="223"/>
      <c r="AT757" s="543"/>
      <c r="AU757" s="223"/>
      <c r="AV757" s="223"/>
      <c r="AW757" s="223"/>
      <c r="AX757" s="223"/>
    </row>
    <row r="758" spans="1:50" ht="12.75" customHeight="1" x14ac:dyDescent="0.25">
      <c r="A758" s="222"/>
      <c r="B758" s="222"/>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c r="AA758" s="223"/>
      <c r="AB758" s="223"/>
      <c r="AC758" s="223"/>
      <c r="AD758" s="223"/>
      <c r="AE758" s="223"/>
      <c r="AF758" s="224"/>
      <c r="AG758" s="223"/>
      <c r="AH758" s="223"/>
      <c r="AI758" s="223"/>
      <c r="AJ758" s="223"/>
      <c r="AK758" s="223"/>
      <c r="AL758" s="223"/>
      <c r="AM758" s="223"/>
      <c r="AN758" s="223"/>
      <c r="AO758" s="223"/>
      <c r="AP758" s="223"/>
      <c r="AQ758" s="223"/>
      <c r="AR758" s="223"/>
      <c r="AS758" s="223"/>
      <c r="AT758" s="543"/>
      <c r="AU758" s="223"/>
      <c r="AV758" s="223"/>
      <c r="AW758" s="223"/>
      <c r="AX758" s="223"/>
    </row>
    <row r="759" spans="1:50" ht="12.75" customHeight="1" x14ac:dyDescent="0.25">
      <c r="A759" s="222"/>
      <c r="B759" s="222"/>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c r="AA759" s="223"/>
      <c r="AB759" s="223"/>
      <c r="AC759" s="223"/>
      <c r="AD759" s="223"/>
      <c r="AE759" s="223"/>
      <c r="AF759" s="224"/>
      <c r="AG759" s="223"/>
      <c r="AH759" s="223"/>
      <c r="AI759" s="223"/>
      <c r="AJ759" s="223"/>
      <c r="AK759" s="223"/>
      <c r="AL759" s="223"/>
      <c r="AM759" s="223"/>
      <c r="AN759" s="223"/>
      <c r="AO759" s="223"/>
      <c r="AP759" s="223"/>
      <c r="AQ759" s="223"/>
      <c r="AR759" s="223"/>
      <c r="AS759" s="223"/>
      <c r="AT759" s="543"/>
      <c r="AU759" s="223"/>
      <c r="AV759" s="223"/>
      <c r="AW759" s="223"/>
      <c r="AX759" s="223"/>
    </row>
    <row r="760" spans="1:50" ht="12.75" customHeight="1" x14ac:dyDescent="0.25">
      <c r="A760" s="222"/>
      <c r="B760" s="222"/>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c r="AA760" s="223"/>
      <c r="AB760" s="223"/>
      <c r="AC760" s="223"/>
      <c r="AD760" s="223"/>
      <c r="AE760" s="223"/>
      <c r="AF760" s="224"/>
      <c r="AG760" s="223"/>
      <c r="AH760" s="223"/>
      <c r="AI760" s="223"/>
      <c r="AJ760" s="223"/>
      <c r="AK760" s="223"/>
      <c r="AL760" s="223"/>
      <c r="AM760" s="223"/>
      <c r="AN760" s="223"/>
      <c r="AO760" s="223"/>
      <c r="AP760" s="223"/>
      <c r="AQ760" s="223"/>
      <c r="AR760" s="223"/>
      <c r="AS760" s="223"/>
      <c r="AT760" s="543"/>
      <c r="AU760" s="223"/>
      <c r="AV760" s="223"/>
      <c r="AW760" s="223"/>
      <c r="AX760" s="223"/>
    </row>
    <row r="761" spans="1:50" ht="12.75" customHeight="1" x14ac:dyDescent="0.25">
      <c r="A761" s="222"/>
      <c r="B761" s="222"/>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c r="AA761" s="223"/>
      <c r="AB761" s="223"/>
      <c r="AC761" s="223"/>
      <c r="AD761" s="223"/>
      <c r="AE761" s="223"/>
      <c r="AF761" s="224"/>
      <c r="AG761" s="223"/>
      <c r="AH761" s="223"/>
      <c r="AI761" s="223"/>
      <c r="AJ761" s="223"/>
      <c r="AK761" s="223"/>
      <c r="AL761" s="223"/>
      <c r="AM761" s="223"/>
      <c r="AN761" s="223"/>
      <c r="AO761" s="223"/>
      <c r="AP761" s="223"/>
      <c r="AQ761" s="223"/>
      <c r="AR761" s="223"/>
      <c r="AS761" s="223"/>
      <c r="AT761" s="543"/>
      <c r="AU761" s="223"/>
      <c r="AV761" s="223"/>
      <c r="AW761" s="223"/>
      <c r="AX761" s="223"/>
    </row>
    <row r="762" spans="1:50" ht="12.75" customHeight="1" x14ac:dyDescent="0.25">
      <c r="A762" s="222"/>
      <c r="B762" s="222"/>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c r="AA762" s="223"/>
      <c r="AB762" s="223"/>
      <c r="AC762" s="223"/>
      <c r="AD762" s="223"/>
      <c r="AE762" s="223"/>
      <c r="AF762" s="224"/>
      <c r="AG762" s="223"/>
      <c r="AH762" s="223"/>
      <c r="AI762" s="223"/>
      <c r="AJ762" s="223"/>
      <c r="AK762" s="223"/>
      <c r="AL762" s="223"/>
      <c r="AM762" s="223"/>
      <c r="AN762" s="223"/>
      <c r="AO762" s="223"/>
      <c r="AP762" s="223"/>
      <c r="AQ762" s="223"/>
      <c r="AR762" s="223"/>
      <c r="AS762" s="223"/>
      <c r="AT762" s="543"/>
      <c r="AU762" s="223"/>
      <c r="AV762" s="223"/>
      <c r="AW762" s="223"/>
      <c r="AX762" s="223"/>
    </row>
    <row r="763" spans="1:50" ht="12.75" customHeight="1" x14ac:dyDescent="0.25">
      <c r="A763" s="222"/>
      <c r="B763" s="222"/>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c r="AA763" s="223"/>
      <c r="AB763" s="223"/>
      <c r="AC763" s="223"/>
      <c r="AD763" s="223"/>
      <c r="AE763" s="223"/>
      <c r="AF763" s="224"/>
      <c r="AG763" s="223"/>
      <c r="AH763" s="223"/>
      <c r="AI763" s="223"/>
      <c r="AJ763" s="223"/>
      <c r="AK763" s="223"/>
      <c r="AL763" s="223"/>
      <c r="AM763" s="223"/>
      <c r="AN763" s="223"/>
      <c r="AO763" s="223"/>
      <c r="AP763" s="223"/>
      <c r="AQ763" s="223"/>
      <c r="AR763" s="223"/>
      <c r="AS763" s="223"/>
      <c r="AT763" s="543"/>
      <c r="AU763" s="223"/>
      <c r="AV763" s="223"/>
      <c r="AW763" s="223"/>
      <c r="AX763" s="223"/>
    </row>
    <row r="764" spans="1:50" ht="12.75" customHeight="1" x14ac:dyDescent="0.25">
      <c r="A764" s="222"/>
      <c r="B764" s="222"/>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c r="AA764" s="223"/>
      <c r="AB764" s="223"/>
      <c r="AC764" s="223"/>
      <c r="AD764" s="223"/>
      <c r="AE764" s="223"/>
      <c r="AF764" s="224"/>
      <c r="AG764" s="223"/>
      <c r="AH764" s="223"/>
      <c r="AI764" s="223"/>
      <c r="AJ764" s="223"/>
      <c r="AK764" s="223"/>
      <c r="AL764" s="223"/>
      <c r="AM764" s="223"/>
      <c r="AN764" s="223"/>
      <c r="AO764" s="223"/>
      <c r="AP764" s="223"/>
      <c r="AQ764" s="223"/>
      <c r="AR764" s="223"/>
      <c r="AS764" s="223"/>
      <c r="AT764" s="543"/>
      <c r="AU764" s="223"/>
      <c r="AV764" s="223"/>
      <c r="AW764" s="223"/>
      <c r="AX764" s="223"/>
    </row>
    <row r="765" spans="1:50" ht="12.75" customHeight="1" x14ac:dyDescent="0.25">
      <c r="A765" s="222"/>
      <c r="B765" s="222"/>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c r="AA765" s="223"/>
      <c r="AB765" s="223"/>
      <c r="AC765" s="223"/>
      <c r="AD765" s="223"/>
      <c r="AE765" s="223"/>
      <c r="AF765" s="224"/>
      <c r="AG765" s="223"/>
      <c r="AH765" s="223"/>
      <c r="AI765" s="223"/>
      <c r="AJ765" s="223"/>
      <c r="AK765" s="223"/>
      <c r="AL765" s="223"/>
      <c r="AM765" s="223"/>
      <c r="AN765" s="223"/>
      <c r="AO765" s="223"/>
      <c r="AP765" s="223"/>
      <c r="AQ765" s="223"/>
      <c r="AR765" s="223"/>
      <c r="AS765" s="223"/>
      <c r="AT765" s="543"/>
      <c r="AU765" s="223"/>
      <c r="AV765" s="223"/>
      <c r="AW765" s="223"/>
      <c r="AX765" s="223"/>
    </row>
    <row r="766" spans="1:50" ht="12.75" customHeight="1" x14ac:dyDescent="0.25">
      <c r="A766" s="222"/>
      <c r="B766" s="222"/>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c r="AA766" s="223"/>
      <c r="AB766" s="223"/>
      <c r="AC766" s="223"/>
      <c r="AD766" s="223"/>
      <c r="AE766" s="223"/>
      <c r="AF766" s="224"/>
      <c r="AG766" s="223"/>
      <c r="AH766" s="223"/>
      <c r="AI766" s="223"/>
      <c r="AJ766" s="223"/>
      <c r="AK766" s="223"/>
      <c r="AL766" s="223"/>
      <c r="AM766" s="223"/>
      <c r="AN766" s="223"/>
      <c r="AO766" s="223"/>
      <c r="AP766" s="223"/>
      <c r="AQ766" s="223"/>
      <c r="AR766" s="223"/>
      <c r="AS766" s="223"/>
      <c r="AT766" s="543"/>
      <c r="AU766" s="223"/>
      <c r="AV766" s="223"/>
      <c r="AW766" s="223"/>
      <c r="AX766" s="223"/>
    </row>
    <row r="767" spans="1:50" ht="12.75" customHeight="1" x14ac:dyDescent="0.25">
      <c r="A767" s="222"/>
      <c r="B767" s="222"/>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c r="AA767" s="223"/>
      <c r="AB767" s="223"/>
      <c r="AC767" s="223"/>
      <c r="AD767" s="223"/>
      <c r="AE767" s="223"/>
      <c r="AF767" s="224"/>
      <c r="AG767" s="223"/>
      <c r="AH767" s="223"/>
      <c r="AI767" s="223"/>
      <c r="AJ767" s="223"/>
      <c r="AK767" s="223"/>
      <c r="AL767" s="223"/>
      <c r="AM767" s="223"/>
      <c r="AN767" s="223"/>
      <c r="AO767" s="223"/>
      <c r="AP767" s="223"/>
      <c r="AQ767" s="223"/>
      <c r="AR767" s="223"/>
      <c r="AS767" s="223"/>
      <c r="AT767" s="543"/>
      <c r="AU767" s="223"/>
      <c r="AV767" s="223"/>
      <c r="AW767" s="223"/>
      <c r="AX767" s="223"/>
    </row>
    <row r="768" spans="1:50" ht="12.75" customHeight="1" x14ac:dyDescent="0.25">
      <c r="A768" s="222"/>
      <c r="B768" s="222"/>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c r="AA768" s="223"/>
      <c r="AB768" s="223"/>
      <c r="AC768" s="223"/>
      <c r="AD768" s="223"/>
      <c r="AE768" s="223"/>
      <c r="AF768" s="224"/>
      <c r="AG768" s="223"/>
      <c r="AH768" s="223"/>
      <c r="AI768" s="223"/>
      <c r="AJ768" s="223"/>
      <c r="AK768" s="223"/>
      <c r="AL768" s="223"/>
      <c r="AM768" s="223"/>
      <c r="AN768" s="223"/>
      <c r="AO768" s="223"/>
      <c r="AP768" s="223"/>
      <c r="AQ768" s="223"/>
      <c r="AR768" s="223"/>
      <c r="AS768" s="223"/>
      <c r="AT768" s="543"/>
      <c r="AU768" s="223"/>
      <c r="AV768" s="223"/>
      <c r="AW768" s="223"/>
      <c r="AX768" s="223"/>
    </row>
    <row r="769" spans="1:50" ht="12.75" customHeight="1" x14ac:dyDescent="0.25">
      <c r="A769" s="222"/>
      <c r="B769" s="222"/>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c r="AA769" s="223"/>
      <c r="AB769" s="223"/>
      <c r="AC769" s="223"/>
      <c r="AD769" s="223"/>
      <c r="AE769" s="223"/>
      <c r="AF769" s="224"/>
      <c r="AG769" s="223"/>
      <c r="AH769" s="223"/>
      <c r="AI769" s="223"/>
      <c r="AJ769" s="223"/>
      <c r="AK769" s="223"/>
      <c r="AL769" s="223"/>
      <c r="AM769" s="223"/>
      <c r="AN769" s="223"/>
      <c r="AO769" s="223"/>
      <c r="AP769" s="223"/>
      <c r="AQ769" s="223"/>
      <c r="AR769" s="223"/>
      <c r="AS769" s="223"/>
      <c r="AT769" s="543"/>
      <c r="AU769" s="223"/>
      <c r="AV769" s="223"/>
      <c r="AW769" s="223"/>
      <c r="AX769" s="223"/>
    </row>
    <row r="770" spans="1:50" ht="12.75" customHeight="1" x14ac:dyDescent="0.25">
      <c r="A770" s="222"/>
      <c r="B770" s="222"/>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c r="AA770" s="223"/>
      <c r="AB770" s="223"/>
      <c r="AC770" s="223"/>
      <c r="AD770" s="223"/>
      <c r="AE770" s="223"/>
      <c r="AF770" s="224"/>
      <c r="AG770" s="223"/>
      <c r="AH770" s="223"/>
      <c r="AI770" s="223"/>
      <c r="AJ770" s="223"/>
      <c r="AK770" s="223"/>
      <c r="AL770" s="223"/>
      <c r="AM770" s="223"/>
      <c r="AN770" s="223"/>
      <c r="AO770" s="223"/>
      <c r="AP770" s="223"/>
      <c r="AQ770" s="223"/>
      <c r="AR770" s="223"/>
      <c r="AS770" s="223"/>
      <c r="AT770" s="543"/>
      <c r="AU770" s="223"/>
      <c r="AV770" s="223"/>
      <c r="AW770" s="223"/>
      <c r="AX770" s="223"/>
    </row>
    <row r="771" spans="1:50" ht="12.75" customHeight="1" x14ac:dyDescent="0.25">
      <c r="A771" s="222"/>
      <c r="B771" s="222"/>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c r="AA771" s="223"/>
      <c r="AB771" s="223"/>
      <c r="AC771" s="223"/>
      <c r="AD771" s="223"/>
      <c r="AE771" s="223"/>
      <c r="AF771" s="224"/>
      <c r="AG771" s="223"/>
      <c r="AH771" s="223"/>
      <c r="AI771" s="223"/>
      <c r="AJ771" s="223"/>
      <c r="AK771" s="223"/>
      <c r="AL771" s="223"/>
      <c r="AM771" s="223"/>
      <c r="AN771" s="223"/>
      <c r="AO771" s="223"/>
      <c r="AP771" s="223"/>
      <c r="AQ771" s="223"/>
      <c r="AR771" s="223"/>
      <c r="AS771" s="223"/>
      <c r="AT771" s="543"/>
      <c r="AU771" s="223"/>
      <c r="AV771" s="223"/>
      <c r="AW771" s="223"/>
      <c r="AX771" s="223"/>
    </row>
    <row r="772" spans="1:50" ht="12.75" customHeight="1" x14ac:dyDescent="0.25">
      <c r="A772" s="222"/>
      <c r="B772" s="222"/>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c r="AA772" s="223"/>
      <c r="AB772" s="223"/>
      <c r="AC772" s="223"/>
      <c r="AD772" s="223"/>
      <c r="AE772" s="223"/>
      <c r="AF772" s="224"/>
      <c r="AG772" s="223"/>
      <c r="AH772" s="223"/>
      <c r="AI772" s="223"/>
      <c r="AJ772" s="223"/>
      <c r="AK772" s="223"/>
      <c r="AL772" s="223"/>
      <c r="AM772" s="223"/>
      <c r="AN772" s="223"/>
      <c r="AO772" s="223"/>
      <c r="AP772" s="223"/>
      <c r="AQ772" s="223"/>
      <c r="AR772" s="223"/>
      <c r="AS772" s="223"/>
      <c r="AT772" s="543"/>
      <c r="AU772" s="223"/>
      <c r="AV772" s="223"/>
      <c r="AW772" s="223"/>
      <c r="AX772" s="223"/>
    </row>
    <row r="773" spans="1:50" ht="12.75" customHeight="1" x14ac:dyDescent="0.25">
      <c r="A773" s="222"/>
      <c r="B773" s="222"/>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c r="AA773" s="223"/>
      <c r="AB773" s="223"/>
      <c r="AC773" s="223"/>
      <c r="AD773" s="223"/>
      <c r="AE773" s="223"/>
      <c r="AF773" s="224"/>
      <c r="AG773" s="223"/>
      <c r="AH773" s="223"/>
      <c r="AI773" s="223"/>
      <c r="AJ773" s="223"/>
      <c r="AK773" s="223"/>
      <c r="AL773" s="223"/>
      <c r="AM773" s="223"/>
      <c r="AN773" s="223"/>
      <c r="AO773" s="223"/>
      <c r="AP773" s="223"/>
      <c r="AQ773" s="223"/>
      <c r="AR773" s="223"/>
      <c r="AS773" s="223"/>
      <c r="AT773" s="543"/>
      <c r="AU773" s="223"/>
      <c r="AV773" s="223"/>
      <c r="AW773" s="223"/>
      <c r="AX773" s="223"/>
    </row>
    <row r="774" spans="1:50" ht="12.75" customHeight="1" x14ac:dyDescent="0.25">
      <c r="A774" s="222"/>
      <c r="B774" s="222"/>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c r="AA774" s="223"/>
      <c r="AB774" s="223"/>
      <c r="AC774" s="223"/>
      <c r="AD774" s="223"/>
      <c r="AE774" s="223"/>
      <c r="AF774" s="224"/>
      <c r="AG774" s="223"/>
      <c r="AH774" s="223"/>
      <c r="AI774" s="223"/>
      <c r="AJ774" s="223"/>
      <c r="AK774" s="223"/>
      <c r="AL774" s="223"/>
      <c r="AM774" s="223"/>
      <c r="AN774" s="223"/>
      <c r="AO774" s="223"/>
      <c r="AP774" s="223"/>
      <c r="AQ774" s="223"/>
      <c r="AR774" s="223"/>
      <c r="AS774" s="223"/>
      <c r="AT774" s="543"/>
      <c r="AU774" s="223"/>
      <c r="AV774" s="223"/>
      <c r="AW774" s="223"/>
      <c r="AX774" s="223"/>
    </row>
    <row r="775" spans="1:50" ht="12.75" customHeight="1" x14ac:dyDescent="0.25">
      <c r="A775" s="222"/>
      <c r="B775" s="222"/>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c r="AD775" s="223"/>
      <c r="AE775" s="223"/>
      <c r="AF775" s="224"/>
      <c r="AG775" s="223"/>
      <c r="AH775" s="223"/>
      <c r="AI775" s="223"/>
      <c r="AJ775" s="223"/>
      <c r="AK775" s="223"/>
      <c r="AL775" s="223"/>
      <c r="AM775" s="223"/>
      <c r="AN775" s="223"/>
      <c r="AO775" s="223"/>
      <c r="AP775" s="223"/>
      <c r="AQ775" s="223"/>
      <c r="AR775" s="223"/>
      <c r="AS775" s="223"/>
      <c r="AT775" s="543"/>
      <c r="AU775" s="223"/>
      <c r="AV775" s="223"/>
      <c r="AW775" s="223"/>
      <c r="AX775" s="223"/>
    </row>
    <row r="776" spans="1:50" ht="12.75" customHeight="1" x14ac:dyDescent="0.25">
      <c r="A776" s="222"/>
      <c r="B776" s="222"/>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c r="AA776" s="223"/>
      <c r="AB776" s="223"/>
      <c r="AC776" s="223"/>
      <c r="AD776" s="223"/>
      <c r="AE776" s="223"/>
      <c r="AF776" s="224"/>
      <c r="AG776" s="223"/>
      <c r="AH776" s="223"/>
      <c r="AI776" s="223"/>
      <c r="AJ776" s="223"/>
      <c r="AK776" s="223"/>
      <c r="AL776" s="223"/>
      <c r="AM776" s="223"/>
      <c r="AN776" s="223"/>
      <c r="AO776" s="223"/>
      <c r="AP776" s="223"/>
      <c r="AQ776" s="223"/>
      <c r="AR776" s="223"/>
      <c r="AS776" s="223"/>
      <c r="AT776" s="543"/>
      <c r="AU776" s="223"/>
      <c r="AV776" s="223"/>
      <c r="AW776" s="223"/>
      <c r="AX776" s="223"/>
    </row>
    <row r="777" spans="1:50" ht="12.75" customHeight="1" x14ac:dyDescent="0.25">
      <c r="A777" s="222"/>
      <c r="B777" s="222"/>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c r="AA777" s="223"/>
      <c r="AB777" s="223"/>
      <c r="AC777" s="223"/>
      <c r="AD777" s="223"/>
      <c r="AE777" s="223"/>
      <c r="AF777" s="224"/>
      <c r="AG777" s="223"/>
      <c r="AH777" s="223"/>
      <c r="AI777" s="223"/>
      <c r="AJ777" s="223"/>
      <c r="AK777" s="223"/>
      <c r="AL777" s="223"/>
      <c r="AM777" s="223"/>
      <c r="AN777" s="223"/>
      <c r="AO777" s="223"/>
      <c r="AP777" s="223"/>
      <c r="AQ777" s="223"/>
      <c r="AR777" s="223"/>
      <c r="AS777" s="223"/>
      <c r="AT777" s="543"/>
      <c r="AU777" s="223"/>
      <c r="AV777" s="223"/>
      <c r="AW777" s="223"/>
      <c r="AX777" s="223"/>
    </row>
    <row r="778" spans="1:50" ht="12.75" customHeight="1" x14ac:dyDescent="0.25">
      <c r="A778" s="222"/>
      <c r="B778" s="222"/>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c r="AA778" s="223"/>
      <c r="AB778" s="223"/>
      <c r="AC778" s="223"/>
      <c r="AD778" s="223"/>
      <c r="AE778" s="223"/>
      <c r="AF778" s="224"/>
      <c r="AG778" s="223"/>
      <c r="AH778" s="223"/>
      <c r="AI778" s="223"/>
      <c r="AJ778" s="223"/>
      <c r="AK778" s="223"/>
      <c r="AL778" s="223"/>
      <c r="AM778" s="223"/>
      <c r="AN778" s="223"/>
      <c r="AO778" s="223"/>
      <c r="AP778" s="223"/>
      <c r="AQ778" s="223"/>
      <c r="AR778" s="223"/>
      <c r="AS778" s="223"/>
      <c r="AT778" s="543"/>
      <c r="AU778" s="223"/>
      <c r="AV778" s="223"/>
      <c r="AW778" s="223"/>
      <c r="AX778" s="223"/>
    </row>
    <row r="779" spans="1:50" ht="12.75" customHeight="1" x14ac:dyDescent="0.25">
      <c r="A779" s="222"/>
      <c r="B779" s="222"/>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c r="AA779" s="223"/>
      <c r="AB779" s="223"/>
      <c r="AC779" s="223"/>
      <c r="AD779" s="223"/>
      <c r="AE779" s="223"/>
      <c r="AF779" s="224"/>
      <c r="AG779" s="223"/>
      <c r="AH779" s="223"/>
      <c r="AI779" s="223"/>
      <c r="AJ779" s="223"/>
      <c r="AK779" s="223"/>
      <c r="AL779" s="223"/>
      <c r="AM779" s="223"/>
      <c r="AN779" s="223"/>
      <c r="AO779" s="223"/>
      <c r="AP779" s="223"/>
      <c r="AQ779" s="223"/>
      <c r="AR779" s="223"/>
      <c r="AS779" s="223"/>
      <c r="AT779" s="543"/>
      <c r="AU779" s="223"/>
      <c r="AV779" s="223"/>
      <c r="AW779" s="223"/>
      <c r="AX779" s="223"/>
    </row>
    <row r="780" spans="1:50" ht="12.75" customHeight="1" x14ac:dyDescent="0.25">
      <c r="A780" s="222"/>
      <c r="B780" s="222"/>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c r="AA780" s="223"/>
      <c r="AB780" s="223"/>
      <c r="AC780" s="223"/>
      <c r="AD780" s="223"/>
      <c r="AE780" s="223"/>
      <c r="AF780" s="224"/>
      <c r="AG780" s="223"/>
      <c r="AH780" s="223"/>
      <c r="AI780" s="223"/>
      <c r="AJ780" s="223"/>
      <c r="AK780" s="223"/>
      <c r="AL780" s="223"/>
      <c r="AM780" s="223"/>
      <c r="AN780" s="223"/>
      <c r="AO780" s="223"/>
      <c r="AP780" s="223"/>
      <c r="AQ780" s="223"/>
      <c r="AR780" s="223"/>
      <c r="AS780" s="223"/>
      <c r="AT780" s="543"/>
      <c r="AU780" s="223"/>
      <c r="AV780" s="223"/>
      <c r="AW780" s="223"/>
      <c r="AX780" s="223"/>
    </row>
    <row r="781" spans="1:50" ht="12.75" customHeight="1" x14ac:dyDescent="0.25">
      <c r="A781" s="222"/>
      <c r="B781" s="222"/>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c r="AA781" s="223"/>
      <c r="AB781" s="223"/>
      <c r="AC781" s="223"/>
      <c r="AD781" s="223"/>
      <c r="AE781" s="223"/>
      <c r="AF781" s="224"/>
      <c r="AG781" s="223"/>
      <c r="AH781" s="223"/>
      <c r="AI781" s="223"/>
      <c r="AJ781" s="223"/>
      <c r="AK781" s="223"/>
      <c r="AL781" s="223"/>
      <c r="AM781" s="223"/>
      <c r="AN781" s="223"/>
      <c r="AO781" s="223"/>
      <c r="AP781" s="223"/>
      <c r="AQ781" s="223"/>
      <c r="AR781" s="223"/>
      <c r="AS781" s="223"/>
      <c r="AT781" s="543"/>
      <c r="AU781" s="223"/>
      <c r="AV781" s="223"/>
      <c r="AW781" s="223"/>
      <c r="AX781" s="223"/>
    </row>
    <row r="782" spans="1:50" ht="12.75" customHeight="1" x14ac:dyDescent="0.25">
      <c r="A782" s="222"/>
      <c r="B782" s="222"/>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c r="AA782" s="223"/>
      <c r="AB782" s="223"/>
      <c r="AC782" s="223"/>
      <c r="AD782" s="223"/>
      <c r="AE782" s="223"/>
      <c r="AF782" s="224"/>
      <c r="AG782" s="223"/>
      <c r="AH782" s="223"/>
      <c r="AI782" s="223"/>
      <c r="AJ782" s="223"/>
      <c r="AK782" s="223"/>
      <c r="AL782" s="223"/>
      <c r="AM782" s="223"/>
      <c r="AN782" s="223"/>
      <c r="AO782" s="223"/>
      <c r="AP782" s="223"/>
      <c r="AQ782" s="223"/>
      <c r="AR782" s="223"/>
      <c r="AS782" s="223"/>
      <c r="AT782" s="543"/>
      <c r="AU782" s="223"/>
      <c r="AV782" s="223"/>
      <c r="AW782" s="223"/>
      <c r="AX782" s="223"/>
    </row>
    <row r="783" spans="1:50" ht="12.75" customHeight="1" x14ac:dyDescent="0.25">
      <c r="A783" s="222"/>
      <c r="B783" s="222"/>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c r="AA783" s="223"/>
      <c r="AB783" s="223"/>
      <c r="AC783" s="223"/>
      <c r="AD783" s="223"/>
      <c r="AE783" s="223"/>
      <c r="AF783" s="224"/>
      <c r="AG783" s="223"/>
      <c r="AH783" s="223"/>
      <c r="AI783" s="223"/>
      <c r="AJ783" s="223"/>
      <c r="AK783" s="223"/>
      <c r="AL783" s="223"/>
      <c r="AM783" s="223"/>
      <c r="AN783" s="223"/>
      <c r="AO783" s="223"/>
      <c r="AP783" s="223"/>
      <c r="AQ783" s="223"/>
      <c r="AR783" s="223"/>
      <c r="AS783" s="223"/>
      <c r="AT783" s="543"/>
      <c r="AU783" s="223"/>
      <c r="AV783" s="223"/>
      <c r="AW783" s="223"/>
      <c r="AX783" s="223"/>
    </row>
    <row r="784" spans="1:50" ht="12.75" customHeight="1" x14ac:dyDescent="0.25">
      <c r="A784" s="222"/>
      <c r="B784" s="222"/>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c r="AA784" s="223"/>
      <c r="AB784" s="223"/>
      <c r="AC784" s="223"/>
      <c r="AD784" s="223"/>
      <c r="AE784" s="223"/>
      <c r="AF784" s="224"/>
      <c r="AG784" s="223"/>
      <c r="AH784" s="223"/>
      <c r="AI784" s="223"/>
      <c r="AJ784" s="223"/>
      <c r="AK784" s="223"/>
      <c r="AL784" s="223"/>
      <c r="AM784" s="223"/>
      <c r="AN784" s="223"/>
      <c r="AO784" s="223"/>
      <c r="AP784" s="223"/>
      <c r="AQ784" s="223"/>
      <c r="AR784" s="223"/>
      <c r="AS784" s="223"/>
      <c r="AT784" s="543"/>
      <c r="AU784" s="223"/>
      <c r="AV784" s="223"/>
      <c r="AW784" s="223"/>
      <c r="AX784" s="223"/>
    </row>
    <row r="785" spans="1:50" ht="12.75" customHeight="1" x14ac:dyDescent="0.25">
      <c r="A785" s="222"/>
      <c r="B785" s="222"/>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c r="AA785" s="223"/>
      <c r="AB785" s="223"/>
      <c r="AC785" s="223"/>
      <c r="AD785" s="223"/>
      <c r="AE785" s="223"/>
      <c r="AF785" s="224"/>
      <c r="AG785" s="223"/>
      <c r="AH785" s="223"/>
      <c r="AI785" s="223"/>
      <c r="AJ785" s="223"/>
      <c r="AK785" s="223"/>
      <c r="AL785" s="223"/>
      <c r="AM785" s="223"/>
      <c r="AN785" s="223"/>
      <c r="AO785" s="223"/>
      <c r="AP785" s="223"/>
      <c r="AQ785" s="223"/>
      <c r="AR785" s="223"/>
      <c r="AS785" s="223"/>
      <c r="AT785" s="543"/>
      <c r="AU785" s="223"/>
      <c r="AV785" s="223"/>
      <c r="AW785" s="223"/>
      <c r="AX785" s="223"/>
    </row>
    <row r="786" spans="1:50" ht="12.75" customHeight="1" x14ac:dyDescent="0.25">
      <c r="A786" s="222"/>
      <c r="B786" s="222"/>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c r="AA786" s="223"/>
      <c r="AB786" s="223"/>
      <c r="AC786" s="223"/>
      <c r="AD786" s="223"/>
      <c r="AE786" s="223"/>
      <c r="AF786" s="224"/>
      <c r="AG786" s="223"/>
      <c r="AH786" s="223"/>
      <c r="AI786" s="223"/>
      <c r="AJ786" s="223"/>
      <c r="AK786" s="223"/>
      <c r="AL786" s="223"/>
      <c r="AM786" s="223"/>
      <c r="AN786" s="223"/>
      <c r="AO786" s="223"/>
      <c r="AP786" s="223"/>
      <c r="AQ786" s="223"/>
      <c r="AR786" s="223"/>
      <c r="AS786" s="223"/>
      <c r="AT786" s="543"/>
      <c r="AU786" s="223"/>
      <c r="AV786" s="223"/>
      <c r="AW786" s="223"/>
      <c r="AX786" s="223"/>
    </row>
    <row r="787" spans="1:50" ht="12.75" customHeight="1" x14ac:dyDescent="0.25">
      <c r="A787" s="222"/>
      <c r="B787" s="222"/>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c r="AD787" s="223"/>
      <c r="AE787" s="223"/>
      <c r="AF787" s="224"/>
      <c r="AG787" s="223"/>
      <c r="AH787" s="223"/>
      <c r="AI787" s="223"/>
      <c r="AJ787" s="223"/>
      <c r="AK787" s="223"/>
      <c r="AL787" s="223"/>
      <c r="AM787" s="223"/>
      <c r="AN787" s="223"/>
      <c r="AO787" s="223"/>
      <c r="AP787" s="223"/>
      <c r="AQ787" s="223"/>
      <c r="AR787" s="223"/>
      <c r="AS787" s="223"/>
      <c r="AT787" s="543"/>
      <c r="AU787" s="223"/>
      <c r="AV787" s="223"/>
      <c r="AW787" s="223"/>
      <c r="AX787" s="223"/>
    </row>
    <row r="788" spans="1:50" ht="12.75" customHeight="1" x14ac:dyDescent="0.25">
      <c r="A788" s="222"/>
      <c r="B788" s="222"/>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c r="AA788" s="223"/>
      <c r="AB788" s="223"/>
      <c r="AC788" s="223"/>
      <c r="AD788" s="223"/>
      <c r="AE788" s="223"/>
      <c r="AF788" s="224"/>
      <c r="AG788" s="223"/>
      <c r="AH788" s="223"/>
      <c r="AI788" s="223"/>
      <c r="AJ788" s="223"/>
      <c r="AK788" s="223"/>
      <c r="AL788" s="223"/>
      <c r="AM788" s="223"/>
      <c r="AN788" s="223"/>
      <c r="AO788" s="223"/>
      <c r="AP788" s="223"/>
      <c r="AQ788" s="223"/>
      <c r="AR788" s="223"/>
      <c r="AS788" s="223"/>
      <c r="AT788" s="543"/>
      <c r="AU788" s="223"/>
      <c r="AV788" s="223"/>
      <c r="AW788" s="223"/>
      <c r="AX788" s="223"/>
    </row>
    <row r="789" spans="1:50" ht="12.75" customHeight="1" x14ac:dyDescent="0.25">
      <c r="A789" s="222"/>
      <c r="B789" s="222"/>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c r="AA789" s="223"/>
      <c r="AB789" s="223"/>
      <c r="AC789" s="223"/>
      <c r="AD789" s="223"/>
      <c r="AE789" s="223"/>
      <c r="AF789" s="224"/>
      <c r="AG789" s="223"/>
      <c r="AH789" s="223"/>
      <c r="AI789" s="223"/>
      <c r="AJ789" s="223"/>
      <c r="AK789" s="223"/>
      <c r="AL789" s="223"/>
      <c r="AM789" s="223"/>
      <c r="AN789" s="223"/>
      <c r="AO789" s="223"/>
      <c r="AP789" s="223"/>
      <c r="AQ789" s="223"/>
      <c r="AR789" s="223"/>
      <c r="AS789" s="223"/>
      <c r="AT789" s="543"/>
      <c r="AU789" s="223"/>
      <c r="AV789" s="223"/>
      <c r="AW789" s="223"/>
      <c r="AX789" s="223"/>
    </row>
    <row r="790" spans="1:50" ht="12.75" customHeight="1" x14ac:dyDescent="0.25">
      <c r="A790" s="222"/>
      <c r="B790" s="222"/>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c r="AA790" s="223"/>
      <c r="AB790" s="223"/>
      <c r="AC790" s="223"/>
      <c r="AD790" s="223"/>
      <c r="AE790" s="223"/>
      <c r="AF790" s="224"/>
      <c r="AG790" s="223"/>
      <c r="AH790" s="223"/>
      <c r="AI790" s="223"/>
      <c r="AJ790" s="223"/>
      <c r="AK790" s="223"/>
      <c r="AL790" s="223"/>
      <c r="AM790" s="223"/>
      <c r="AN790" s="223"/>
      <c r="AO790" s="223"/>
      <c r="AP790" s="223"/>
      <c r="AQ790" s="223"/>
      <c r="AR790" s="223"/>
      <c r="AS790" s="223"/>
      <c r="AT790" s="543"/>
      <c r="AU790" s="223"/>
      <c r="AV790" s="223"/>
      <c r="AW790" s="223"/>
      <c r="AX790" s="223"/>
    </row>
    <row r="791" spans="1:50" ht="12.75" customHeight="1" x14ac:dyDescent="0.25">
      <c r="A791" s="222"/>
      <c r="B791" s="222"/>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4"/>
      <c r="AG791" s="223"/>
      <c r="AH791" s="223"/>
      <c r="AI791" s="223"/>
      <c r="AJ791" s="223"/>
      <c r="AK791" s="223"/>
      <c r="AL791" s="223"/>
      <c r="AM791" s="223"/>
      <c r="AN791" s="223"/>
      <c r="AO791" s="223"/>
      <c r="AP791" s="223"/>
      <c r="AQ791" s="223"/>
      <c r="AR791" s="223"/>
      <c r="AS791" s="223"/>
      <c r="AT791" s="543"/>
      <c r="AU791" s="223"/>
      <c r="AV791" s="223"/>
      <c r="AW791" s="223"/>
      <c r="AX791" s="223"/>
    </row>
    <row r="792" spans="1:50" ht="12.75" customHeight="1" x14ac:dyDescent="0.25">
      <c r="A792" s="222"/>
      <c r="B792" s="222"/>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c r="AA792" s="223"/>
      <c r="AB792" s="223"/>
      <c r="AC792" s="223"/>
      <c r="AD792" s="223"/>
      <c r="AE792" s="223"/>
      <c r="AF792" s="224"/>
      <c r="AG792" s="223"/>
      <c r="AH792" s="223"/>
      <c r="AI792" s="223"/>
      <c r="AJ792" s="223"/>
      <c r="AK792" s="223"/>
      <c r="AL792" s="223"/>
      <c r="AM792" s="223"/>
      <c r="AN792" s="223"/>
      <c r="AO792" s="223"/>
      <c r="AP792" s="223"/>
      <c r="AQ792" s="223"/>
      <c r="AR792" s="223"/>
      <c r="AS792" s="223"/>
      <c r="AT792" s="543"/>
      <c r="AU792" s="223"/>
      <c r="AV792" s="223"/>
      <c r="AW792" s="223"/>
      <c r="AX792" s="223"/>
    </row>
    <row r="793" spans="1:50" ht="12.75" customHeight="1" x14ac:dyDescent="0.25">
      <c r="A793" s="222"/>
      <c r="B793" s="222"/>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c r="AA793" s="223"/>
      <c r="AB793" s="223"/>
      <c r="AC793" s="223"/>
      <c r="AD793" s="223"/>
      <c r="AE793" s="223"/>
      <c r="AF793" s="224"/>
      <c r="AG793" s="223"/>
      <c r="AH793" s="223"/>
      <c r="AI793" s="223"/>
      <c r="AJ793" s="223"/>
      <c r="AK793" s="223"/>
      <c r="AL793" s="223"/>
      <c r="AM793" s="223"/>
      <c r="AN793" s="223"/>
      <c r="AO793" s="223"/>
      <c r="AP793" s="223"/>
      <c r="AQ793" s="223"/>
      <c r="AR793" s="223"/>
      <c r="AS793" s="223"/>
      <c r="AT793" s="543"/>
      <c r="AU793" s="223"/>
      <c r="AV793" s="223"/>
      <c r="AW793" s="223"/>
      <c r="AX793" s="223"/>
    </row>
    <row r="794" spans="1:50" ht="12.75" customHeight="1" x14ac:dyDescent="0.25">
      <c r="A794" s="222"/>
      <c r="B794" s="222"/>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c r="AA794" s="223"/>
      <c r="AB794" s="223"/>
      <c r="AC794" s="223"/>
      <c r="AD794" s="223"/>
      <c r="AE794" s="223"/>
      <c r="AF794" s="224"/>
      <c r="AG794" s="223"/>
      <c r="AH794" s="223"/>
      <c r="AI794" s="223"/>
      <c r="AJ794" s="223"/>
      <c r="AK794" s="223"/>
      <c r="AL794" s="223"/>
      <c r="AM794" s="223"/>
      <c r="AN794" s="223"/>
      <c r="AO794" s="223"/>
      <c r="AP794" s="223"/>
      <c r="AQ794" s="223"/>
      <c r="AR794" s="223"/>
      <c r="AS794" s="223"/>
      <c r="AT794" s="543"/>
      <c r="AU794" s="223"/>
      <c r="AV794" s="223"/>
      <c r="AW794" s="223"/>
      <c r="AX794" s="223"/>
    </row>
    <row r="795" spans="1:50" ht="12.75" customHeight="1" x14ac:dyDescent="0.25">
      <c r="A795" s="222"/>
      <c r="B795" s="222"/>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c r="AD795" s="223"/>
      <c r="AE795" s="223"/>
      <c r="AF795" s="224"/>
      <c r="AG795" s="223"/>
      <c r="AH795" s="223"/>
      <c r="AI795" s="223"/>
      <c r="AJ795" s="223"/>
      <c r="AK795" s="223"/>
      <c r="AL795" s="223"/>
      <c r="AM795" s="223"/>
      <c r="AN795" s="223"/>
      <c r="AO795" s="223"/>
      <c r="AP795" s="223"/>
      <c r="AQ795" s="223"/>
      <c r="AR795" s="223"/>
      <c r="AS795" s="223"/>
      <c r="AT795" s="543"/>
      <c r="AU795" s="223"/>
      <c r="AV795" s="223"/>
      <c r="AW795" s="223"/>
      <c r="AX795" s="223"/>
    </row>
    <row r="796" spans="1:50" ht="12.75" customHeight="1" x14ac:dyDescent="0.25">
      <c r="A796" s="222"/>
      <c r="B796" s="222"/>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c r="AA796" s="223"/>
      <c r="AB796" s="223"/>
      <c r="AC796" s="223"/>
      <c r="AD796" s="223"/>
      <c r="AE796" s="223"/>
      <c r="AF796" s="224"/>
      <c r="AG796" s="223"/>
      <c r="AH796" s="223"/>
      <c r="AI796" s="223"/>
      <c r="AJ796" s="223"/>
      <c r="AK796" s="223"/>
      <c r="AL796" s="223"/>
      <c r="AM796" s="223"/>
      <c r="AN796" s="223"/>
      <c r="AO796" s="223"/>
      <c r="AP796" s="223"/>
      <c r="AQ796" s="223"/>
      <c r="AR796" s="223"/>
      <c r="AS796" s="223"/>
      <c r="AT796" s="543"/>
      <c r="AU796" s="223"/>
      <c r="AV796" s="223"/>
      <c r="AW796" s="223"/>
      <c r="AX796" s="223"/>
    </row>
    <row r="797" spans="1:50" ht="12.75" customHeight="1" x14ac:dyDescent="0.25">
      <c r="A797" s="222"/>
      <c r="B797" s="222"/>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c r="AA797" s="223"/>
      <c r="AB797" s="223"/>
      <c r="AC797" s="223"/>
      <c r="AD797" s="223"/>
      <c r="AE797" s="223"/>
      <c r="AF797" s="224"/>
      <c r="AG797" s="223"/>
      <c r="AH797" s="223"/>
      <c r="AI797" s="223"/>
      <c r="AJ797" s="223"/>
      <c r="AK797" s="223"/>
      <c r="AL797" s="223"/>
      <c r="AM797" s="223"/>
      <c r="AN797" s="223"/>
      <c r="AO797" s="223"/>
      <c r="AP797" s="223"/>
      <c r="AQ797" s="223"/>
      <c r="AR797" s="223"/>
      <c r="AS797" s="223"/>
      <c r="AT797" s="543"/>
      <c r="AU797" s="223"/>
      <c r="AV797" s="223"/>
      <c r="AW797" s="223"/>
      <c r="AX797" s="223"/>
    </row>
    <row r="798" spans="1:50" ht="12.75" customHeight="1" x14ac:dyDescent="0.25">
      <c r="A798" s="222"/>
      <c r="B798" s="222"/>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c r="AA798" s="223"/>
      <c r="AB798" s="223"/>
      <c r="AC798" s="223"/>
      <c r="AD798" s="223"/>
      <c r="AE798" s="223"/>
      <c r="AF798" s="224"/>
      <c r="AG798" s="223"/>
      <c r="AH798" s="223"/>
      <c r="AI798" s="223"/>
      <c r="AJ798" s="223"/>
      <c r="AK798" s="223"/>
      <c r="AL798" s="223"/>
      <c r="AM798" s="223"/>
      <c r="AN798" s="223"/>
      <c r="AO798" s="223"/>
      <c r="AP798" s="223"/>
      <c r="AQ798" s="223"/>
      <c r="AR798" s="223"/>
      <c r="AS798" s="223"/>
      <c r="AT798" s="543"/>
      <c r="AU798" s="223"/>
      <c r="AV798" s="223"/>
      <c r="AW798" s="223"/>
      <c r="AX798" s="223"/>
    </row>
    <row r="799" spans="1:50" ht="12.75" customHeight="1" x14ac:dyDescent="0.25">
      <c r="A799" s="222"/>
      <c r="B799" s="222"/>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c r="AA799" s="223"/>
      <c r="AB799" s="223"/>
      <c r="AC799" s="223"/>
      <c r="AD799" s="223"/>
      <c r="AE799" s="223"/>
      <c r="AF799" s="224"/>
      <c r="AG799" s="223"/>
      <c r="AH799" s="223"/>
      <c r="AI799" s="223"/>
      <c r="AJ799" s="223"/>
      <c r="AK799" s="223"/>
      <c r="AL799" s="223"/>
      <c r="AM799" s="223"/>
      <c r="AN799" s="223"/>
      <c r="AO799" s="223"/>
      <c r="AP799" s="223"/>
      <c r="AQ799" s="223"/>
      <c r="AR799" s="223"/>
      <c r="AS799" s="223"/>
      <c r="AT799" s="543"/>
      <c r="AU799" s="223"/>
      <c r="AV799" s="223"/>
      <c r="AW799" s="223"/>
      <c r="AX799" s="223"/>
    </row>
    <row r="800" spans="1:50" ht="12.75" customHeight="1" x14ac:dyDescent="0.25">
      <c r="A800" s="222"/>
      <c r="B800" s="222"/>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c r="AA800" s="223"/>
      <c r="AB800" s="223"/>
      <c r="AC800" s="223"/>
      <c r="AD800" s="223"/>
      <c r="AE800" s="223"/>
      <c r="AF800" s="224"/>
      <c r="AG800" s="223"/>
      <c r="AH800" s="223"/>
      <c r="AI800" s="223"/>
      <c r="AJ800" s="223"/>
      <c r="AK800" s="223"/>
      <c r="AL800" s="223"/>
      <c r="AM800" s="223"/>
      <c r="AN800" s="223"/>
      <c r="AO800" s="223"/>
      <c r="AP800" s="223"/>
      <c r="AQ800" s="223"/>
      <c r="AR800" s="223"/>
      <c r="AS800" s="223"/>
      <c r="AT800" s="543"/>
      <c r="AU800" s="223"/>
      <c r="AV800" s="223"/>
      <c r="AW800" s="223"/>
      <c r="AX800" s="223"/>
    </row>
    <row r="801" spans="1:50" ht="12.75" customHeight="1" x14ac:dyDescent="0.25">
      <c r="A801" s="222"/>
      <c r="B801" s="222"/>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4"/>
      <c r="AG801" s="223"/>
      <c r="AH801" s="223"/>
      <c r="AI801" s="223"/>
      <c r="AJ801" s="223"/>
      <c r="AK801" s="223"/>
      <c r="AL801" s="223"/>
      <c r="AM801" s="223"/>
      <c r="AN801" s="223"/>
      <c r="AO801" s="223"/>
      <c r="AP801" s="223"/>
      <c r="AQ801" s="223"/>
      <c r="AR801" s="223"/>
      <c r="AS801" s="223"/>
      <c r="AT801" s="543"/>
      <c r="AU801" s="223"/>
      <c r="AV801" s="223"/>
      <c r="AW801" s="223"/>
      <c r="AX801" s="223"/>
    </row>
    <row r="802" spans="1:50" ht="12.75" customHeight="1" x14ac:dyDescent="0.25">
      <c r="A802" s="222"/>
      <c r="B802" s="222"/>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4"/>
      <c r="AG802" s="223"/>
      <c r="AH802" s="223"/>
      <c r="AI802" s="223"/>
      <c r="AJ802" s="223"/>
      <c r="AK802" s="223"/>
      <c r="AL802" s="223"/>
      <c r="AM802" s="223"/>
      <c r="AN802" s="223"/>
      <c r="AO802" s="223"/>
      <c r="AP802" s="223"/>
      <c r="AQ802" s="223"/>
      <c r="AR802" s="223"/>
      <c r="AS802" s="223"/>
      <c r="AT802" s="543"/>
      <c r="AU802" s="223"/>
      <c r="AV802" s="223"/>
      <c r="AW802" s="223"/>
      <c r="AX802" s="223"/>
    </row>
    <row r="803" spans="1:50" ht="12.75" customHeight="1" x14ac:dyDescent="0.25">
      <c r="A803" s="222"/>
      <c r="B803" s="222"/>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c r="AA803" s="223"/>
      <c r="AB803" s="223"/>
      <c r="AC803" s="223"/>
      <c r="AD803" s="223"/>
      <c r="AE803" s="223"/>
      <c r="AF803" s="224"/>
      <c r="AG803" s="223"/>
      <c r="AH803" s="223"/>
      <c r="AI803" s="223"/>
      <c r="AJ803" s="223"/>
      <c r="AK803" s="223"/>
      <c r="AL803" s="223"/>
      <c r="AM803" s="223"/>
      <c r="AN803" s="223"/>
      <c r="AO803" s="223"/>
      <c r="AP803" s="223"/>
      <c r="AQ803" s="223"/>
      <c r="AR803" s="223"/>
      <c r="AS803" s="223"/>
      <c r="AT803" s="543"/>
      <c r="AU803" s="223"/>
      <c r="AV803" s="223"/>
      <c r="AW803" s="223"/>
      <c r="AX803" s="223"/>
    </row>
    <row r="804" spans="1:50" ht="12.75" customHeight="1" x14ac:dyDescent="0.25">
      <c r="A804" s="222"/>
      <c r="B804" s="222"/>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c r="AA804" s="223"/>
      <c r="AB804" s="223"/>
      <c r="AC804" s="223"/>
      <c r="AD804" s="223"/>
      <c r="AE804" s="223"/>
      <c r="AF804" s="224"/>
      <c r="AG804" s="223"/>
      <c r="AH804" s="223"/>
      <c r="AI804" s="223"/>
      <c r="AJ804" s="223"/>
      <c r="AK804" s="223"/>
      <c r="AL804" s="223"/>
      <c r="AM804" s="223"/>
      <c r="AN804" s="223"/>
      <c r="AO804" s="223"/>
      <c r="AP804" s="223"/>
      <c r="AQ804" s="223"/>
      <c r="AR804" s="223"/>
      <c r="AS804" s="223"/>
      <c r="AT804" s="543"/>
      <c r="AU804" s="223"/>
      <c r="AV804" s="223"/>
      <c r="AW804" s="223"/>
      <c r="AX804" s="223"/>
    </row>
    <row r="805" spans="1:50" ht="12.75" customHeight="1" x14ac:dyDescent="0.25">
      <c r="A805" s="222"/>
      <c r="B805" s="222"/>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c r="AA805" s="223"/>
      <c r="AB805" s="223"/>
      <c r="AC805" s="223"/>
      <c r="AD805" s="223"/>
      <c r="AE805" s="223"/>
      <c r="AF805" s="224"/>
      <c r="AG805" s="223"/>
      <c r="AH805" s="223"/>
      <c r="AI805" s="223"/>
      <c r="AJ805" s="223"/>
      <c r="AK805" s="223"/>
      <c r="AL805" s="223"/>
      <c r="AM805" s="223"/>
      <c r="AN805" s="223"/>
      <c r="AO805" s="223"/>
      <c r="AP805" s="223"/>
      <c r="AQ805" s="223"/>
      <c r="AR805" s="223"/>
      <c r="AS805" s="223"/>
      <c r="AT805" s="543"/>
      <c r="AU805" s="223"/>
      <c r="AV805" s="223"/>
      <c r="AW805" s="223"/>
      <c r="AX805" s="223"/>
    </row>
    <row r="806" spans="1:50" ht="12.75" customHeight="1" x14ac:dyDescent="0.25">
      <c r="A806" s="222"/>
      <c r="B806" s="222"/>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c r="AA806" s="223"/>
      <c r="AB806" s="223"/>
      <c r="AC806" s="223"/>
      <c r="AD806" s="223"/>
      <c r="AE806" s="223"/>
      <c r="AF806" s="224"/>
      <c r="AG806" s="223"/>
      <c r="AH806" s="223"/>
      <c r="AI806" s="223"/>
      <c r="AJ806" s="223"/>
      <c r="AK806" s="223"/>
      <c r="AL806" s="223"/>
      <c r="AM806" s="223"/>
      <c r="AN806" s="223"/>
      <c r="AO806" s="223"/>
      <c r="AP806" s="223"/>
      <c r="AQ806" s="223"/>
      <c r="AR806" s="223"/>
      <c r="AS806" s="223"/>
      <c r="AT806" s="543"/>
      <c r="AU806" s="223"/>
      <c r="AV806" s="223"/>
      <c r="AW806" s="223"/>
      <c r="AX806" s="223"/>
    </row>
    <row r="807" spans="1:50" ht="12.75" customHeight="1" x14ac:dyDescent="0.25">
      <c r="A807" s="222"/>
      <c r="B807" s="222"/>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c r="AA807" s="223"/>
      <c r="AB807" s="223"/>
      <c r="AC807" s="223"/>
      <c r="AD807" s="223"/>
      <c r="AE807" s="223"/>
      <c r="AF807" s="224"/>
      <c r="AG807" s="223"/>
      <c r="AH807" s="223"/>
      <c r="AI807" s="223"/>
      <c r="AJ807" s="223"/>
      <c r="AK807" s="223"/>
      <c r="AL807" s="223"/>
      <c r="AM807" s="223"/>
      <c r="AN807" s="223"/>
      <c r="AO807" s="223"/>
      <c r="AP807" s="223"/>
      <c r="AQ807" s="223"/>
      <c r="AR807" s="223"/>
      <c r="AS807" s="223"/>
      <c r="AT807" s="543"/>
      <c r="AU807" s="223"/>
      <c r="AV807" s="223"/>
      <c r="AW807" s="223"/>
      <c r="AX807" s="223"/>
    </row>
    <row r="808" spans="1:50" ht="12.75" customHeight="1" x14ac:dyDescent="0.25">
      <c r="A808" s="222"/>
      <c r="B808" s="222"/>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4"/>
      <c r="AG808" s="223"/>
      <c r="AH808" s="223"/>
      <c r="AI808" s="223"/>
      <c r="AJ808" s="223"/>
      <c r="AK808" s="223"/>
      <c r="AL808" s="223"/>
      <c r="AM808" s="223"/>
      <c r="AN808" s="223"/>
      <c r="AO808" s="223"/>
      <c r="AP808" s="223"/>
      <c r="AQ808" s="223"/>
      <c r="AR808" s="223"/>
      <c r="AS808" s="223"/>
      <c r="AT808" s="543"/>
      <c r="AU808" s="223"/>
      <c r="AV808" s="223"/>
      <c r="AW808" s="223"/>
      <c r="AX808" s="223"/>
    </row>
    <row r="809" spans="1:50" ht="12.75" customHeight="1" x14ac:dyDescent="0.25">
      <c r="A809" s="222"/>
      <c r="B809" s="222"/>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c r="AA809" s="223"/>
      <c r="AB809" s="223"/>
      <c r="AC809" s="223"/>
      <c r="AD809" s="223"/>
      <c r="AE809" s="223"/>
      <c r="AF809" s="224"/>
      <c r="AG809" s="223"/>
      <c r="AH809" s="223"/>
      <c r="AI809" s="223"/>
      <c r="AJ809" s="223"/>
      <c r="AK809" s="223"/>
      <c r="AL809" s="223"/>
      <c r="AM809" s="223"/>
      <c r="AN809" s="223"/>
      <c r="AO809" s="223"/>
      <c r="AP809" s="223"/>
      <c r="AQ809" s="223"/>
      <c r="AR809" s="223"/>
      <c r="AS809" s="223"/>
      <c r="AT809" s="543"/>
      <c r="AU809" s="223"/>
      <c r="AV809" s="223"/>
      <c r="AW809" s="223"/>
      <c r="AX809" s="223"/>
    </row>
    <row r="810" spans="1:50" ht="12.75" customHeight="1" x14ac:dyDescent="0.25">
      <c r="A810" s="222"/>
      <c r="B810" s="222"/>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c r="AA810" s="223"/>
      <c r="AB810" s="223"/>
      <c r="AC810" s="223"/>
      <c r="AD810" s="223"/>
      <c r="AE810" s="223"/>
      <c r="AF810" s="224"/>
      <c r="AG810" s="223"/>
      <c r="AH810" s="223"/>
      <c r="AI810" s="223"/>
      <c r="AJ810" s="223"/>
      <c r="AK810" s="223"/>
      <c r="AL810" s="223"/>
      <c r="AM810" s="223"/>
      <c r="AN810" s="223"/>
      <c r="AO810" s="223"/>
      <c r="AP810" s="223"/>
      <c r="AQ810" s="223"/>
      <c r="AR810" s="223"/>
      <c r="AS810" s="223"/>
      <c r="AT810" s="543"/>
      <c r="AU810" s="223"/>
      <c r="AV810" s="223"/>
      <c r="AW810" s="223"/>
      <c r="AX810" s="223"/>
    </row>
    <row r="811" spans="1:50" ht="12.75" customHeight="1" x14ac:dyDescent="0.25">
      <c r="A811" s="222"/>
      <c r="B811" s="222"/>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c r="AA811" s="223"/>
      <c r="AB811" s="223"/>
      <c r="AC811" s="223"/>
      <c r="AD811" s="223"/>
      <c r="AE811" s="223"/>
      <c r="AF811" s="224"/>
      <c r="AG811" s="223"/>
      <c r="AH811" s="223"/>
      <c r="AI811" s="223"/>
      <c r="AJ811" s="223"/>
      <c r="AK811" s="223"/>
      <c r="AL811" s="223"/>
      <c r="AM811" s="223"/>
      <c r="AN811" s="223"/>
      <c r="AO811" s="223"/>
      <c r="AP811" s="223"/>
      <c r="AQ811" s="223"/>
      <c r="AR811" s="223"/>
      <c r="AS811" s="223"/>
      <c r="AT811" s="543"/>
      <c r="AU811" s="223"/>
      <c r="AV811" s="223"/>
      <c r="AW811" s="223"/>
      <c r="AX811" s="223"/>
    </row>
    <row r="812" spans="1:50" ht="12.75" customHeight="1" x14ac:dyDescent="0.25">
      <c r="A812" s="222"/>
      <c r="B812" s="222"/>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c r="AA812" s="223"/>
      <c r="AB812" s="223"/>
      <c r="AC812" s="223"/>
      <c r="AD812" s="223"/>
      <c r="AE812" s="223"/>
      <c r="AF812" s="224"/>
      <c r="AG812" s="223"/>
      <c r="AH812" s="223"/>
      <c r="AI812" s="223"/>
      <c r="AJ812" s="223"/>
      <c r="AK812" s="223"/>
      <c r="AL812" s="223"/>
      <c r="AM812" s="223"/>
      <c r="AN812" s="223"/>
      <c r="AO812" s="223"/>
      <c r="AP812" s="223"/>
      <c r="AQ812" s="223"/>
      <c r="AR812" s="223"/>
      <c r="AS812" s="223"/>
      <c r="AT812" s="543"/>
      <c r="AU812" s="223"/>
      <c r="AV812" s="223"/>
      <c r="AW812" s="223"/>
      <c r="AX812" s="223"/>
    </row>
    <row r="813" spans="1:50" ht="12.75" customHeight="1" x14ac:dyDescent="0.25">
      <c r="A813" s="222"/>
      <c r="B813" s="222"/>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c r="AA813" s="223"/>
      <c r="AB813" s="223"/>
      <c r="AC813" s="223"/>
      <c r="AD813" s="223"/>
      <c r="AE813" s="223"/>
      <c r="AF813" s="224"/>
      <c r="AG813" s="223"/>
      <c r="AH813" s="223"/>
      <c r="AI813" s="223"/>
      <c r="AJ813" s="223"/>
      <c r="AK813" s="223"/>
      <c r="AL813" s="223"/>
      <c r="AM813" s="223"/>
      <c r="AN813" s="223"/>
      <c r="AO813" s="223"/>
      <c r="AP813" s="223"/>
      <c r="AQ813" s="223"/>
      <c r="AR813" s="223"/>
      <c r="AS813" s="223"/>
      <c r="AT813" s="543"/>
      <c r="AU813" s="223"/>
      <c r="AV813" s="223"/>
      <c r="AW813" s="223"/>
      <c r="AX813" s="223"/>
    </row>
    <row r="814" spans="1:50" ht="12.75" customHeight="1" x14ac:dyDescent="0.25">
      <c r="A814" s="222"/>
      <c r="B814" s="222"/>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c r="AA814" s="223"/>
      <c r="AB814" s="223"/>
      <c r="AC814" s="223"/>
      <c r="AD814" s="223"/>
      <c r="AE814" s="223"/>
      <c r="AF814" s="224"/>
      <c r="AG814" s="223"/>
      <c r="AH814" s="223"/>
      <c r="AI814" s="223"/>
      <c r="AJ814" s="223"/>
      <c r="AK814" s="223"/>
      <c r="AL814" s="223"/>
      <c r="AM814" s="223"/>
      <c r="AN814" s="223"/>
      <c r="AO814" s="223"/>
      <c r="AP814" s="223"/>
      <c r="AQ814" s="223"/>
      <c r="AR814" s="223"/>
      <c r="AS814" s="223"/>
      <c r="AT814" s="543"/>
      <c r="AU814" s="223"/>
      <c r="AV814" s="223"/>
      <c r="AW814" s="223"/>
      <c r="AX814" s="223"/>
    </row>
    <row r="815" spans="1:50" ht="12.75" customHeight="1" x14ac:dyDescent="0.25">
      <c r="A815" s="222"/>
      <c r="B815" s="222"/>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c r="AA815" s="223"/>
      <c r="AB815" s="223"/>
      <c r="AC815" s="223"/>
      <c r="AD815" s="223"/>
      <c r="AE815" s="223"/>
      <c r="AF815" s="224"/>
      <c r="AG815" s="223"/>
      <c r="AH815" s="223"/>
      <c r="AI815" s="223"/>
      <c r="AJ815" s="223"/>
      <c r="AK815" s="223"/>
      <c r="AL815" s="223"/>
      <c r="AM815" s="223"/>
      <c r="AN815" s="223"/>
      <c r="AO815" s="223"/>
      <c r="AP815" s="223"/>
      <c r="AQ815" s="223"/>
      <c r="AR815" s="223"/>
      <c r="AS815" s="223"/>
      <c r="AT815" s="543"/>
      <c r="AU815" s="223"/>
      <c r="AV815" s="223"/>
      <c r="AW815" s="223"/>
      <c r="AX815" s="223"/>
    </row>
    <row r="816" spans="1:50" ht="12.75" customHeight="1" x14ac:dyDescent="0.25">
      <c r="A816" s="222"/>
      <c r="B816" s="222"/>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c r="AA816" s="223"/>
      <c r="AB816" s="223"/>
      <c r="AC816" s="223"/>
      <c r="AD816" s="223"/>
      <c r="AE816" s="223"/>
      <c r="AF816" s="224"/>
      <c r="AG816" s="223"/>
      <c r="AH816" s="223"/>
      <c r="AI816" s="223"/>
      <c r="AJ816" s="223"/>
      <c r="AK816" s="223"/>
      <c r="AL816" s="223"/>
      <c r="AM816" s="223"/>
      <c r="AN816" s="223"/>
      <c r="AO816" s="223"/>
      <c r="AP816" s="223"/>
      <c r="AQ816" s="223"/>
      <c r="AR816" s="223"/>
      <c r="AS816" s="223"/>
      <c r="AT816" s="543"/>
      <c r="AU816" s="223"/>
      <c r="AV816" s="223"/>
      <c r="AW816" s="223"/>
      <c r="AX816" s="223"/>
    </row>
    <row r="817" spans="1:50" ht="12.75" customHeight="1" x14ac:dyDescent="0.25">
      <c r="A817" s="222"/>
      <c r="B817" s="222"/>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c r="AA817" s="223"/>
      <c r="AB817" s="223"/>
      <c r="AC817" s="223"/>
      <c r="AD817" s="223"/>
      <c r="AE817" s="223"/>
      <c r="AF817" s="224"/>
      <c r="AG817" s="223"/>
      <c r="AH817" s="223"/>
      <c r="AI817" s="223"/>
      <c r="AJ817" s="223"/>
      <c r="AK817" s="223"/>
      <c r="AL817" s="223"/>
      <c r="AM817" s="223"/>
      <c r="AN817" s="223"/>
      <c r="AO817" s="223"/>
      <c r="AP817" s="223"/>
      <c r="AQ817" s="223"/>
      <c r="AR817" s="223"/>
      <c r="AS817" s="223"/>
      <c r="AT817" s="543"/>
      <c r="AU817" s="223"/>
      <c r="AV817" s="223"/>
      <c r="AW817" s="223"/>
      <c r="AX817" s="223"/>
    </row>
    <row r="818" spans="1:50" ht="12.75" customHeight="1" x14ac:dyDescent="0.25">
      <c r="A818" s="222"/>
      <c r="B818" s="222"/>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c r="AA818" s="223"/>
      <c r="AB818" s="223"/>
      <c r="AC818" s="223"/>
      <c r="AD818" s="223"/>
      <c r="AE818" s="223"/>
      <c r="AF818" s="224"/>
      <c r="AG818" s="223"/>
      <c r="AH818" s="223"/>
      <c r="AI818" s="223"/>
      <c r="AJ818" s="223"/>
      <c r="AK818" s="223"/>
      <c r="AL818" s="223"/>
      <c r="AM818" s="223"/>
      <c r="AN818" s="223"/>
      <c r="AO818" s="223"/>
      <c r="AP818" s="223"/>
      <c r="AQ818" s="223"/>
      <c r="AR818" s="223"/>
      <c r="AS818" s="223"/>
      <c r="AT818" s="543"/>
      <c r="AU818" s="223"/>
      <c r="AV818" s="223"/>
      <c r="AW818" s="223"/>
      <c r="AX818" s="223"/>
    </row>
    <row r="819" spans="1:50" ht="12.75" customHeight="1" x14ac:dyDescent="0.25">
      <c r="A819" s="222"/>
      <c r="B819" s="222"/>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c r="AA819" s="223"/>
      <c r="AB819" s="223"/>
      <c r="AC819" s="223"/>
      <c r="AD819" s="223"/>
      <c r="AE819" s="223"/>
      <c r="AF819" s="224"/>
      <c r="AG819" s="223"/>
      <c r="AH819" s="223"/>
      <c r="AI819" s="223"/>
      <c r="AJ819" s="223"/>
      <c r="AK819" s="223"/>
      <c r="AL819" s="223"/>
      <c r="AM819" s="223"/>
      <c r="AN819" s="223"/>
      <c r="AO819" s="223"/>
      <c r="AP819" s="223"/>
      <c r="AQ819" s="223"/>
      <c r="AR819" s="223"/>
      <c r="AS819" s="223"/>
      <c r="AT819" s="543"/>
      <c r="AU819" s="223"/>
      <c r="AV819" s="223"/>
      <c r="AW819" s="223"/>
      <c r="AX819" s="223"/>
    </row>
    <row r="820" spans="1:50" ht="12.75" customHeight="1" x14ac:dyDescent="0.25">
      <c r="A820" s="222"/>
      <c r="B820" s="222"/>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c r="AA820" s="223"/>
      <c r="AB820" s="223"/>
      <c r="AC820" s="223"/>
      <c r="AD820" s="223"/>
      <c r="AE820" s="223"/>
      <c r="AF820" s="224"/>
      <c r="AG820" s="223"/>
      <c r="AH820" s="223"/>
      <c r="AI820" s="223"/>
      <c r="AJ820" s="223"/>
      <c r="AK820" s="223"/>
      <c r="AL820" s="223"/>
      <c r="AM820" s="223"/>
      <c r="AN820" s="223"/>
      <c r="AO820" s="223"/>
      <c r="AP820" s="223"/>
      <c r="AQ820" s="223"/>
      <c r="AR820" s="223"/>
      <c r="AS820" s="223"/>
      <c r="AT820" s="543"/>
      <c r="AU820" s="223"/>
      <c r="AV820" s="223"/>
      <c r="AW820" s="223"/>
      <c r="AX820" s="223"/>
    </row>
    <row r="821" spans="1:50" ht="12.75" customHeight="1" x14ac:dyDescent="0.25">
      <c r="A821" s="222"/>
      <c r="B821" s="222"/>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c r="AA821" s="223"/>
      <c r="AB821" s="223"/>
      <c r="AC821" s="223"/>
      <c r="AD821" s="223"/>
      <c r="AE821" s="223"/>
      <c r="AF821" s="224"/>
      <c r="AG821" s="223"/>
      <c r="AH821" s="223"/>
      <c r="AI821" s="223"/>
      <c r="AJ821" s="223"/>
      <c r="AK821" s="223"/>
      <c r="AL821" s="223"/>
      <c r="AM821" s="223"/>
      <c r="AN821" s="223"/>
      <c r="AO821" s="223"/>
      <c r="AP821" s="223"/>
      <c r="AQ821" s="223"/>
      <c r="AR821" s="223"/>
      <c r="AS821" s="223"/>
      <c r="AT821" s="543"/>
      <c r="AU821" s="223"/>
      <c r="AV821" s="223"/>
      <c r="AW821" s="223"/>
      <c r="AX821" s="223"/>
    </row>
    <row r="822" spans="1:50" ht="12.75" customHeight="1" x14ac:dyDescent="0.25">
      <c r="A822" s="222"/>
      <c r="B822" s="222"/>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c r="AA822" s="223"/>
      <c r="AB822" s="223"/>
      <c r="AC822" s="223"/>
      <c r="AD822" s="223"/>
      <c r="AE822" s="223"/>
      <c r="AF822" s="224"/>
      <c r="AG822" s="223"/>
      <c r="AH822" s="223"/>
      <c r="AI822" s="223"/>
      <c r="AJ822" s="223"/>
      <c r="AK822" s="223"/>
      <c r="AL822" s="223"/>
      <c r="AM822" s="223"/>
      <c r="AN822" s="223"/>
      <c r="AO822" s="223"/>
      <c r="AP822" s="223"/>
      <c r="AQ822" s="223"/>
      <c r="AR822" s="223"/>
      <c r="AS822" s="223"/>
      <c r="AT822" s="543"/>
      <c r="AU822" s="223"/>
      <c r="AV822" s="223"/>
      <c r="AW822" s="223"/>
      <c r="AX822" s="223"/>
    </row>
    <row r="823" spans="1:50" ht="12.75" customHeight="1" x14ac:dyDescent="0.25">
      <c r="A823" s="222"/>
      <c r="B823" s="222"/>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c r="AA823" s="223"/>
      <c r="AB823" s="223"/>
      <c r="AC823" s="223"/>
      <c r="AD823" s="223"/>
      <c r="AE823" s="223"/>
      <c r="AF823" s="224"/>
      <c r="AG823" s="223"/>
      <c r="AH823" s="223"/>
      <c r="AI823" s="223"/>
      <c r="AJ823" s="223"/>
      <c r="AK823" s="223"/>
      <c r="AL823" s="223"/>
      <c r="AM823" s="223"/>
      <c r="AN823" s="223"/>
      <c r="AO823" s="223"/>
      <c r="AP823" s="223"/>
      <c r="AQ823" s="223"/>
      <c r="AR823" s="223"/>
      <c r="AS823" s="223"/>
      <c r="AT823" s="543"/>
      <c r="AU823" s="223"/>
      <c r="AV823" s="223"/>
      <c r="AW823" s="223"/>
      <c r="AX823" s="223"/>
    </row>
    <row r="824" spans="1:50" ht="12.75" customHeight="1" x14ac:dyDescent="0.25">
      <c r="A824" s="222"/>
      <c r="B824" s="222"/>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c r="AA824" s="223"/>
      <c r="AB824" s="223"/>
      <c r="AC824" s="223"/>
      <c r="AD824" s="223"/>
      <c r="AE824" s="223"/>
      <c r="AF824" s="224"/>
      <c r="AG824" s="223"/>
      <c r="AH824" s="223"/>
      <c r="AI824" s="223"/>
      <c r="AJ824" s="223"/>
      <c r="AK824" s="223"/>
      <c r="AL824" s="223"/>
      <c r="AM824" s="223"/>
      <c r="AN824" s="223"/>
      <c r="AO824" s="223"/>
      <c r="AP824" s="223"/>
      <c r="AQ824" s="223"/>
      <c r="AR824" s="223"/>
      <c r="AS824" s="223"/>
      <c r="AT824" s="543"/>
      <c r="AU824" s="223"/>
      <c r="AV824" s="223"/>
      <c r="AW824" s="223"/>
      <c r="AX824" s="223"/>
    </row>
    <row r="825" spans="1:50" ht="12.75" customHeight="1" x14ac:dyDescent="0.25">
      <c r="A825" s="222"/>
      <c r="B825" s="222"/>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c r="AA825" s="223"/>
      <c r="AB825" s="223"/>
      <c r="AC825" s="223"/>
      <c r="AD825" s="223"/>
      <c r="AE825" s="223"/>
      <c r="AF825" s="224"/>
      <c r="AG825" s="223"/>
      <c r="AH825" s="223"/>
      <c r="AI825" s="223"/>
      <c r="AJ825" s="223"/>
      <c r="AK825" s="223"/>
      <c r="AL825" s="223"/>
      <c r="AM825" s="223"/>
      <c r="AN825" s="223"/>
      <c r="AO825" s="223"/>
      <c r="AP825" s="223"/>
      <c r="AQ825" s="223"/>
      <c r="AR825" s="223"/>
      <c r="AS825" s="223"/>
      <c r="AT825" s="543"/>
      <c r="AU825" s="223"/>
      <c r="AV825" s="223"/>
      <c r="AW825" s="223"/>
      <c r="AX825" s="223"/>
    </row>
    <row r="826" spans="1:50" ht="12.75" customHeight="1" x14ac:dyDescent="0.25">
      <c r="A826" s="222"/>
      <c r="B826" s="222"/>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c r="AA826" s="223"/>
      <c r="AB826" s="223"/>
      <c r="AC826" s="223"/>
      <c r="AD826" s="223"/>
      <c r="AE826" s="223"/>
      <c r="AF826" s="224"/>
      <c r="AG826" s="223"/>
      <c r="AH826" s="223"/>
      <c r="AI826" s="223"/>
      <c r="AJ826" s="223"/>
      <c r="AK826" s="223"/>
      <c r="AL826" s="223"/>
      <c r="AM826" s="223"/>
      <c r="AN826" s="223"/>
      <c r="AO826" s="223"/>
      <c r="AP826" s="223"/>
      <c r="AQ826" s="223"/>
      <c r="AR826" s="223"/>
      <c r="AS826" s="223"/>
      <c r="AT826" s="543"/>
      <c r="AU826" s="223"/>
      <c r="AV826" s="223"/>
      <c r="AW826" s="223"/>
      <c r="AX826" s="223"/>
    </row>
    <row r="827" spans="1:50" ht="12.75" customHeight="1" x14ac:dyDescent="0.25">
      <c r="A827" s="222"/>
      <c r="B827" s="222"/>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c r="AA827" s="223"/>
      <c r="AB827" s="223"/>
      <c r="AC827" s="223"/>
      <c r="AD827" s="223"/>
      <c r="AE827" s="223"/>
      <c r="AF827" s="224"/>
      <c r="AG827" s="223"/>
      <c r="AH827" s="223"/>
      <c r="AI827" s="223"/>
      <c r="AJ827" s="223"/>
      <c r="AK827" s="223"/>
      <c r="AL827" s="223"/>
      <c r="AM827" s="223"/>
      <c r="AN827" s="223"/>
      <c r="AO827" s="223"/>
      <c r="AP827" s="223"/>
      <c r="AQ827" s="223"/>
      <c r="AR827" s="223"/>
      <c r="AS827" s="223"/>
      <c r="AT827" s="543"/>
      <c r="AU827" s="223"/>
      <c r="AV827" s="223"/>
      <c r="AW827" s="223"/>
      <c r="AX827" s="223"/>
    </row>
    <row r="828" spans="1:50" ht="12.75" customHeight="1" x14ac:dyDescent="0.25">
      <c r="A828" s="222"/>
      <c r="B828" s="222"/>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c r="AD828" s="223"/>
      <c r="AE828" s="223"/>
      <c r="AF828" s="224"/>
      <c r="AG828" s="223"/>
      <c r="AH828" s="223"/>
      <c r="AI828" s="223"/>
      <c r="AJ828" s="223"/>
      <c r="AK828" s="223"/>
      <c r="AL828" s="223"/>
      <c r="AM828" s="223"/>
      <c r="AN828" s="223"/>
      <c r="AO828" s="223"/>
      <c r="AP828" s="223"/>
      <c r="AQ828" s="223"/>
      <c r="AR828" s="223"/>
      <c r="AS828" s="223"/>
      <c r="AT828" s="543"/>
      <c r="AU828" s="223"/>
      <c r="AV828" s="223"/>
      <c r="AW828" s="223"/>
      <c r="AX828" s="223"/>
    </row>
    <row r="829" spans="1:50" ht="12.75" customHeight="1" x14ac:dyDescent="0.25">
      <c r="A829" s="222"/>
      <c r="B829" s="222"/>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4"/>
      <c r="AG829" s="223"/>
      <c r="AH829" s="223"/>
      <c r="AI829" s="223"/>
      <c r="AJ829" s="223"/>
      <c r="AK829" s="223"/>
      <c r="AL829" s="223"/>
      <c r="AM829" s="223"/>
      <c r="AN829" s="223"/>
      <c r="AO829" s="223"/>
      <c r="AP829" s="223"/>
      <c r="AQ829" s="223"/>
      <c r="AR829" s="223"/>
      <c r="AS829" s="223"/>
      <c r="AT829" s="543"/>
      <c r="AU829" s="223"/>
      <c r="AV829" s="223"/>
      <c r="AW829" s="223"/>
      <c r="AX829" s="223"/>
    </row>
    <row r="830" spans="1:50" ht="12.75" customHeight="1" x14ac:dyDescent="0.25">
      <c r="A830" s="222"/>
      <c r="B830" s="222"/>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c r="AA830" s="223"/>
      <c r="AB830" s="223"/>
      <c r="AC830" s="223"/>
      <c r="AD830" s="223"/>
      <c r="AE830" s="223"/>
      <c r="AF830" s="224"/>
      <c r="AG830" s="223"/>
      <c r="AH830" s="223"/>
      <c r="AI830" s="223"/>
      <c r="AJ830" s="223"/>
      <c r="AK830" s="223"/>
      <c r="AL830" s="223"/>
      <c r="AM830" s="223"/>
      <c r="AN830" s="223"/>
      <c r="AO830" s="223"/>
      <c r="AP830" s="223"/>
      <c r="AQ830" s="223"/>
      <c r="AR830" s="223"/>
      <c r="AS830" s="223"/>
      <c r="AT830" s="543"/>
      <c r="AU830" s="223"/>
      <c r="AV830" s="223"/>
      <c r="AW830" s="223"/>
      <c r="AX830" s="223"/>
    </row>
    <row r="831" spans="1:50" ht="12.75" customHeight="1" x14ac:dyDescent="0.25">
      <c r="A831" s="222"/>
      <c r="B831" s="222"/>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c r="AA831" s="223"/>
      <c r="AB831" s="223"/>
      <c r="AC831" s="223"/>
      <c r="AD831" s="223"/>
      <c r="AE831" s="223"/>
      <c r="AF831" s="224"/>
      <c r="AG831" s="223"/>
      <c r="AH831" s="223"/>
      <c r="AI831" s="223"/>
      <c r="AJ831" s="223"/>
      <c r="AK831" s="223"/>
      <c r="AL831" s="223"/>
      <c r="AM831" s="223"/>
      <c r="AN831" s="223"/>
      <c r="AO831" s="223"/>
      <c r="AP831" s="223"/>
      <c r="AQ831" s="223"/>
      <c r="AR831" s="223"/>
      <c r="AS831" s="223"/>
      <c r="AT831" s="543"/>
      <c r="AU831" s="223"/>
      <c r="AV831" s="223"/>
      <c r="AW831" s="223"/>
      <c r="AX831" s="223"/>
    </row>
    <row r="832" spans="1:50" ht="12.75" customHeight="1" x14ac:dyDescent="0.25">
      <c r="A832" s="222"/>
      <c r="B832" s="222"/>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c r="AD832" s="223"/>
      <c r="AE832" s="223"/>
      <c r="AF832" s="224"/>
      <c r="AG832" s="223"/>
      <c r="AH832" s="223"/>
      <c r="AI832" s="223"/>
      <c r="AJ832" s="223"/>
      <c r="AK832" s="223"/>
      <c r="AL832" s="223"/>
      <c r="AM832" s="223"/>
      <c r="AN832" s="223"/>
      <c r="AO832" s="223"/>
      <c r="AP832" s="223"/>
      <c r="AQ832" s="223"/>
      <c r="AR832" s="223"/>
      <c r="AS832" s="223"/>
      <c r="AT832" s="543"/>
      <c r="AU832" s="223"/>
      <c r="AV832" s="223"/>
      <c r="AW832" s="223"/>
      <c r="AX832" s="223"/>
    </row>
    <row r="833" spans="1:50" ht="12.75" customHeight="1" x14ac:dyDescent="0.25">
      <c r="A833" s="222"/>
      <c r="B833" s="222"/>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c r="AA833" s="223"/>
      <c r="AB833" s="223"/>
      <c r="AC833" s="223"/>
      <c r="AD833" s="223"/>
      <c r="AE833" s="223"/>
      <c r="AF833" s="224"/>
      <c r="AG833" s="223"/>
      <c r="AH833" s="223"/>
      <c r="AI833" s="223"/>
      <c r="AJ833" s="223"/>
      <c r="AK833" s="223"/>
      <c r="AL833" s="223"/>
      <c r="AM833" s="223"/>
      <c r="AN833" s="223"/>
      <c r="AO833" s="223"/>
      <c r="AP833" s="223"/>
      <c r="AQ833" s="223"/>
      <c r="AR833" s="223"/>
      <c r="AS833" s="223"/>
      <c r="AT833" s="543"/>
      <c r="AU833" s="223"/>
      <c r="AV833" s="223"/>
      <c r="AW833" s="223"/>
      <c r="AX833" s="223"/>
    </row>
    <row r="834" spans="1:50" ht="12.75" customHeight="1" x14ac:dyDescent="0.25">
      <c r="A834" s="222"/>
      <c r="B834" s="222"/>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c r="AA834" s="223"/>
      <c r="AB834" s="223"/>
      <c r="AC834" s="223"/>
      <c r="AD834" s="223"/>
      <c r="AE834" s="223"/>
      <c r="AF834" s="224"/>
      <c r="AG834" s="223"/>
      <c r="AH834" s="223"/>
      <c r="AI834" s="223"/>
      <c r="AJ834" s="223"/>
      <c r="AK834" s="223"/>
      <c r="AL834" s="223"/>
      <c r="AM834" s="223"/>
      <c r="AN834" s="223"/>
      <c r="AO834" s="223"/>
      <c r="AP834" s="223"/>
      <c r="AQ834" s="223"/>
      <c r="AR834" s="223"/>
      <c r="AS834" s="223"/>
      <c r="AT834" s="543"/>
      <c r="AU834" s="223"/>
      <c r="AV834" s="223"/>
      <c r="AW834" s="223"/>
      <c r="AX834" s="223"/>
    </row>
    <row r="835" spans="1:50" ht="12.75" customHeight="1" x14ac:dyDescent="0.25">
      <c r="A835" s="222"/>
      <c r="B835" s="222"/>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c r="AA835" s="223"/>
      <c r="AB835" s="223"/>
      <c r="AC835" s="223"/>
      <c r="AD835" s="223"/>
      <c r="AE835" s="223"/>
      <c r="AF835" s="224"/>
      <c r="AG835" s="223"/>
      <c r="AH835" s="223"/>
      <c r="AI835" s="223"/>
      <c r="AJ835" s="223"/>
      <c r="AK835" s="223"/>
      <c r="AL835" s="223"/>
      <c r="AM835" s="223"/>
      <c r="AN835" s="223"/>
      <c r="AO835" s="223"/>
      <c r="AP835" s="223"/>
      <c r="AQ835" s="223"/>
      <c r="AR835" s="223"/>
      <c r="AS835" s="223"/>
      <c r="AT835" s="543"/>
      <c r="AU835" s="223"/>
      <c r="AV835" s="223"/>
      <c r="AW835" s="223"/>
      <c r="AX835" s="223"/>
    </row>
    <row r="836" spans="1:50" ht="12.75" customHeight="1" x14ac:dyDescent="0.25">
      <c r="A836" s="222"/>
      <c r="B836" s="222"/>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c r="AA836" s="223"/>
      <c r="AB836" s="223"/>
      <c r="AC836" s="223"/>
      <c r="AD836" s="223"/>
      <c r="AE836" s="223"/>
      <c r="AF836" s="224"/>
      <c r="AG836" s="223"/>
      <c r="AH836" s="223"/>
      <c r="AI836" s="223"/>
      <c r="AJ836" s="223"/>
      <c r="AK836" s="223"/>
      <c r="AL836" s="223"/>
      <c r="AM836" s="223"/>
      <c r="AN836" s="223"/>
      <c r="AO836" s="223"/>
      <c r="AP836" s="223"/>
      <c r="AQ836" s="223"/>
      <c r="AR836" s="223"/>
      <c r="AS836" s="223"/>
      <c r="AT836" s="543"/>
      <c r="AU836" s="223"/>
      <c r="AV836" s="223"/>
      <c r="AW836" s="223"/>
      <c r="AX836" s="223"/>
    </row>
    <row r="837" spans="1:50" ht="12.75" customHeight="1" x14ac:dyDescent="0.25">
      <c r="A837" s="222"/>
      <c r="B837" s="222"/>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c r="AA837" s="223"/>
      <c r="AB837" s="223"/>
      <c r="AC837" s="223"/>
      <c r="AD837" s="223"/>
      <c r="AE837" s="223"/>
      <c r="AF837" s="224"/>
      <c r="AG837" s="223"/>
      <c r="AH837" s="223"/>
      <c r="AI837" s="223"/>
      <c r="AJ837" s="223"/>
      <c r="AK837" s="223"/>
      <c r="AL837" s="223"/>
      <c r="AM837" s="223"/>
      <c r="AN837" s="223"/>
      <c r="AO837" s="223"/>
      <c r="AP837" s="223"/>
      <c r="AQ837" s="223"/>
      <c r="AR837" s="223"/>
      <c r="AS837" s="223"/>
      <c r="AT837" s="543"/>
      <c r="AU837" s="223"/>
      <c r="AV837" s="223"/>
      <c r="AW837" s="223"/>
      <c r="AX837" s="223"/>
    </row>
    <row r="838" spans="1:50" ht="12.75" customHeight="1" x14ac:dyDescent="0.25">
      <c r="A838" s="222"/>
      <c r="B838" s="222"/>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c r="AA838" s="223"/>
      <c r="AB838" s="223"/>
      <c r="AC838" s="223"/>
      <c r="AD838" s="223"/>
      <c r="AE838" s="223"/>
      <c r="AF838" s="224"/>
      <c r="AG838" s="223"/>
      <c r="AH838" s="223"/>
      <c r="AI838" s="223"/>
      <c r="AJ838" s="223"/>
      <c r="AK838" s="223"/>
      <c r="AL838" s="223"/>
      <c r="AM838" s="223"/>
      <c r="AN838" s="223"/>
      <c r="AO838" s="223"/>
      <c r="AP838" s="223"/>
      <c r="AQ838" s="223"/>
      <c r="AR838" s="223"/>
      <c r="AS838" s="223"/>
      <c r="AT838" s="543"/>
      <c r="AU838" s="223"/>
      <c r="AV838" s="223"/>
      <c r="AW838" s="223"/>
      <c r="AX838" s="223"/>
    </row>
    <row r="839" spans="1:50" ht="12.75" customHeight="1" x14ac:dyDescent="0.25">
      <c r="A839" s="222"/>
      <c r="B839" s="222"/>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4"/>
      <c r="AG839" s="223"/>
      <c r="AH839" s="223"/>
      <c r="AI839" s="223"/>
      <c r="AJ839" s="223"/>
      <c r="AK839" s="223"/>
      <c r="AL839" s="223"/>
      <c r="AM839" s="223"/>
      <c r="AN839" s="223"/>
      <c r="AO839" s="223"/>
      <c r="AP839" s="223"/>
      <c r="AQ839" s="223"/>
      <c r="AR839" s="223"/>
      <c r="AS839" s="223"/>
      <c r="AT839" s="543"/>
      <c r="AU839" s="223"/>
      <c r="AV839" s="223"/>
      <c r="AW839" s="223"/>
      <c r="AX839" s="223"/>
    </row>
    <row r="840" spans="1:50" ht="12.75" customHeight="1" x14ac:dyDescent="0.25">
      <c r="A840" s="222"/>
      <c r="B840" s="222"/>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c r="AA840" s="223"/>
      <c r="AB840" s="223"/>
      <c r="AC840" s="223"/>
      <c r="AD840" s="223"/>
      <c r="AE840" s="223"/>
      <c r="AF840" s="224"/>
      <c r="AG840" s="223"/>
      <c r="AH840" s="223"/>
      <c r="AI840" s="223"/>
      <c r="AJ840" s="223"/>
      <c r="AK840" s="223"/>
      <c r="AL840" s="223"/>
      <c r="AM840" s="223"/>
      <c r="AN840" s="223"/>
      <c r="AO840" s="223"/>
      <c r="AP840" s="223"/>
      <c r="AQ840" s="223"/>
      <c r="AR840" s="223"/>
      <c r="AS840" s="223"/>
      <c r="AT840" s="543"/>
      <c r="AU840" s="223"/>
      <c r="AV840" s="223"/>
      <c r="AW840" s="223"/>
      <c r="AX840" s="223"/>
    </row>
    <row r="841" spans="1:50" ht="12.75" customHeight="1" x14ac:dyDescent="0.25">
      <c r="A841" s="222"/>
      <c r="B841" s="222"/>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c r="AA841" s="223"/>
      <c r="AB841" s="223"/>
      <c r="AC841" s="223"/>
      <c r="AD841" s="223"/>
      <c r="AE841" s="223"/>
      <c r="AF841" s="224"/>
      <c r="AG841" s="223"/>
      <c r="AH841" s="223"/>
      <c r="AI841" s="223"/>
      <c r="AJ841" s="223"/>
      <c r="AK841" s="223"/>
      <c r="AL841" s="223"/>
      <c r="AM841" s="223"/>
      <c r="AN841" s="223"/>
      <c r="AO841" s="223"/>
      <c r="AP841" s="223"/>
      <c r="AQ841" s="223"/>
      <c r="AR841" s="223"/>
      <c r="AS841" s="223"/>
      <c r="AT841" s="543"/>
      <c r="AU841" s="223"/>
      <c r="AV841" s="223"/>
      <c r="AW841" s="223"/>
      <c r="AX841" s="223"/>
    </row>
    <row r="842" spans="1:50" ht="12.75" customHeight="1" x14ac:dyDescent="0.25">
      <c r="A842" s="222"/>
      <c r="B842" s="222"/>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c r="AA842" s="223"/>
      <c r="AB842" s="223"/>
      <c r="AC842" s="223"/>
      <c r="AD842" s="223"/>
      <c r="AE842" s="223"/>
      <c r="AF842" s="224"/>
      <c r="AG842" s="223"/>
      <c r="AH842" s="223"/>
      <c r="AI842" s="223"/>
      <c r="AJ842" s="223"/>
      <c r="AK842" s="223"/>
      <c r="AL842" s="223"/>
      <c r="AM842" s="223"/>
      <c r="AN842" s="223"/>
      <c r="AO842" s="223"/>
      <c r="AP842" s="223"/>
      <c r="AQ842" s="223"/>
      <c r="AR842" s="223"/>
      <c r="AS842" s="223"/>
      <c r="AT842" s="543"/>
      <c r="AU842" s="223"/>
      <c r="AV842" s="223"/>
      <c r="AW842" s="223"/>
      <c r="AX842" s="223"/>
    </row>
    <row r="843" spans="1:50" ht="12.75" customHeight="1" x14ac:dyDescent="0.25">
      <c r="A843" s="222"/>
      <c r="B843" s="222"/>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c r="AA843" s="223"/>
      <c r="AB843" s="223"/>
      <c r="AC843" s="223"/>
      <c r="AD843" s="223"/>
      <c r="AE843" s="223"/>
      <c r="AF843" s="224"/>
      <c r="AG843" s="223"/>
      <c r="AH843" s="223"/>
      <c r="AI843" s="223"/>
      <c r="AJ843" s="223"/>
      <c r="AK843" s="223"/>
      <c r="AL843" s="223"/>
      <c r="AM843" s="223"/>
      <c r="AN843" s="223"/>
      <c r="AO843" s="223"/>
      <c r="AP843" s="223"/>
      <c r="AQ843" s="223"/>
      <c r="AR843" s="223"/>
      <c r="AS843" s="223"/>
      <c r="AT843" s="543"/>
      <c r="AU843" s="223"/>
      <c r="AV843" s="223"/>
      <c r="AW843" s="223"/>
      <c r="AX843" s="223"/>
    </row>
    <row r="844" spans="1:50" ht="12.75" customHeight="1" x14ac:dyDescent="0.25">
      <c r="A844" s="222"/>
      <c r="B844" s="222"/>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c r="AA844" s="223"/>
      <c r="AB844" s="223"/>
      <c r="AC844" s="223"/>
      <c r="AD844" s="223"/>
      <c r="AE844" s="223"/>
      <c r="AF844" s="224"/>
      <c r="AG844" s="223"/>
      <c r="AH844" s="223"/>
      <c r="AI844" s="223"/>
      <c r="AJ844" s="223"/>
      <c r="AK844" s="223"/>
      <c r="AL844" s="223"/>
      <c r="AM844" s="223"/>
      <c r="AN844" s="223"/>
      <c r="AO844" s="223"/>
      <c r="AP844" s="223"/>
      <c r="AQ844" s="223"/>
      <c r="AR844" s="223"/>
      <c r="AS844" s="223"/>
      <c r="AT844" s="543"/>
      <c r="AU844" s="223"/>
      <c r="AV844" s="223"/>
      <c r="AW844" s="223"/>
      <c r="AX844" s="223"/>
    </row>
    <row r="845" spans="1:50" ht="12.75" customHeight="1" x14ac:dyDescent="0.25">
      <c r="A845" s="222"/>
      <c r="B845" s="222"/>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c r="AA845" s="223"/>
      <c r="AB845" s="223"/>
      <c r="AC845" s="223"/>
      <c r="AD845" s="223"/>
      <c r="AE845" s="223"/>
      <c r="AF845" s="224"/>
      <c r="AG845" s="223"/>
      <c r="AH845" s="223"/>
      <c r="AI845" s="223"/>
      <c r="AJ845" s="223"/>
      <c r="AK845" s="223"/>
      <c r="AL845" s="223"/>
      <c r="AM845" s="223"/>
      <c r="AN845" s="223"/>
      <c r="AO845" s="223"/>
      <c r="AP845" s="223"/>
      <c r="AQ845" s="223"/>
      <c r="AR845" s="223"/>
      <c r="AS845" s="223"/>
      <c r="AT845" s="543"/>
      <c r="AU845" s="223"/>
      <c r="AV845" s="223"/>
      <c r="AW845" s="223"/>
      <c r="AX845" s="223"/>
    </row>
    <row r="846" spans="1:50" ht="12.75" customHeight="1" x14ac:dyDescent="0.25">
      <c r="A846" s="222"/>
      <c r="B846" s="222"/>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c r="AD846" s="223"/>
      <c r="AE846" s="223"/>
      <c r="AF846" s="224"/>
      <c r="AG846" s="223"/>
      <c r="AH846" s="223"/>
      <c r="AI846" s="223"/>
      <c r="AJ846" s="223"/>
      <c r="AK846" s="223"/>
      <c r="AL846" s="223"/>
      <c r="AM846" s="223"/>
      <c r="AN846" s="223"/>
      <c r="AO846" s="223"/>
      <c r="AP846" s="223"/>
      <c r="AQ846" s="223"/>
      <c r="AR846" s="223"/>
      <c r="AS846" s="223"/>
      <c r="AT846" s="543"/>
      <c r="AU846" s="223"/>
      <c r="AV846" s="223"/>
      <c r="AW846" s="223"/>
      <c r="AX846" s="223"/>
    </row>
    <row r="847" spans="1:50" ht="12.75" customHeight="1" x14ac:dyDescent="0.25">
      <c r="A847" s="222"/>
      <c r="B847" s="222"/>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c r="AA847" s="223"/>
      <c r="AB847" s="223"/>
      <c r="AC847" s="223"/>
      <c r="AD847" s="223"/>
      <c r="AE847" s="223"/>
      <c r="AF847" s="224"/>
      <c r="AG847" s="223"/>
      <c r="AH847" s="223"/>
      <c r="AI847" s="223"/>
      <c r="AJ847" s="223"/>
      <c r="AK847" s="223"/>
      <c r="AL847" s="223"/>
      <c r="AM847" s="223"/>
      <c r="AN847" s="223"/>
      <c r="AO847" s="223"/>
      <c r="AP847" s="223"/>
      <c r="AQ847" s="223"/>
      <c r="AR847" s="223"/>
      <c r="AS847" s="223"/>
      <c r="AT847" s="543"/>
      <c r="AU847" s="223"/>
      <c r="AV847" s="223"/>
      <c r="AW847" s="223"/>
      <c r="AX847" s="223"/>
    </row>
    <row r="848" spans="1:50" ht="12.75" customHeight="1" x14ac:dyDescent="0.25">
      <c r="A848" s="222"/>
      <c r="B848" s="222"/>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c r="AA848" s="223"/>
      <c r="AB848" s="223"/>
      <c r="AC848" s="223"/>
      <c r="AD848" s="223"/>
      <c r="AE848" s="223"/>
      <c r="AF848" s="224"/>
      <c r="AG848" s="223"/>
      <c r="AH848" s="223"/>
      <c r="AI848" s="223"/>
      <c r="AJ848" s="223"/>
      <c r="AK848" s="223"/>
      <c r="AL848" s="223"/>
      <c r="AM848" s="223"/>
      <c r="AN848" s="223"/>
      <c r="AO848" s="223"/>
      <c r="AP848" s="223"/>
      <c r="AQ848" s="223"/>
      <c r="AR848" s="223"/>
      <c r="AS848" s="223"/>
      <c r="AT848" s="543"/>
      <c r="AU848" s="223"/>
      <c r="AV848" s="223"/>
      <c r="AW848" s="223"/>
      <c r="AX848" s="223"/>
    </row>
    <row r="849" spans="1:50" ht="12.75" customHeight="1" x14ac:dyDescent="0.25">
      <c r="A849" s="222"/>
      <c r="B849" s="222"/>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4"/>
      <c r="AG849" s="223"/>
      <c r="AH849" s="223"/>
      <c r="AI849" s="223"/>
      <c r="AJ849" s="223"/>
      <c r="AK849" s="223"/>
      <c r="AL849" s="223"/>
      <c r="AM849" s="223"/>
      <c r="AN849" s="223"/>
      <c r="AO849" s="223"/>
      <c r="AP849" s="223"/>
      <c r="AQ849" s="223"/>
      <c r="AR849" s="223"/>
      <c r="AS849" s="223"/>
      <c r="AT849" s="543"/>
      <c r="AU849" s="223"/>
      <c r="AV849" s="223"/>
      <c r="AW849" s="223"/>
      <c r="AX849" s="223"/>
    </row>
    <row r="850" spans="1:50" ht="12.75" customHeight="1" x14ac:dyDescent="0.25">
      <c r="A850" s="222"/>
      <c r="B850" s="222"/>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c r="AA850" s="223"/>
      <c r="AB850" s="223"/>
      <c r="AC850" s="223"/>
      <c r="AD850" s="223"/>
      <c r="AE850" s="223"/>
      <c r="AF850" s="224"/>
      <c r="AG850" s="223"/>
      <c r="AH850" s="223"/>
      <c r="AI850" s="223"/>
      <c r="AJ850" s="223"/>
      <c r="AK850" s="223"/>
      <c r="AL850" s="223"/>
      <c r="AM850" s="223"/>
      <c r="AN850" s="223"/>
      <c r="AO850" s="223"/>
      <c r="AP850" s="223"/>
      <c r="AQ850" s="223"/>
      <c r="AR850" s="223"/>
      <c r="AS850" s="223"/>
      <c r="AT850" s="543"/>
      <c r="AU850" s="223"/>
      <c r="AV850" s="223"/>
      <c r="AW850" s="223"/>
      <c r="AX850" s="223"/>
    </row>
    <row r="851" spans="1:50" ht="12.75" customHeight="1" x14ac:dyDescent="0.25">
      <c r="A851" s="222"/>
      <c r="B851" s="222"/>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c r="AA851" s="223"/>
      <c r="AB851" s="223"/>
      <c r="AC851" s="223"/>
      <c r="AD851" s="223"/>
      <c r="AE851" s="223"/>
      <c r="AF851" s="224"/>
      <c r="AG851" s="223"/>
      <c r="AH851" s="223"/>
      <c r="AI851" s="223"/>
      <c r="AJ851" s="223"/>
      <c r="AK851" s="223"/>
      <c r="AL851" s="223"/>
      <c r="AM851" s="223"/>
      <c r="AN851" s="223"/>
      <c r="AO851" s="223"/>
      <c r="AP851" s="223"/>
      <c r="AQ851" s="223"/>
      <c r="AR851" s="223"/>
      <c r="AS851" s="223"/>
      <c r="AT851" s="543"/>
      <c r="AU851" s="223"/>
      <c r="AV851" s="223"/>
      <c r="AW851" s="223"/>
      <c r="AX851" s="223"/>
    </row>
    <row r="852" spans="1:50" ht="12.75" customHeight="1" x14ac:dyDescent="0.25">
      <c r="A852" s="222"/>
      <c r="B852" s="222"/>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c r="AA852" s="223"/>
      <c r="AB852" s="223"/>
      <c r="AC852" s="223"/>
      <c r="AD852" s="223"/>
      <c r="AE852" s="223"/>
      <c r="AF852" s="224"/>
      <c r="AG852" s="223"/>
      <c r="AH852" s="223"/>
      <c r="AI852" s="223"/>
      <c r="AJ852" s="223"/>
      <c r="AK852" s="223"/>
      <c r="AL852" s="223"/>
      <c r="AM852" s="223"/>
      <c r="AN852" s="223"/>
      <c r="AO852" s="223"/>
      <c r="AP852" s="223"/>
      <c r="AQ852" s="223"/>
      <c r="AR852" s="223"/>
      <c r="AS852" s="223"/>
      <c r="AT852" s="543"/>
      <c r="AU852" s="223"/>
      <c r="AV852" s="223"/>
      <c r="AW852" s="223"/>
      <c r="AX852" s="223"/>
    </row>
    <row r="853" spans="1:50" ht="12.75" customHeight="1" x14ac:dyDescent="0.25">
      <c r="A853" s="222"/>
      <c r="B853" s="222"/>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c r="AA853" s="223"/>
      <c r="AB853" s="223"/>
      <c r="AC853" s="223"/>
      <c r="AD853" s="223"/>
      <c r="AE853" s="223"/>
      <c r="AF853" s="224"/>
      <c r="AG853" s="223"/>
      <c r="AH853" s="223"/>
      <c r="AI853" s="223"/>
      <c r="AJ853" s="223"/>
      <c r="AK853" s="223"/>
      <c r="AL853" s="223"/>
      <c r="AM853" s="223"/>
      <c r="AN853" s="223"/>
      <c r="AO853" s="223"/>
      <c r="AP853" s="223"/>
      <c r="AQ853" s="223"/>
      <c r="AR853" s="223"/>
      <c r="AS853" s="223"/>
      <c r="AT853" s="543"/>
      <c r="AU853" s="223"/>
      <c r="AV853" s="223"/>
      <c r="AW853" s="223"/>
      <c r="AX853" s="223"/>
    </row>
    <row r="854" spans="1:50" ht="12.75" customHeight="1" x14ac:dyDescent="0.25">
      <c r="A854" s="222"/>
      <c r="B854" s="222"/>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c r="AA854" s="223"/>
      <c r="AB854" s="223"/>
      <c r="AC854" s="223"/>
      <c r="AD854" s="223"/>
      <c r="AE854" s="223"/>
      <c r="AF854" s="224"/>
      <c r="AG854" s="223"/>
      <c r="AH854" s="223"/>
      <c r="AI854" s="223"/>
      <c r="AJ854" s="223"/>
      <c r="AK854" s="223"/>
      <c r="AL854" s="223"/>
      <c r="AM854" s="223"/>
      <c r="AN854" s="223"/>
      <c r="AO854" s="223"/>
      <c r="AP854" s="223"/>
      <c r="AQ854" s="223"/>
      <c r="AR854" s="223"/>
      <c r="AS854" s="223"/>
      <c r="AT854" s="543"/>
      <c r="AU854" s="223"/>
      <c r="AV854" s="223"/>
      <c r="AW854" s="223"/>
      <c r="AX854" s="223"/>
    </row>
    <row r="855" spans="1:50" ht="12.75" customHeight="1" x14ac:dyDescent="0.25">
      <c r="A855" s="222"/>
      <c r="B855" s="222"/>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c r="AA855" s="223"/>
      <c r="AB855" s="223"/>
      <c r="AC855" s="223"/>
      <c r="AD855" s="223"/>
      <c r="AE855" s="223"/>
      <c r="AF855" s="224"/>
      <c r="AG855" s="223"/>
      <c r="AH855" s="223"/>
      <c r="AI855" s="223"/>
      <c r="AJ855" s="223"/>
      <c r="AK855" s="223"/>
      <c r="AL855" s="223"/>
      <c r="AM855" s="223"/>
      <c r="AN855" s="223"/>
      <c r="AO855" s="223"/>
      <c r="AP855" s="223"/>
      <c r="AQ855" s="223"/>
      <c r="AR855" s="223"/>
      <c r="AS855" s="223"/>
      <c r="AT855" s="543"/>
      <c r="AU855" s="223"/>
      <c r="AV855" s="223"/>
      <c r="AW855" s="223"/>
      <c r="AX855" s="223"/>
    </row>
    <row r="856" spans="1:50" ht="12.75" customHeight="1" x14ac:dyDescent="0.25">
      <c r="A856" s="222"/>
      <c r="B856" s="222"/>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c r="AA856" s="223"/>
      <c r="AB856" s="223"/>
      <c r="AC856" s="223"/>
      <c r="AD856" s="223"/>
      <c r="AE856" s="223"/>
      <c r="AF856" s="224"/>
      <c r="AG856" s="223"/>
      <c r="AH856" s="223"/>
      <c r="AI856" s="223"/>
      <c r="AJ856" s="223"/>
      <c r="AK856" s="223"/>
      <c r="AL856" s="223"/>
      <c r="AM856" s="223"/>
      <c r="AN856" s="223"/>
      <c r="AO856" s="223"/>
      <c r="AP856" s="223"/>
      <c r="AQ856" s="223"/>
      <c r="AR856" s="223"/>
      <c r="AS856" s="223"/>
      <c r="AT856" s="543"/>
      <c r="AU856" s="223"/>
      <c r="AV856" s="223"/>
      <c r="AW856" s="223"/>
      <c r="AX856" s="223"/>
    </row>
    <row r="857" spans="1:50" ht="12.75" customHeight="1" x14ac:dyDescent="0.25">
      <c r="A857" s="222"/>
      <c r="B857" s="222"/>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c r="AA857" s="223"/>
      <c r="AB857" s="223"/>
      <c r="AC857" s="223"/>
      <c r="AD857" s="223"/>
      <c r="AE857" s="223"/>
      <c r="AF857" s="224"/>
      <c r="AG857" s="223"/>
      <c r="AH857" s="223"/>
      <c r="AI857" s="223"/>
      <c r="AJ857" s="223"/>
      <c r="AK857" s="223"/>
      <c r="AL857" s="223"/>
      <c r="AM857" s="223"/>
      <c r="AN857" s="223"/>
      <c r="AO857" s="223"/>
      <c r="AP857" s="223"/>
      <c r="AQ857" s="223"/>
      <c r="AR857" s="223"/>
      <c r="AS857" s="223"/>
      <c r="AT857" s="543"/>
      <c r="AU857" s="223"/>
      <c r="AV857" s="223"/>
      <c r="AW857" s="223"/>
      <c r="AX857" s="223"/>
    </row>
    <row r="858" spans="1:50" ht="12.75" customHeight="1" x14ac:dyDescent="0.25">
      <c r="A858" s="222"/>
      <c r="B858" s="222"/>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c r="AD858" s="223"/>
      <c r="AE858" s="223"/>
      <c r="AF858" s="224"/>
      <c r="AG858" s="223"/>
      <c r="AH858" s="223"/>
      <c r="AI858" s="223"/>
      <c r="AJ858" s="223"/>
      <c r="AK858" s="223"/>
      <c r="AL858" s="223"/>
      <c r="AM858" s="223"/>
      <c r="AN858" s="223"/>
      <c r="AO858" s="223"/>
      <c r="AP858" s="223"/>
      <c r="AQ858" s="223"/>
      <c r="AR858" s="223"/>
      <c r="AS858" s="223"/>
      <c r="AT858" s="543"/>
      <c r="AU858" s="223"/>
      <c r="AV858" s="223"/>
      <c r="AW858" s="223"/>
      <c r="AX858" s="223"/>
    </row>
    <row r="859" spans="1:50" ht="12.75" customHeight="1" x14ac:dyDescent="0.25">
      <c r="A859" s="222"/>
      <c r="B859" s="222"/>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c r="AA859" s="223"/>
      <c r="AB859" s="223"/>
      <c r="AC859" s="223"/>
      <c r="AD859" s="223"/>
      <c r="AE859" s="223"/>
      <c r="AF859" s="224"/>
      <c r="AG859" s="223"/>
      <c r="AH859" s="223"/>
      <c r="AI859" s="223"/>
      <c r="AJ859" s="223"/>
      <c r="AK859" s="223"/>
      <c r="AL859" s="223"/>
      <c r="AM859" s="223"/>
      <c r="AN859" s="223"/>
      <c r="AO859" s="223"/>
      <c r="AP859" s="223"/>
      <c r="AQ859" s="223"/>
      <c r="AR859" s="223"/>
      <c r="AS859" s="223"/>
      <c r="AT859" s="543"/>
      <c r="AU859" s="223"/>
      <c r="AV859" s="223"/>
      <c r="AW859" s="223"/>
      <c r="AX859" s="223"/>
    </row>
    <row r="860" spans="1:50" ht="12.75" customHeight="1" x14ac:dyDescent="0.25">
      <c r="A860" s="222"/>
      <c r="B860" s="222"/>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c r="AA860" s="223"/>
      <c r="AB860" s="223"/>
      <c r="AC860" s="223"/>
      <c r="AD860" s="223"/>
      <c r="AE860" s="223"/>
      <c r="AF860" s="224"/>
      <c r="AG860" s="223"/>
      <c r="AH860" s="223"/>
      <c r="AI860" s="223"/>
      <c r="AJ860" s="223"/>
      <c r="AK860" s="223"/>
      <c r="AL860" s="223"/>
      <c r="AM860" s="223"/>
      <c r="AN860" s="223"/>
      <c r="AO860" s="223"/>
      <c r="AP860" s="223"/>
      <c r="AQ860" s="223"/>
      <c r="AR860" s="223"/>
      <c r="AS860" s="223"/>
      <c r="AT860" s="543"/>
      <c r="AU860" s="223"/>
      <c r="AV860" s="223"/>
      <c r="AW860" s="223"/>
      <c r="AX860" s="223"/>
    </row>
    <row r="861" spans="1:50" ht="12.75" customHeight="1" x14ac:dyDescent="0.25">
      <c r="A861" s="222"/>
      <c r="B861" s="222"/>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c r="AA861" s="223"/>
      <c r="AB861" s="223"/>
      <c r="AC861" s="223"/>
      <c r="AD861" s="223"/>
      <c r="AE861" s="223"/>
      <c r="AF861" s="224"/>
      <c r="AG861" s="223"/>
      <c r="AH861" s="223"/>
      <c r="AI861" s="223"/>
      <c r="AJ861" s="223"/>
      <c r="AK861" s="223"/>
      <c r="AL861" s="223"/>
      <c r="AM861" s="223"/>
      <c r="AN861" s="223"/>
      <c r="AO861" s="223"/>
      <c r="AP861" s="223"/>
      <c r="AQ861" s="223"/>
      <c r="AR861" s="223"/>
      <c r="AS861" s="223"/>
      <c r="AT861" s="543"/>
      <c r="AU861" s="223"/>
      <c r="AV861" s="223"/>
      <c r="AW861" s="223"/>
      <c r="AX861" s="223"/>
    </row>
    <row r="862" spans="1:50" ht="12.75" customHeight="1" x14ac:dyDescent="0.25">
      <c r="A862" s="222"/>
      <c r="B862" s="222"/>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c r="AA862" s="223"/>
      <c r="AB862" s="223"/>
      <c r="AC862" s="223"/>
      <c r="AD862" s="223"/>
      <c r="AE862" s="223"/>
      <c r="AF862" s="224"/>
      <c r="AG862" s="223"/>
      <c r="AH862" s="223"/>
      <c r="AI862" s="223"/>
      <c r="AJ862" s="223"/>
      <c r="AK862" s="223"/>
      <c r="AL862" s="223"/>
      <c r="AM862" s="223"/>
      <c r="AN862" s="223"/>
      <c r="AO862" s="223"/>
      <c r="AP862" s="223"/>
      <c r="AQ862" s="223"/>
      <c r="AR862" s="223"/>
      <c r="AS862" s="223"/>
      <c r="AT862" s="543"/>
      <c r="AU862" s="223"/>
      <c r="AV862" s="223"/>
      <c r="AW862" s="223"/>
      <c r="AX862" s="223"/>
    </row>
    <row r="863" spans="1:50" ht="12.75" customHeight="1" x14ac:dyDescent="0.25">
      <c r="A863" s="222"/>
      <c r="B863" s="222"/>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c r="AA863" s="223"/>
      <c r="AB863" s="223"/>
      <c r="AC863" s="223"/>
      <c r="AD863" s="223"/>
      <c r="AE863" s="223"/>
      <c r="AF863" s="224"/>
      <c r="AG863" s="223"/>
      <c r="AH863" s="223"/>
      <c r="AI863" s="223"/>
      <c r="AJ863" s="223"/>
      <c r="AK863" s="223"/>
      <c r="AL863" s="223"/>
      <c r="AM863" s="223"/>
      <c r="AN863" s="223"/>
      <c r="AO863" s="223"/>
      <c r="AP863" s="223"/>
      <c r="AQ863" s="223"/>
      <c r="AR863" s="223"/>
      <c r="AS863" s="223"/>
      <c r="AT863" s="543"/>
      <c r="AU863" s="223"/>
      <c r="AV863" s="223"/>
      <c r="AW863" s="223"/>
      <c r="AX863" s="223"/>
    </row>
    <row r="864" spans="1:50" ht="12.75" customHeight="1" x14ac:dyDescent="0.25">
      <c r="A864" s="222"/>
      <c r="B864" s="222"/>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c r="AA864" s="223"/>
      <c r="AB864" s="223"/>
      <c r="AC864" s="223"/>
      <c r="AD864" s="223"/>
      <c r="AE864" s="223"/>
      <c r="AF864" s="224"/>
      <c r="AG864" s="223"/>
      <c r="AH864" s="223"/>
      <c r="AI864" s="223"/>
      <c r="AJ864" s="223"/>
      <c r="AK864" s="223"/>
      <c r="AL864" s="223"/>
      <c r="AM864" s="223"/>
      <c r="AN864" s="223"/>
      <c r="AO864" s="223"/>
      <c r="AP864" s="223"/>
      <c r="AQ864" s="223"/>
      <c r="AR864" s="223"/>
      <c r="AS864" s="223"/>
      <c r="AT864" s="543"/>
      <c r="AU864" s="223"/>
      <c r="AV864" s="223"/>
      <c r="AW864" s="223"/>
      <c r="AX864" s="223"/>
    </row>
    <row r="865" spans="1:50" ht="12.75" customHeight="1" x14ac:dyDescent="0.25">
      <c r="A865" s="222"/>
      <c r="B865" s="222"/>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c r="AA865" s="223"/>
      <c r="AB865" s="223"/>
      <c r="AC865" s="223"/>
      <c r="AD865" s="223"/>
      <c r="AE865" s="223"/>
      <c r="AF865" s="224"/>
      <c r="AG865" s="223"/>
      <c r="AH865" s="223"/>
      <c r="AI865" s="223"/>
      <c r="AJ865" s="223"/>
      <c r="AK865" s="223"/>
      <c r="AL865" s="223"/>
      <c r="AM865" s="223"/>
      <c r="AN865" s="223"/>
      <c r="AO865" s="223"/>
      <c r="AP865" s="223"/>
      <c r="AQ865" s="223"/>
      <c r="AR865" s="223"/>
      <c r="AS865" s="223"/>
      <c r="AT865" s="543"/>
      <c r="AU865" s="223"/>
      <c r="AV865" s="223"/>
      <c r="AW865" s="223"/>
      <c r="AX865" s="223"/>
    </row>
    <row r="866" spans="1:50" ht="12.75" customHeight="1" x14ac:dyDescent="0.25">
      <c r="A866" s="222"/>
      <c r="B866" s="222"/>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c r="AD866" s="223"/>
      <c r="AE866" s="223"/>
      <c r="AF866" s="224"/>
      <c r="AG866" s="223"/>
      <c r="AH866" s="223"/>
      <c r="AI866" s="223"/>
      <c r="AJ866" s="223"/>
      <c r="AK866" s="223"/>
      <c r="AL866" s="223"/>
      <c r="AM866" s="223"/>
      <c r="AN866" s="223"/>
      <c r="AO866" s="223"/>
      <c r="AP866" s="223"/>
      <c r="AQ866" s="223"/>
      <c r="AR866" s="223"/>
      <c r="AS866" s="223"/>
      <c r="AT866" s="543"/>
      <c r="AU866" s="223"/>
      <c r="AV866" s="223"/>
      <c r="AW866" s="223"/>
      <c r="AX866" s="223"/>
    </row>
    <row r="867" spans="1:50" ht="12.75" customHeight="1" x14ac:dyDescent="0.25">
      <c r="A867" s="222"/>
      <c r="B867" s="222"/>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c r="AA867" s="223"/>
      <c r="AB867" s="223"/>
      <c r="AC867" s="223"/>
      <c r="AD867" s="223"/>
      <c r="AE867" s="223"/>
      <c r="AF867" s="224"/>
      <c r="AG867" s="223"/>
      <c r="AH867" s="223"/>
      <c r="AI867" s="223"/>
      <c r="AJ867" s="223"/>
      <c r="AK867" s="223"/>
      <c r="AL867" s="223"/>
      <c r="AM867" s="223"/>
      <c r="AN867" s="223"/>
      <c r="AO867" s="223"/>
      <c r="AP867" s="223"/>
      <c r="AQ867" s="223"/>
      <c r="AR867" s="223"/>
      <c r="AS867" s="223"/>
      <c r="AT867" s="543"/>
      <c r="AU867" s="223"/>
      <c r="AV867" s="223"/>
      <c r="AW867" s="223"/>
      <c r="AX867" s="223"/>
    </row>
    <row r="868" spans="1:50" ht="12.75" customHeight="1" x14ac:dyDescent="0.25">
      <c r="A868" s="222"/>
      <c r="B868" s="222"/>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c r="AA868" s="223"/>
      <c r="AB868" s="223"/>
      <c r="AC868" s="223"/>
      <c r="AD868" s="223"/>
      <c r="AE868" s="223"/>
      <c r="AF868" s="224"/>
      <c r="AG868" s="223"/>
      <c r="AH868" s="223"/>
      <c r="AI868" s="223"/>
      <c r="AJ868" s="223"/>
      <c r="AK868" s="223"/>
      <c r="AL868" s="223"/>
      <c r="AM868" s="223"/>
      <c r="AN868" s="223"/>
      <c r="AO868" s="223"/>
      <c r="AP868" s="223"/>
      <c r="AQ868" s="223"/>
      <c r="AR868" s="223"/>
      <c r="AS868" s="223"/>
      <c r="AT868" s="543"/>
      <c r="AU868" s="223"/>
      <c r="AV868" s="223"/>
      <c r="AW868" s="223"/>
      <c r="AX868" s="223"/>
    </row>
    <row r="869" spans="1:50" ht="12.75" customHeight="1" x14ac:dyDescent="0.25">
      <c r="A869" s="222"/>
      <c r="B869" s="222"/>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c r="AA869" s="223"/>
      <c r="AB869" s="223"/>
      <c r="AC869" s="223"/>
      <c r="AD869" s="223"/>
      <c r="AE869" s="223"/>
      <c r="AF869" s="224"/>
      <c r="AG869" s="223"/>
      <c r="AH869" s="223"/>
      <c r="AI869" s="223"/>
      <c r="AJ869" s="223"/>
      <c r="AK869" s="223"/>
      <c r="AL869" s="223"/>
      <c r="AM869" s="223"/>
      <c r="AN869" s="223"/>
      <c r="AO869" s="223"/>
      <c r="AP869" s="223"/>
      <c r="AQ869" s="223"/>
      <c r="AR869" s="223"/>
      <c r="AS869" s="223"/>
      <c r="AT869" s="543"/>
      <c r="AU869" s="223"/>
      <c r="AV869" s="223"/>
      <c r="AW869" s="223"/>
      <c r="AX869" s="223"/>
    </row>
    <row r="870" spans="1:50" ht="12.75" customHeight="1" x14ac:dyDescent="0.25">
      <c r="A870" s="222"/>
      <c r="B870" s="222"/>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c r="AA870" s="223"/>
      <c r="AB870" s="223"/>
      <c r="AC870" s="223"/>
      <c r="AD870" s="223"/>
      <c r="AE870" s="223"/>
      <c r="AF870" s="224"/>
      <c r="AG870" s="223"/>
      <c r="AH870" s="223"/>
      <c r="AI870" s="223"/>
      <c r="AJ870" s="223"/>
      <c r="AK870" s="223"/>
      <c r="AL870" s="223"/>
      <c r="AM870" s="223"/>
      <c r="AN870" s="223"/>
      <c r="AO870" s="223"/>
      <c r="AP870" s="223"/>
      <c r="AQ870" s="223"/>
      <c r="AR870" s="223"/>
      <c r="AS870" s="223"/>
      <c r="AT870" s="543"/>
      <c r="AU870" s="223"/>
      <c r="AV870" s="223"/>
      <c r="AW870" s="223"/>
      <c r="AX870" s="223"/>
    </row>
    <row r="871" spans="1:50" ht="12.75" customHeight="1" x14ac:dyDescent="0.25">
      <c r="A871" s="222"/>
      <c r="B871" s="222"/>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c r="AA871" s="223"/>
      <c r="AB871" s="223"/>
      <c r="AC871" s="223"/>
      <c r="AD871" s="223"/>
      <c r="AE871" s="223"/>
      <c r="AF871" s="224"/>
      <c r="AG871" s="223"/>
      <c r="AH871" s="223"/>
      <c r="AI871" s="223"/>
      <c r="AJ871" s="223"/>
      <c r="AK871" s="223"/>
      <c r="AL871" s="223"/>
      <c r="AM871" s="223"/>
      <c r="AN871" s="223"/>
      <c r="AO871" s="223"/>
      <c r="AP871" s="223"/>
      <c r="AQ871" s="223"/>
      <c r="AR871" s="223"/>
      <c r="AS871" s="223"/>
      <c r="AT871" s="543"/>
      <c r="AU871" s="223"/>
      <c r="AV871" s="223"/>
      <c r="AW871" s="223"/>
      <c r="AX871" s="223"/>
    </row>
    <row r="872" spans="1:50" ht="12.75" customHeight="1" x14ac:dyDescent="0.25">
      <c r="A872" s="222"/>
      <c r="B872" s="222"/>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c r="AA872" s="223"/>
      <c r="AB872" s="223"/>
      <c r="AC872" s="223"/>
      <c r="AD872" s="223"/>
      <c r="AE872" s="223"/>
      <c r="AF872" s="224"/>
      <c r="AG872" s="223"/>
      <c r="AH872" s="223"/>
      <c r="AI872" s="223"/>
      <c r="AJ872" s="223"/>
      <c r="AK872" s="223"/>
      <c r="AL872" s="223"/>
      <c r="AM872" s="223"/>
      <c r="AN872" s="223"/>
      <c r="AO872" s="223"/>
      <c r="AP872" s="223"/>
      <c r="AQ872" s="223"/>
      <c r="AR872" s="223"/>
      <c r="AS872" s="223"/>
      <c r="AT872" s="543"/>
      <c r="AU872" s="223"/>
      <c r="AV872" s="223"/>
      <c r="AW872" s="223"/>
      <c r="AX872" s="223"/>
    </row>
    <row r="873" spans="1:50" ht="12.75" customHeight="1" x14ac:dyDescent="0.25">
      <c r="A873" s="222"/>
      <c r="B873" s="222"/>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c r="AA873" s="223"/>
      <c r="AB873" s="223"/>
      <c r="AC873" s="223"/>
      <c r="AD873" s="223"/>
      <c r="AE873" s="223"/>
      <c r="AF873" s="224"/>
      <c r="AG873" s="223"/>
      <c r="AH873" s="223"/>
      <c r="AI873" s="223"/>
      <c r="AJ873" s="223"/>
      <c r="AK873" s="223"/>
      <c r="AL873" s="223"/>
      <c r="AM873" s="223"/>
      <c r="AN873" s="223"/>
      <c r="AO873" s="223"/>
      <c r="AP873" s="223"/>
      <c r="AQ873" s="223"/>
      <c r="AR873" s="223"/>
      <c r="AS873" s="223"/>
      <c r="AT873" s="543"/>
      <c r="AU873" s="223"/>
      <c r="AV873" s="223"/>
      <c r="AW873" s="223"/>
      <c r="AX873" s="223"/>
    </row>
    <row r="874" spans="1:50" ht="12.75" customHeight="1" x14ac:dyDescent="0.25">
      <c r="A874" s="222"/>
      <c r="B874" s="222"/>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c r="AA874" s="223"/>
      <c r="AB874" s="223"/>
      <c r="AC874" s="223"/>
      <c r="AD874" s="223"/>
      <c r="AE874" s="223"/>
      <c r="AF874" s="224"/>
      <c r="AG874" s="223"/>
      <c r="AH874" s="223"/>
      <c r="AI874" s="223"/>
      <c r="AJ874" s="223"/>
      <c r="AK874" s="223"/>
      <c r="AL874" s="223"/>
      <c r="AM874" s="223"/>
      <c r="AN874" s="223"/>
      <c r="AO874" s="223"/>
      <c r="AP874" s="223"/>
      <c r="AQ874" s="223"/>
      <c r="AR874" s="223"/>
      <c r="AS874" s="223"/>
      <c r="AT874" s="543"/>
      <c r="AU874" s="223"/>
      <c r="AV874" s="223"/>
      <c r="AW874" s="223"/>
      <c r="AX874" s="223"/>
    </row>
    <row r="875" spans="1:50" ht="12.75" customHeight="1" x14ac:dyDescent="0.25">
      <c r="A875" s="222"/>
      <c r="B875" s="222"/>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c r="AA875" s="223"/>
      <c r="AB875" s="223"/>
      <c r="AC875" s="223"/>
      <c r="AD875" s="223"/>
      <c r="AE875" s="223"/>
      <c r="AF875" s="224"/>
      <c r="AG875" s="223"/>
      <c r="AH875" s="223"/>
      <c r="AI875" s="223"/>
      <c r="AJ875" s="223"/>
      <c r="AK875" s="223"/>
      <c r="AL875" s="223"/>
      <c r="AM875" s="223"/>
      <c r="AN875" s="223"/>
      <c r="AO875" s="223"/>
      <c r="AP875" s="223"/>
      <c r="AQ875" s="223"/>
      <c r="AR875" s="223"/>
      <c r="AS875" s="223"/>
      <c r="AT875" s="543"/>
      <c r="AU875" s="223"/>
      <c r="AV875" s="223"/>
      <c r="AW875" s="223"/>
      <c r="AX875" s="223"/>
    </row>
    <row r="876" spans="1:50" ht="12.75" customHeight="1" x14ac:dyDescent="0.25">
      <c r="A876" s="222"/>
      <c r="B876" s="222"/>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c r="AA876" s="223"/>
      <c r="AB876" s="223"/>
      <c r="AC876" s="223"/>
      <c r="AD876" s="223"/>
      <c r="AE876" s="223"/>
      <c r="AF876" s="224"/>
      <c r="AG876" s="223"/>
      <c r="AH876" s="223"/>
      <c r="AI876" s="223"/>
      <c r="AJ876" s="223"/>
      <c r="AK876" s="223"/>
      <c r="AL876" s="223"/>
      <c r="AM876" s="223"/>
      <c r="AN876" s="223"/>
      <c r="AO876" s="223"/>
      <c r="AP876" s="223"/>
      <c r="AQ876" s="223"/>
      <c r="AR876" s="223"/>
      <c r="AS876" s="223"/>
      <c r="AT876" s="543"/>
      <c r="AU876" s="223"/>
      <c r="AV876" s="223"/>
      <c r="AW876" s="223"/>
      <c r="AX876" s="223"/>
    </row>
    <row r="877" spans="1:50" ht="12.75" customHeight="1" x14ac:dyDescent="0.25">
      <c r="A877" s="222"/>
      <c r="B877" s="222"/>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c r="AA877" s="223"/>
      <c r="AB877" s="223"/>
      <c r="AC877" s="223"/>
      <c r="AD877" s="223"/>
      <c r="AE877" s="223"/>
      <c r="AF877" s="224"/>
      <c r="AG877" s="223"/>
      <c r="AH877" s="223"/>
      <c r="AI877" s="223"/>
      <c r="AJ877" s="223"/>
      <c r="AK877" s="223"/>
      <c r="AL877" s="223"/>
      <c r="AM877" s="223"/>
      <c r="AN877" s="223"/>
      <c r="AO877" s="223"/>
      <c r="AP877" s="223"/>
      <c r="AQ877" s="223"/>
      <c r="AR877" s="223"/>
      <c r="AS877" s="223"/>
      <c r="AT877" s="543"/>
      <c r="AU877" s="223"/>
      <c r="AV877" s="223"/>
      <c r="AW877" s="223"/>
      <c r="AX877" s="223"/>
    </row>
    <row r="878" spans="1:50" ht="12.75" customHeight="1" x14ac:dyDescent="0.25">
      <c r="A878" s="222"/>
      <c r="B878" s="222"/>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c r="AA878" s="223"/>
      <c r="AB878" s="223"/>
      <c r="AC878" s="223"/>
      <c r="AD878" s="223"/>
      <c r="AE878" s="223"/>
      <c r="AF878" s="224"/>
      <c r="AG878" s="223"/>
      <c r="AH878" s="223"/>
      <c r="AI878" s="223"/>
      <c r="AJ878" s="223"/>
      <c r="AK878" s="223"/>
      <c r="AL878" s="223"/>
      <c r="AM878" s="223"/>
      <c r="AN878" s="223"/>
      <c r="AO878" s="223"/>
      <c r="AP878" s="223"/>
      <c r="AQ878" s="223"/>
      <c r="AR878" s="223"/>
      <c r="AS878" s="223"/>
      <c r="AT878" s="543"/>
      <c r="AU878" s="223"/>
      <c r="AV878" s="223"/>
      <c r="AW878" s="223"/>
      <c r="AX878" s="223"/>
    </row>
    <row r="879" spans="1:50" ht="12.75" customHeight="1" x14ac:dyDescent="0.25">
      <c r="A879" s="222"/>
      <c r="B879" s="222"/>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c r="AA879" s="223"/>
      <c r="AB879" s="223"/>
      <c r="AC879" s="223"/>
      <c r="AD879" s="223"/>
      <c r="AE879" s="223"/>
      <c r="AF879" s="224"/>
      <c r="AG879" s="223"/>
      <c r="AH879" s="223"/>
      <c r="AI879" s="223"/>
      <c r="AJ879" s="223"/>
      <c r="AK879" s="223"/>
      <c r="AL879" s="223"/>
      <c r="AM879" s="223"/>
      <c r="AN879" s="223"/>
      <c r="AO879" s="223"/>
      <c r="AP879" s="223"/>
      <c r="AQ879" s="223"/>
      <c r="AR879" s="223"/>
      <c r="AS879" s="223"/>
      <c r="AT879" s="543"/>
      <c r="AU879" s="223"/>
      <c r="AV879" s="223"/>
      <c r="AW879" s="223"/>
      <c r="AX879" s="223"/>
    </row>
    <row r="880" spans="1:50" ht="12.75" customHeight="1" x14ac:dyDescent="0.25">
      <c r="A880" s="222"/>
      <c r="B880" s="222"/>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c r="AA880" s="223"/>
      <c r="AB880" s="223"/>
      <c r="AC880" s="223"/>
      <c r="AD880" s="223"/>
      <c r="AE880" s="223"/>
      <c r="AF880" s="224"/>
      <c r="AG880" s="223"/>
      <c r="AH880" s="223"/>
      <c r="AI880" s="223"/>
      <c r="AJ880" s="223"/>
      <c r="AK880" s="223"/>
      <c r="AL880" s="223"/>
      <c r="AM880" s="223"/>
      <c r="AN880" s="223"/>
      <c r="AO880" s="223"/>
      <c r="AP880" s="223"/>
      <c r="AQ880" s="223"/>
      <c r="AR880" s="223"/>
      <c r="AS880" s="223"/>
      <c r="AT880" s="543"/>
      <c r="AU880" s="223"/>
      <c r="AV880" s="223"/>
      <c r="AW880" s="223"/>
      <c r="AX880" s="223"/>
    </row>
    <row r="881" spans="1:50" ht="12.75" customHeight="1" x14ac:dyDescent="0.25">
      <c r="A881" s="222"/>
      <c r="B881" s="222"/>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c r="AA881" s="223"/>
      <c r="AB881" s="223"/>
      <c r="AC881" s="223"/>
      <c r="AD881" s="223"/>
      <c r="AE881" s="223"/>
      <c r="AF881" s="224"/>
      <c r="AG881" s="223"/>
      <c r="AH881" s="223"/>
      <c r="AI881" s="223"/>
      <c r="AJ881" s="223"/>
      <c r="AK881" s="223"/>
      <c r="AL881" s="223"/>
      <c r="AM881" s="223"/>
      <c r="AN881" s="223"/>
      <c r="AO881" s="223"/>
      <c r="AP881" s="223"/>
      <c r="AQ881" s="223"/>
      <c r="AR881" s="223"/>
      <c r="AS881" s="223"/>
      <c r="AT881" s="543"/>
      <c r="AU881" s="223"/>
      <c r="AV881" s="223"/>
      <c r="AW881" s="223"/>
      <c r="AX881" s="223"/>
    </row>
    <row r="882" spans="1:50" ht="12.75" customHeight="1" x14ac:dyDescent="0.25">
      <c r="A882" s="222"/>
      <c r="B882" s="222"/>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c r="AD882" s="223"/>
      <c r="AE882" s="223"/>
      <c r="AF882" s="224"/>
      <c r="AG882" s="223"/>
      <c r="AH882" s="223"/>
      <c r="AI882" s="223"/>
      <c r="AJ882" s="223"/>
      <c r="AK882" s="223"/>
      <c r="AL882" s="223"/>
      <c r="AM882" s="223"/>
      <c r="AN882" s="223"/>
      <c r="AO882" s="223"/>
      <c r="AP882" s="223"/>
      <c r="AQ882" s="223"/>
      <c r="AR882" s="223"/>
      <c r="AS882" s="223"/>
      <c r="AT882" s="543"/>
      <c r="AU882" s="223"/>
      <c r="AV882" s="223"/>
      <c r="AW882" s="223"/>
      <c r="AX882" s="223"/>
    </row>
    <row r="883" spans="1:50" ht="12.75" customHeight="1" x14ac:dyDescent="0.25">
      <c r="A883" s="222"/>
      <c r="B883" s="222"/>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c r="AA883" s="223"/>
      <c r="AB883" s="223"/>
      <c r="AC883" s="223"/>
      <c r="AD883" s="223"/>
      <c r="AE883" s="223"/>
      <c r="AF883" s="224"/>
      <c r="AG883" s="223"/>
      <c r="AH883" s="223"/>
      <c r="AI883" s="223"/>
      <c r="AJ883" s="223"/>
      <c r="AK883" s="223"/>
      <c r="AL883" s="223"/>
      <c r="AM883" s="223"/>
      <c r="AN883" s="223"/>
      <c r="AO883" s="223"/>
      <c r="AP883" s="223"/>
      <c r="AQ883" s="223"/>
      <c r="AR883" s="223"/>
      <c r="AS883" s="223"/>
      <c r="AT883" s="543"/>
      <c r="AU883" s="223"/>
      <c r="AV883" s="223"/>
      <c r="AW883" s="223"/>
      <c r="AX883" s="223"/>
    </row>
    <row r="884" spans="1:50" ht="12.75" customHeight="1" x14ac:dyDescent="0.25">
      <c r="A884" s="222"/>
      <c r="B884" s="222"/>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c r="AA884" s="223"/>
      <c r="AB884" s="223"/>
      <c r="AC884" s="223"/>
      <c r="AD884" s="223"/>
      <c r="AE884" s="223"/>
      <c r="AF884" s="224"/>
      <c r="AG884" s="223"/>
      <c r="AH884" s="223"/>
      <c r="AI884" s="223"/>
      <c r="AJ884" s="223"/>
      <c r="AK884" s="223"/>
      <c r="AL884" s="223"/>
      <c r="AM884" s="223"/>
      <c r="AN884" s="223"/>
      <c r="AO884" s="223"/>
      <c r="AP884" s="223"/>
      <c r="AQ884" s="223"/>
      <c r="AR884" s="223"/>
      <c r="AS884" s="223"/>
      <c r="AT884" s="543"/>
      <c r="AU884" s="223"/>
      <c r="AV884" s="223"/>
      <c r="AW884" s="223"/>
      <c r="AX884" s="223"/>
    </row>
    <row r="885" spans="1:50" ht="12.75" customHeight="1" x14ac:dyDescent="0.25">
      <c r="A885" s="222"/>
      <c r="B885" s="222"/>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4"/>
      <c r="AG885" s="223"/>
      <c r="AH885" s="223"/>
      <c r="AI885" s="223"/>
      <c r="AJ885" s="223"/>
      <c r="AK885" s="223"/>
      <c r="AL885" s="223"/>
      <c r="AM885" s="223"/>
      <c r="AN885" s="223"/>
      <c r="AO885" s="223"/>
      <c r="AP885" s="223"/>
      <c r="AQ885" s="223"/>
      <c r="AR885" s="223"/>
      <c r="AS885" s="223"/>
      <c r="AT885" s="543"/>
      <c r="AU885" s="223"/>
      <c r="AV885" s="223"/>
      <c r="AW885" s="223"/>
      <c r="AX885" s="223"/>
    </row>
    <row r="886" spans="1:50" ht="12.75" customHeight="1" x14ac:dyDescent="0.25">
      <c r="A886" s="222"/>
      <c r="B886" s="222"/>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c r="AA886" s="223"/>
      <c r="AB886" s="223"/>
      <c r="AC886" s="223"/>
      <c r="AD886" s="223"/>
      <c r="AE886" s="223"/>
      <c r="AF886" s="224"/>
      <c r="AG886" s="223"/>
      <c r="AH886" s="223"/>
      <c r="AI886" s="223"/>
      <c r="AJ886" s="223"/>
      <c r="AK886" s="223"/>
      <c r="AL886" s="223"/>
      <c r="AM886" s="223"/>
      <c r="AN886" s="223"/>
      <c r="AO886" s="223"/>
      <c r="AP886" s="223"/>
      <c r="AQ886" s="223"/>
      <c r="AR886" s="223"/>
      <c r="AS886" s="223"/>
      <c r="AT886" s="543"/>
      <c r="AU886" s="223"/>
      <c r="AV886" s="223"/>
      <c r="AW886" s="223"/>
      <c r="AX886" s="223"/>
    </row>
    <row r="887" spans="1:50" ht="12.75" customHeight="1" x14ac:dyDescent="0.25">
      <c r="A887" s="222"/>
      <c r="B887" s="222"/>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c r="AA887" s="223"/>
      <c r="AB887" s="223"/>
      <c r="AC887" s="223"/>
      <c r="AD887" s="223"/>
      <c r="AE887" s="223"/>
      <c r="AF887" s="224"/>
      <c r="AG887" s="223"/>
      <c r="AH887" s="223"/>
      <c r="AI887" s="223"/>
      <c r="AJ887" s="223"/>
      <c r="AK887" s="223"/>
      <c r="AL887" s="223"/>
      <c r="AM887" s="223"/>
      <c r="AN887" s="223"/>
      <c r="AO887" s="223"/>
      <c r="AP887" s="223"/>
      <c r="AQ887" s="223"/>
      <c r="AR887" s="223"/>
      <c r="AS887" s="223"/>
      <c r="AT887" s="543"/>
      <c r="AU887" s="223"/>
      <c r="AV887" s="223"/>
      <c r="AW887" s="223"/>
      <c r="AX887" s="223"/>
    </row>
    <row r="888" spans="1:50" ht="12.75" customHeight="1" x14ac:dyDescent="0.25">
      <c r="A888" s="222"/>
      <c r="B888" s="222"/>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c r="AD888" s="223"/>
      <c r="AE888" s="223"/>
      <c r="AF888" s="224"/>
      <c r="AG888" s="223"/>
      <c r="AH888" s="223"/>
      <c r="AI888" s="223"/>
      <c r="AJ888" s="223"/>
      <c r="AK888" s="223"/>
      <c r="AL888" s="223"/>
      <c r="AM888" s="223"/>
      <c r="AN888" s="223"/>
      <c r="AO888" s="223"/>
      <c r="AP888" s="223"/>
      <c r="AQ888" s="223"/>
      <c r="AR888" s="223"/>
      <c r="AS888" s="223"/>
      <c r="AT888" s="543"/>
      <c r="AU888" s="223"/>
      <c r="AV888" s="223"/>
      <c r="AW888" s="223"/>
      <c r="AX888" s="223"/>
    </row>
    <row r="889" spans="1:50" ht="12.75" customHeight="1" x14ac:dyDescent="0.25">
      <c r="A889" s="222"/>
      <c r="B889" s="222"/>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c r="AD889" s="223"/>
      <c r="AE889" s="223"/>
      <c r="AF889" s="224"/>
      <c r="AG889" s="223"/>
      <c r="AH889" s="223"/>
      <c r="AI889" s="223"/>
      <c r="AJ889" s="223"/>
      <c r="AK889" s="223"/>
      <c r="AL889" s="223"/>
      <c r="AM889" s="223"/>
      <c r="AN889" s="223"/>
      <c r="AO889" s="223"/>
      <c r="AP889" s="223"/>
      <c r="AQ889" s="223"/>
      <c r="AR889" s="223"/>
      <c r="AS889" s="223"/>
      <c r="AT889" s="543"/>
      <c r="AU889" s="223"/>
      <c r="AV889" s="223"/>
      <c r="AW889" s="223"/>
      <c r="AX889" s="223"/>
    </row>
    <row r="890" spans="1:50" ht="12.75" customHeight="1" x14ac:dyDescent="0.25">
      <c r="A890" s="222"/>
      <c r="B890" s="222"/>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c r="AD890" s="223"/>
      <c r="AE890" s="223"/>
      <c r="AF890" s="224"/>
      <c r="AG890" s="223"/>
      <c r="AH890" s="223"/>
      <c r="AI890" s="223"/>
      <c r="AJ890" s="223"/>
      <c r="AK890" s="223"/>
      <c r="AL890" s="223"/>
      <c r="AM890" s="223"/>
      <c r="AN890" s="223"/>
      <c r="AO890" s="223"/>
      <c r="AP890" s="223"/>
      <c r="AQ890" s="223"/>
      <c r="AR890" s="223"/>
      <c r="AS890" s="223"/>
      <c r="AT890" s="543"/>
      <c r="AU890" s="223"/>
      <c r="AV890" s="223"/>
      <c r="AW890" s="223"/>
      <c r="AX890" s="223"/>
    </row>
    <row r="891" spans="1:50" ht="12.75" customHeight="1" x14ac:dyDescent="0.25">
      <c r="A891" s="222"/>
      <c r="B891" s="222"/>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c r="AA891" s="223"/>
      <c r="AB891" s="223"/>
      <c r="AC891" s="223"/>
      <c r="AD891" s="223"/>
      <c r="AE891" s="223"/>
      <c r="AF891" s="224"/>
      <c r="AG891" s="223"/>
      <c r="AH891" s="223"/>
      <c r="AI891" s="223"/>
      <c r="AJ891" s="223"/>
      <c r="AK891" s="223"/>
      <c r="AL891" s="223"/>
      <c r="AM891" s="223"/>
      <c r="AN891" s="223"/>
      <c r="AO891" s="223"/>
      <c r="AP891" s="223"/>
      <c r="AQ891" s="223"/>
      <c r="AR891" s="223"/>
      <c r="AS891" s="223"/>
      <c r="AT891" s="543"/>
      <c r="AU891" s="223"/>
      <c r="AV891" s="223"/>
      <c r="AW891" s="223"/>
      <c r="AX891" s="223"/>
    </row>
    <row r="892" spans="1:50" ht="12.75" customHeight="1" x14ac:dyDescent="0.25">
      <c r="A892" s="222"/>
      <c r="B892" s="222"/>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c r="AA892" s="223"/>
      <c r="AB892" s="223"/>
      <c r="AC892" s="223"/>
      <c r="AD892" s="223"/>
      <c r="AE892" s="223"/>
      <c r="AF892" s="224"/>
      <c r="AG892" s="223"/>
      <c r="AH892" s="223"/>
      <c r="AI892" s="223"/>
      <c r="AJ892" s="223"/>
      <c r="AK892" s="223"/>
      <c r="AL892" s="223"/>
      <c r="AM892" s="223"/>
      <c r="AN892" s="223"/>
      <c r="AO892" s="223"/>
      <c r="AP892" s="223"/>
      <c r="AQ892" s="223"/>
      <c r="AR892" s="223"/>
      <c r="AS892" s="223"/>
      <c r="AT892" s="543"/>
      <c r="AU892" s="223"/>
      <c r="AV892" s="223"/>
      <c r="AW892" s="223"/>
      <c r="AX892" s="223"/>
    </row>
    <row r="893" spans="1:50" ht="12.75" customHeight="1" x14ac:dyDescent="0.25">
      <c r="A893" s="222"/>
      <c r="B893" s="222"/>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c r="AA893" s="223"/>
      <c r="AB893" s="223"/>
      <c r="AC893" s="223"/>
      <c r="AD893" s="223"/>
      <c r="AE893" s="223"/>
      <c r="AF893" s="224"/>
      <c r="AG893" s="223"/>
      <c r="AH893" s="223"/>
      <c r="AI893" s="223"/>
      <c r="AJ893" s="223"/>
      <c r="AK893" s="223"/>
      <c r="AL893" s="223"/>
      <c r="AM893" s="223"/>
      <c r="AN893" s="223"/>
      <c r="AO893" s="223"/>
      <c r="AP893" s="223"/>
      <c r="AQ893" s="223"/>
      <c r="AR893" s="223"/>
      <c r="AS893" s="223"/>
      <c r="AT893" s="543"/>
      <c r="AU893" s="223"/>
      <c r="AV893" s="223"/>
      <c r="AW893" s="223"/>
      <c r="AX893" s="223"/>
    </row>
    <row r="894" spans="1:50" ht="12.75" customHeight="1" x14ac:dyDescent="0.25">
      <c r="A894" s="222"/>
      <c r="B894" s="222"/>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c r="AA894" s="223"/>
      <c r="AB894" s="223"/>
      <c r="AC894" s="223"/>
      <c r="AD894" s="223"/>
      <c r="AE894" s="223"/>
      <c r="AF894" s="224"/>
      <c r="AG894" s="223"/>
      <c r="AH894" s="223"/>
      <c r="AI894" s="223"/>
      <c r="AJ894" s="223"/>
      <c r="AK894" s="223"/>
      <c r="AL894" s="223"/>
      <c r="AM894" s="223"/>
      <c r="AN894" s="223"/>
      <c r="AO894" s="223"/>
      <c r="AP894" s="223"/>
      <c r="AQ894" s="223"/>
      <c r="AR894" s="223"/>
      <c r="AS894" s="223"/>
      <c r="AT894" s="543"/>
      <c r="AU894" s="223"/>
      <c r="AV894" s="223"/>
      <c r="AW894" s="223"/>
      <c r="AX894" s="223"/>
    </row>
    <row r="895" spans="1:50" ht="12.75" customHeight="1" x14ac:dyDescent="0.25">
      <c r="A895" s="222"/>
      <c r="B895" s="222"/>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c r="AA895" s="223"/>
      <c r="AB895" s="223"/>
      <c r="AC895" s="223"/>
      <c r="AD895" s="223"/>
      <c r="AE895" s="223"/>
      <c r="AF895" s="224"/>
      <c r="AG895" s="223"/>
      <c r="AH895" s="223"/>
      <c r="AI895" s="223"/>
      <c r="AJ895" s="223"/>
      <c r="AK895" s="223"/>
      <c r="AL895" s="223"/>
      <c r="AM895" s="223"/>
      <c r="AN895" s="223"/>
      <c r="AO895" s="223"/>
      <c r="AP895" s="223"/>
      <c r="AQ895" s="223"/>
      <c r="AR895" s="223"/>
      <c r="AS895" s="223"/>
      <c r="AT895" s="543"/>
      <c r="AU895" s="223"/>
      <c r="AV895" s="223"/>
      <c r="AW895" s="223"/>
      <c r="AX895" s="223"/>
    </row>
    <row r="896" spans="1:50" ht="12.75" customHeight="1" x14ac:dyDescent="0.25">
      <c r="A896" s="222"/>
      <c r="B896" s="222"/>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c r="AA896" s="223"/>
      <c r="AB896" s="223"/>
      <c r="AC896" s="223"/>
      <c r="AD896" s="223"/>
      <c r="AE896" s="223"/>
      <c r="AF896" s="224"/>
      <c r="AG896" s="223"/>
      <c r="AH896" s="223"/>
      <c r="AI896" s="223"/>
      <c r="AJ896" s="223"/>
      <c r="AK896" s="223"/>
      <c r="AL896" s="223"/>
      <c r="AM896" s="223"/>
      <c r="AN896" s="223"/>
      <c r="AO896" s="223"/>
      <c r="AP896" s="223"/>
      <c r="AQ896" s="223"/>
      <c r="AR896" s="223"/>
      <c r="AS896" s="223"/>
      <c r="AT896" s="543"/>
      <c r="AU896" s="223"/>
      <c r="AV896" s="223"/>
      <c r="AW896" s="223"/>
      <c r="AX896" s="223"/>
    </row>
    <row r="897" spans="1:50" ht="12.75" customHeight="1" x14ac:dyDescent="0.25">
      <c r="A897" s="222"/>
      <c r="B897" s="222"/>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c r="AA897" s="223"/>
      <c r="AB897" s="223"/>
      <c r="AC897" s="223"/>
      <c r="AD897" s="223"/>
      <c r="AE897" s="223"/>
      <c r="AF897" s="224"/>
      <c r="AG897" s="223"/>
      <c r="AH897" s="223"/>
      <c r="AI897" s="223"/>
      <c r="AJ897" s="223"/>
      <c r="AK897" s="223"/>
      <c r="AL897" s="223"/>
      <c r="AM897" s="223"/>
      <c r="AN897" s="223"/>
      <c r="AO897" s="223"/>
      <c r="AP897" s="223"/>
      <c r="AQ897" s="223"/>
      <c r="AR897" s="223"/>
      <c r="AS897" s="223"/>
      <c r="AT897" s="543"/>
      <c r="AU897" s="223"/>
      <c r="AV897" s="223"/>
      <c r="AW897" s="223"/>
      <c r="AX897" s="223"/>
    </row>
    <row r="898" spans="1:50" ht="12.75" customHeight="1" x14ac:dyDescent="0.25">
      <c r="A898" s="222"/>
      <c r="B898" s="222"/>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c r="AA898" s="223"/>
      <c r="AB898" s="223"/>
      <c r="AC898" s="223"/>
      <c r="AD898" s="223"/>
      <c r="AE898" s="223"/>
      <c r="AF898" s="224"/>
      <c r="AG898" s="223"/>
      <c r="AH898" s="223"/>
      <c r="AI898" s="223"/>
      <c r="AJ898" s="223"/>
      <c r="AK898" s="223"/>
      <c r="AL898" s="223"/>
      <c r="AM898" s="223"/>
      <c r="AN898" s="223"/>
      <c r="AO898" s="223"/>
      <c r="AP898" s="223"/>
      <c r="AQ898" s="223"/>
      <c r="AR898" s="223"/>
      <c r="AS898" s="223"/>
      <c r="AT898" s="543"/>
      <c r="AU898" s="223"/>
      <c r="AV898" s="223"/>
      <c r="AW898" s="223"/>
      <c r="AX898" s="223"/>
    </row>
    <row r="899" spans="1:50" ht="12.75" customHeight="1" x14ac:dyDescent="0.25">
      <c r="A899" s="222"/>
      <c r="B899" s="222"/>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c r="AA899" s="223"/>
      <c r="AB899" s="223"/>
      <c r="AC899" s="223"/>
      <c r="AD899" s="223"/>
      <c r="AE899" s="223"/>
      <c r="AF899" s="224"/>
      <c r="AG899" s="223"/>
      <c r="AH899" s="223"/>
      <c r="AI899" s="223"/>
      <c r="AJ899" s="223"/>
      <c r="AK899" s="223"/>
      <c r="AL899" s="223"/>
      <c r="AM899" s="223"/>
      <c r="AN899" s="223"/>
      <c r="AO899" s="223"/>
      <c r="AP899" s="223"/>
      <c r="AQ899" s="223"/>
      <c r="AR899" s="223"/>
      <c r="AS899" s="223"/>
      <c r="AT899" s="543"/>
      <c r="AU899" s="223"/>
      <c r="AV899" s="223"/>
      <c r="AW899" s="223"/>
      <c r="AX899" s="223"/>
    </row>
    <row r="900" spans="1:50" ht="12.75" customHeight="1" x14ac:dyDescent="0.25">
      <c r="A900" s="222"/>
      <c r="B900" s="222"/>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c r="AA900" s="223"/>
      <c r="AB900" s="223"/>
      <c r="AC900" s="223"/>
      <c r="AD900" s="223"/>
      <c r="AE900" s="223"/>
      <c r="AF900" s="224"/>
      <c r="AG900" s="223"/>
      <c r="AH900" s="223"/>
      <c r="AI900" s="223"/>
      <c r="AJ900" s="223"/>
      <c r="AK900" s="223"/>
      <c r="AL900" s="223"/>
      <c r="AM900" s="223"/>
      <c r="AN900" s="223"/>
      <c r="AO900" s="223"/>
      <c r="AP900" s="223"/>
      <c r="AQ900" s="223"/>
      <c r="AR900" s="223"/>
      <c r="AS900" s="223"/>
      <c r="AT900" s="543"/>
      <c r="AU900" s="223"/>
      <c r="AV900" s="223"/>
      <c r="AW900" s="223"/>
      <c r="AX900" s="223"/>
    </row>
    <row r="901" spans="1:50" ht="12.75" customHeight="1" x14ac:dyDescent="0.25">
      <c r="A901" s="222"/>
      <c r="B901" s="222"/>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c r="AA901" s="223"/>
      <c r="AB901" s="223"/>
      <c r="AC901" s="223"/>
      <c r="AD901" s="223"/>
      <c r="AE901" s="223"/>
      <c r="AF901" s="224"/>
      <c r="AG901" s="223"/>
      <c r="AH901" s="223"/>
      <c r="AI901" s="223"/>
      <c r="AJ901" s="223"/>
      <c r="AK901" s="223"/>
      <c r="AL901" s="223"/>
      <c r="AM901" s="223"/>
      <c r="AN901" s="223"/>
      <c r="AO901" s="223"/>
      <c r="AP901" s="223"/>
      <c r="AQ901" s="223"/>
      <c r="AR901" s="223"/>
      <c r="AS901" s="223"/>
      <c r="AT901" s="543"/>
      <c r="AU901" s="223"/>
      <c r="AV901" s="223"/>
      <c r="AW901" s="223"/>
      <c r="AX901" s="223"/>
    </row>
    <row r="902" spans="1:50" ht="12.75" customHeight="1" x14ac:dyDescent="0.25">
      <c r="A902" s="222"/>
      <c r="B902" s="222"/>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c r="AA902" s="223"/>
      <c r="AB902" s="223"/>
      <c r="AC902" s="223"/>
      <c r="AD902" s="223"/>
      <c r="AE902" s="223"/>
      <c r="AF902" s="224"/>
      <c r="AG902" s="223"/>
      <c r="AH902" s="223"/>
      <c r="AI902" s="223"/>
      <c r="AJ902" s="223"/>
      <c r="AK902" s="223"/>
      <c r="AL902" s="223"/>
      <c r="AM902" s="223"/>
      <c r="AN902" s="223"/>
      <c r="AO902" s="223"/>
      <c r="AP902" s="223"/>
      <c r="AQ902" s="223"/>
      <c r="AR902" s="223"/>
      <c r="AS902" s="223"/>
      <c r="AT902" s="543"/>
      <c r="AU902" s="223"/>
      <c r="AV902" s="223"/>
      <c r="AW902" s="223"/>
      <c r="AX902" s="223"/>
    </row>
    <row r="903" spans="1:50" ht="12.75" customHeight="1" x14ac:dyDescent="0.25">
      <c r="A903" s="222"/>
      <c r="B903" s="222"/>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c r="AA903" s="223"/>
      <c r="AB903" s="223"/>
      <c r="AC903" s="223"/>
      <c r="AD903" s="223"/>
      <c r="AE903" s="223"/>
      <c r="AF903" s="224"/>
      <c r="AG903" s="223"/>
      <c r="AH903" s="223"/>
      <c r="AI903" s="223"/>
      <c r="AJ903" s="223"/>
      <c r="AK903" s="223"/>
      <c r="AL903" s="223"/>
      <c r="AM903" s="223"/>
      <c r="AN903" s="223"/>
      <c r="AO903" s="223"/>
      <c r="AP903" s="223"/>
      <c r="AQ903" s="223"/>
      <c r="AR903" s="223"/>
      <c r="AS903" s="223"/>
      <c r="AT903" s="543"/>
      <c r="AU903" s="223"/>
      <c r="AV903" s="223"/>
      <c r="AW903" s="223"/>
      <c r="AX903" s="223"/>
    </row>
    <row r="904" spans="1:50" ht="12.75" customHeight="1" x14ac:dyDescent="0.25">
      <c r="A904" s="222"/>
      <c r="B904" s="222"/>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c r="AB904" s="223"/>
      <c r="AC904" s="223"/>
      <c r="AD904" s="223"/>
      <c r="AE904" s="223"/>
      <c r="AF904" s="224"/>
      <c r="AG904" s="223"/>
      <c r="AH904" s="223"/>
      <c r="AI904" s="223"/>
      <c r="AJ904" s="223"/>
      <c r="AK904" s="223"/>
      <c r="AL904" s="223"/>
      <c r="AM904" s="223"/>
      <c r="AN904" s="223"/>
      <c r="AO904" s="223"/>
      <c r="AP904" s="223"/>
      <c r="AQ904" s="223"/>
      <c r="AR904" s="223"/>
      <c r="AS904" s="223"/>
      <c r="AT904" s="543"/>
      <c r="AU904" s="223"/>
      <c r="AV904" s="223"/>
      <c r="AW904" s="223"/>
      <c r="AX904" s="223"/>
    </row>
    <row r="905" spans="1:50" ht="12.75" customHeight="1" x14ac:dyDescent="0.25">
      <c r="A905" s="222"/>
      <c r="B905" s="222"/>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c r="AA905" s="223"/>
      <c r="AB905" s="223"/>
      <c r="AC905" s="223"/>
      <c r="AD905" s="223"/>
      <c r="AE905" s="223"/>
      <c r="AF905" s="224"/>
      <c r="AG905" s="223"/>
      <c r="AH905" s="223"/>
      <c r="AI905" s="223"/>
      <c r="AJ905" s="223"/>
      <c r="AK905" s="223"/>
      <c r="AL905" s="223"/>
      <c r="AM905" s="223"/>
      <c r="AN905" s="223"/>
      <c r="AO905" s="223"/>
      <c r="AP905" s="223"/>
      <c r="AQ905" s="223"/>
      <c r="AR905" s="223"/>
      <c r="AS905" s="223"/>
      <c r="AT905" s="543"/>
      <c r="AU905" s="223"/>
      <c r="AV905" s="223"/>
      <c r="AW905" s="223"/>
      <c r="AX905" s="223"/>
    </row>
    <row r="906" spans="1:50" ht="12.75" customHeight="1" x14ac:dyDescent="0.25">
      <c r="A906" s="222"/>
      <c r="B906" s="222"/>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c r="AA906" s="223"/>
      <c r="AB906" s="223"/>
      <c r="AC906" s="223"/>
      <c r="AD906" s="223"/>
      <c r="AE906" s="223"/>
      <c r="AF906" s="224"/>
      <c r="AG906" s="223"/>
      <c r="AH906" s="223"/>
      <c r="AI906" s="223"/>
      <c r="AJ906" s="223"/>
      <c r="AK906" s="223"/>
      <c r="AL906" s="223"/>
      <c r="AM906" s="223"/>
      <c r="AN906" s="223"/>
      <c r="AO906" s="223"/>
      <c r="AP906" s="223"/>
      <c r="AQ906" s="223"/>
      <c r="AR906" s="223"/>
      <c r="AS906" s="223"/>
      <c r="AT906" s="543"/>
      <c r="AU906" s="223"/>
      <c r="AV906" s="223"/>
      <c r="AW906" s="223"/>
      <c r="AX906" s="223"/>
    </row>
    <row r="907" spans="1:50" ht="12.75" customHeight="1" x14ac:dyDescent="0.25">
      <c r="A907" s="222"/>
      <c r="B907" s="222"/>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c r="AA907" s="223"/>
      <c r="AB907" s="223"/>
      <c r="AC907" s="223"/>
      <c r="AD907" s="223"/>
      <c r="AE907" s="223"/>
      <c r="AF907" s="224"/>
      <c r="AG907" s="223"/>
      <c r="AH907" s="223"/>
      <c r="AI907" s="223"/>
      <c r="AJ907" s="223"/>
      <c r="AK907" s="223"/>
      <c r="AL907" s="223"/>
      <c r="AM907" s="223"/>
      <c r="AN907" s="223"/>
      <c r="AO907" s="223"/>
      <c r="AP907" s="223"/>
      <c r="AQ907" s="223"/>
      <c r="AR907" s="223"/>
      <c r="AS907" s="223"/>
      <c r="AT907" s="543"/>
      <c r="AU907" s="223"/>
      <c r="AV907" s="223"/>
      <c r="AW907" s="223"/>
      <c r="AX907" s="223"/>
    </row>
    <row r="908" spans="1:50" ht="12.75" customHeight="1" x14ac:dyDescent="0.25">
      <c r="A908" s="222"/>
      <c r="B908" s="222"/>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223"/>
      <c r="AF908" s="224"/>
      <c r="AG908" s="223"/>
      <c r="AH908" s="223"/>
      <c r="AI908" s="223"/>
      <c r="AJ908" s="223"/>
      <c r="AK908" s="223"/>
      <c r="AL908" s="223"/>
      <c r="AM908" s="223"/>
      <c r="AN908" s="223"/>
      <c r="AO908" s="223"/>
      <c r="AP908" s="223"/>
      <c r="AQ908" s="223"/>
      <c r="AR908" s="223"/>
      <c r="AS908" s="223"/>
      <c r="AT908" s="543"/>
      <c r="AU908" s="223"/>
      <c r="AV908" s="223"/>
      <c r="AW908" s="223"/>
      <c r="AX908" s="223"/>
    </row>
    <row r="909" spans="1:50" ht="12.75" customHeight="1" x14ac:dyDescent="0.25">
      <c r="A909" s="222"/>
      <c r="B909" s="222"/>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c r="AD909" s="223"/>
      <c r="AE909" s="223"/>
      <c r="AF909" s="224"/>
      <c r="AG909" s="223"/>
      <c r="AH909" s="223"/>
      <c r="AI909" s="223"/>
      <c r="AJ909" s="223"/>
      <c r="AK909" s="223"/>
      <c r="AL909" s="223"/>
      <c r="AM909" s="223"/>
      <c r="AN909" s="223"/>
      <c r="AO909" s="223"/>
      <c r="AP909" s="223"/>
      <c r="AQ909" s="223"/>
      <c r="AR909" s="223"/>
      <c r="AS909" s="223"/>
      <c r="AT909" s="543"/>
      <c r="AU909" s="223"/>
      <c r="AV909" s="223"/>
      <c r="AW909" s="223"/>
      <c r="AX909" s="223"/>
    </row>
    <row r="910" spans="1:50" ht="12.75" customHeight="1" x14ac:dyDescent="0.25">
      <c r="A910" s="222"/>
      <c r="B910" s="222"/>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c r="AD910" s="223"/>
      <c r="AE910" s="223"/>
      <c r="AF910" s="224"/>
      <c r="AG910" s="223"/>
      <c r="AH910" s="223"/>
      <c r="AI910" s="223"/>
      <c r="AJ910" s="223"/>
      <c r="AK910" s="223"/>
      <c r="AL910" s="223"/>
      <c r="AM910" s="223"/>
      <c r="AN910" s="223"/>
      <c r="AO910" s="223"/>
      <c r="AP910" s="223"/>
      <c r="AQ910" s="223"/>
      <c r="AR910" s="223"/>
      <c r="AS910" s="223"/>
      <c r="AT910" s="543"/>
      <c r="AU910" s="223"/>
      <c r="AV910" s="223"/>
      <c r="AW910" s="223"/>
      <c r="AX910" s="223"/>
    </row>
    <row r="911" spans="1:50" ht="12.75" customHeight="1" x14ac:dyDescent="0.25">
      <c r="A911" s="222"/>
      <c r="B911" s="222"/>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4"/>
      <c r="AG911" s="223"/>
      <c r="AH911" s="223"/>
      <c r="AI911" s="223"/>
      <c r="AJ911" s="223"/>
      <c r="AK911" s="223"/>
      <c r="AL911" s="223"/>
      <c r="AM911" s="223"/>
      <c r="AN911" s="223"/>
      <c r="AO911" s="223"/>
      <c r="AP911" s="223"/>
      <c r="AQ911" s="223"/>
      <c r="AR911" s="223"/>
      <c r="AS911" s="223"/>
      <c r="AT911" s="543"/>
      <c r="AU911" s="223"/>
      <c r="AV911" s="223"/>
      <c r="AW911" s="223"/>
      <c r="AX911" s="223"/>
    </row>
    <row r="912" spans="1:50" ht="12.75" customHeight="1" x14ac:dyDescent="0.25">
      <c r="A912" s="222"/>
      <c r="B912" s="222"/>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4"/>
      <c r="AG912" s="223"/>
      <c r="AH912" s="223"/>
      <c r="AI912" s="223"/>
      <c r="AJ912" s="223"/>
      <c r="AK912" s="223"/>
      <c r="AL912" s="223"/>
      <c r="AM912" s="223"/>
      <c r="AN912" s="223"/>
      <c r="AO912" s="223"/>
      <c r="AP912" s="223"/>
      <c r="AQ912" s="223"/>
      <c r="AR912" s="223"/>
      <c r="AS912" s="223"/>
      <c r="AT912" s="543"/>
      <c r="AU912" s="223"/>
      <c r="AV912" s="223"/>
      <c r="AW912" s="223"/>
      <c r="AX912" s="223"/>
    </row>
    <row r="913" spans="1:50" ht="12.75" customHeight="1" x14ac:dyDescent="0.25">
      <c r="A913" s="222"/>
      <c r="B913" s="222"/>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4"/>
      <c r="AG913" s="223"/>
      <c r="AH913" s="223"/>
      <c r="AI913" s="223"/>
      <c r="AJ913" s="223"/>
      <c r="AK913" s="223"/>
      <c r="AL913" s="223"/>
      <c r="AM913" s="223"/>
      <c r="AN913" s="223"/>
      <c r="AO913" s="223"/>
      <c r="AP913" s="223"/>
      <c r="AQ913" s="223"/>
      <c r="AR913" s="223"/>
      <c r="AS913" s="223"/>
      <c r="AT913" s="543"/>
      <c r="AU913" s="223"/>
      <c r="AV913" s="223"/>
      <c r="AW913" s="223"/>
      <c r="AX913" s="223"/>
    </row>
    <row r="914" spans="1:50" ht="12.75" customHeight="1" x14ac:dyDescent="0.25">
      <c r="A914" s="222"/>
      <c r="B914" s="222"/>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c r="AD914" s="223"/>
      <c r="AE914" s="223"/>
      <c r="AF914" s="224"/>
      <c r="AG914" s="223"/>
      <c r="AH914" s="223"/>
      <c r="AI914" s="223"/>
      <c r="AJ914" s="223"/>
      <c r="AK914" s="223"/>
      <c r="AL914" s="223"/>
      <c r="AM914" s="223"/>
      <c r="AN914" s="223"/>
      <c r="AO914" s="223"/>
      <c r="AP914" s="223"/>
      <c r="AQ914" s="223"/>
      <c r="AR914" s="223"/>
      <c r="AS914" s="223"/>
      <c r="AT914" s="543"/>
      <c r="AU914" s="223"/>
      <c r="AV914" s="223"/>
      <c r="AW914" s="223"/>
      <c r="AX914" s="223"/>
    </row>
    <row r="915" spans="1:50" ht="12.75" customHeight="1" x14ac:dyDescent="0.25">
      <c r="A915" s="222"/>
      <c r="B915" s="222"/>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c r="AD915" s="223"/>
      <c r="AE915" s="223"/>
      <c r="AF915" s="224"/>
      <c r="AG915" s="223"/>
      <c r="AH915" s="223"/>
      <c r="AI915" s="223"/>
      <c r="AJ915" s="223"/>
      <c r="AK915" s="223"/>
      <c r="AL915" s="223"/>
      <c r="AM915" s="223"/>
      <c r="AN915" s="223"/>
      <c r="AO915" s="223"/>
      <c r="AP915" s="223"/>
      <c r="AQ915" s="223"/>
      <c r="AR915" s="223"/>
      <c r="AS915" s="223"/>
      <c r="AT915" s="543"/>
      <c r="AU915" s="223"/>
      <c r="AV915" s="223"/>
      <c r="AW915" s="223"/>
      <c r="AX915" s="223"/>
    </row>
    <row r="916" spans="1:50" ht="12.75" customHeight="1" x14ac:dyDescent="0.25">
      <c r="A916" s="222"/>
      <c r="B916" s="222"/>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4"/>
      <c r="AG916" s="223"/>
      <c r="AH916" s="223"/>
      <c r="AI916" s="223"/>
      <c r="AJ916" s="223"/>
      <c r="AK916" s="223"/>
      <c r="AL916" s="223"/>
      <c r="AM916" s="223"/>
      <c r="AN916" s="223"/>
      <c r="AO916" s="223"/>
      <c r="AP916" s="223"/>
      <c r="AQ916" s="223"/>
      <c r="AR916" s="223"/>
      <c r="AS916" s="223"/>
      <c r="AT916" s="543"/>
      <c r="AU916" s="223"/>
      <c r="AV916" s="223"/>
      <c r="AW916" s="223"/>
      <c r="AX916" s="223"/>
    </row>
    <row r="917" spans="1:50" ht="12.75" customHeight="1" x14ac:dyDescent="0.25">
      <c r="A917" s="222"/>
      <c r="B917" s="222"/>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c r="AD917" s="223"/>
      <c r="AE917" s="223"/>
      <c r="AF917" s="224"/>
      <c r="AG917" s="223"/>
      <c r="AH917" s="223"/>
      <c r="AI917" s="223"/>
      <c r="AJ917" s="223"/>
      <c r="AK917" s="223"/>
      <c r="AL917" s="223"/>
      <c r="AM917" s="223"/>
      <c r="AN917" s="223"/>
      <c r="AO917" s="223"/>
      <c r="AP917" s="223"/>
      <c r="AQ917" s="223"/>
      <c r="AR917" s="223"/>
      <c r="AS917" s="223"/>
      <c r="AT917" s="543"/>
      <c r="AU917" s="223"/>
      <c r="AV917" s="223"/>
      <c r="AW917" s="223"/>
      <c r="AX917" s="223"/>
    </row>
    <row r="918" spans="1:50" ht="12.75" customHeight="1" x14ac:dyDescent="0.25">
      <c r="A918" s="222"/>
      <c r="B918" s="222"/>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c r="AA918" s="223"/>
      <c r="AB918" s="223"/>
      <c r="AC918" s="223"/>
      <c r="AD918" s="223"/>
      <c r="AE918" s="223"/>
      <c r="AF918" s="224"/>
      <c r="AG918" s="223"/>
      <c r="AH918" s="223"/>
      <c r="AI918" s="223"/>
      <c r="AJ918" s="223"/>
      <c r="AK918" s="223"/>
      <c r="AL918" s="223"/>
      <c r="AM918" s="223"/>
      <c r="AN918" s="223"/>
      <c r="AO918" s="223"/>
      <c r="AP918" s="223"/>
      <c r="AQ918" s="223"/>
      <c r="AR918" s="223"/>
      <c r="AS918" s="223"/>
      <c r="AT918" s="543"/>
      <c r="AU918" s="223"/>
      <c r="AV918" s="223"/>
      <c r="AW918" s="223"/>
      <c r="AX918" s="223"/>
    </row>
    <row r="919" spans="1:50" ht="12.75" customHeight="1" x14ac:dyDescent="0.25">
      <c r="A919" s="222"/>
      <c r="B919" s="222"/>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c r="AA919" s="223"/>
      <c r="AB919" s="223"/>
      <c r="AC919" s="223"/>
      <c r="AD919" s="223"/>
      <c r="AE919" s="223"/>
      <c r="AF919" s="224"/>
      <c r="AG919" s="223"/>
      <c r="AH919" s="223"/>
      <c r="AI919" s="223"/>
      <c r="AJ919" s="223"/>
      <c r="AK919" s="223"/>
      <c r="AL919" s="223"/>
      <c r="AM919" s="223"/>
      <c r="AN919" s="223"/>
      <c r="AO919" s="223"/>
      <c r="AP919" s="223"/>
      <c r="AQ919" s="223"/>
      <c r="AR919" s="223"/>
      <c r="AS919" s="223"/>
      <c r="AT919" s="543"/>
      <c r="AU919" s="223"/>
      <c r="AV919" s="223"/>
      <c r="AW919" s="223"/>
      <c r="AX919" s="223"/>
    </row>
    <row r="920" spans="1:50" ht="12.75" customHeight="1" x14ac:dyDescent="0.25">
      <c r="A920" s="222"/>
      <c r="B920" s="222"/>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c r="AD920" s="223"/>
      <c r="AE920" s="223"/>
      <c r="AF920" s="224"/>
      <c r="AG920" s="223"/>
      <c r="AH920" s="223"/>
      <c r="AI920" s="223"/>
      <c r="AJ920" s="223"/>
      <c r="AK920" s="223"/>
      <c r="AL920" s="223"/>
      <c r="AM920" s="223"/>
      <c r="AN920" s="223"/>
      <c r="AO920" s="223"/>
      <c r="AP920" s="223"/>
      <c r="AQ920" s="223"/>
      <c r="AR920" s="223"/>
      <c r="AS920" s="223"/>
      <c r="AT920" s="543"/>
      <c r="AU920" s="223"/>
      <c r="AV920" s="223"/>
      <c r="AW920" s="223"/>
      <c r="AX920" s="223"/>
    </row>
    <row r="921" spans="1:50" ht="12.75" customHeight="1" x14ac:dyDescent="0.25">
      <c r="A921" s="222"/>
      <c r="B921" s="222"/>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c r="AA921" s="223"/>
      <c r="AB921" s="223"/>
      <c r="AC921" s="223"/>
      <c r="AD921" s="223"/>
      <c r="AE921" s="223"/>
      <c r="AF921" s="224"/>
      <c r="AG921" s="223"/>
      <c r="AH921" s="223"/>
      <c r="AI921" s="223"/>
      <c r="AJ921" s="223"/>
      <c r="AK921" s="223"/>
      <c r="AL921" s="223"/>
      <c r="AM921" s="223"/>
      <c r="AN921" s="223"/>
      <c r="AO921" s="223"/>
      <c r="AP921" s="223"/>
      <c r="AQ921" s="223"/>
      <c r="AR921" s="223"/>
      <c r="AS921" s="223"/>
      <c r="AT921" s="543"/>
      <c r="AU921" s="223"/>
      <c r="AV921" s="223"/>
      <c r="AW921" s="223"/>
      <c r="AX921" s="223"/>
    </row>
    <row r="922" spans="1:50" ht="12.75" customHeight="1" x14ac:dyDescent="0.25">
      <c r="A922" s="222"/>
      <c r="B922" s="222"/>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c r="AA922" s="223"/>
      <c r="AB922" s="223"/>
      <c r="AC922" s="223"/>
      <c r="AD922" s="223"/>
      <c r="AE922" s="223"/>
      <c r="AF922" s="224"/>
      <c r="AG922" s="223"/>
      <c r="AH922" s="223"/>
      <c r="AI922" s="223"/>
      <c r="AJ922" s="223"/>
      <c r="AK922" s="223"/>
      <c r="AL922" s="223"/>
      <c r="AM922" s="223"/>
      <c r="AN922" s="223"/>
      <c r="AO922" s="223"/>
      <c r="AP922" s="223"/>
      <c r="AQ922" s="223"/>
      <c r="AR922" s="223"/>
      <c r="AS922" s="223"/>
      <c r="AT922" s="543"/>
      <c r="AU922" s="223"/>
      <c r="AV922" s="223"/>
      <c r="AW922" s="223"/>
      <c r="AX922" s="223"/>
    </row>
    <row r="923" spans="1:50" ht="12.75" customHeight="1" x14ac:dyDescent="0.25">
      <c r="A923" s="222"/>
      <c r="B923" s="222"/>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c r="AA923" s="223"/>
      <c r="AB923" s="223"/>
      <c r="AC923" s="223"/>
      <c r="AD923" s="223"/>
      <c r="AE923" s="223"/>
      <c r="AF923" s="224"/>
      <c r="AG923" s="223"/>
      <c r="AH923" s="223"/>
      <c r="AI923" s="223"/>
      <c r="AJ923" s="223"/>
      <c r="AK923" s="223"/>
      <c r="AL923" s="223"/>
      <c r="AM923" s="223"/>
      <c r="AN923" s="223"/>
      <c r="AO923" s="223"/>
      <c r="AP923" s="223"/>
      <c r="AQ923" s="223"/>
      <c r="AR923" s="223"/>
      <c r="AS923" s="223"/>
      <c r="AT923" s="543"/>
      <c r="AU923" s="223"/>
      <c r="AV923" s="223"/>
      <c r="AW923" s="223"/>
      <c r="AX923" s="223"/>
    </row>
    <row r="924" spans="1:50" ht="12.75" customHeight="1" x14ac:dyDescent="0.25">
      <c r="A924" s="222"/>
      <c r="B924" s="222"/>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c r="AA924" s="223"/>
      <c r="AB924" s="223"/>
      <c r="AC924" s="223"/>
      <c r="AD924" s="223"/>
      <c r="AE924" s="223"/>
      <c r="AF924" s="224"/>
      <c r="AG924" s="223"/>
      <c r="AH924" s="223"/>
      <c r="AI924" s="223"/>
      <c r="AJ924" s="223"/>
      <c r="AK924" s="223"/>
      <c r="AL924" s="223"/>
      <c r="AM924" s="223"/>
      <c r="AN924" s="223"/>
      <c r="AO924" s="223"/>
      <c r="AP924" s="223"/>
      <c r="AQ924" s="223"/>
      <c r="AR924" s="223"/>
      <c r="AS924" s="223"/>
      <c r="AT924" s="543"/>
      <c r="AU924" s="223"/>
      <c r="AV924" s="223"/>
      <c r="AW924" s="223"/>
      <c r="AX924" s="223"/>
    </row>
    <row r="925" spans="1:50" ht="12.75" customHeight="1" x14ac:dyDescent="0.25">
      <c r="A925" s="222"/>
      <c r="B925" s="222"/>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c r="AA925" s="223"/>
      <c r="AB925" s="223"/>
      <c r="AC925" s="223"/>
      <c r="AD925" s="223"/>
      <c r="AE925" s="223"/>
      <c r="AF925" s="224"/>
      <c r="AG925" s="223"/>
      <c r="AH925" s="223"/>
      <c r="AI925" s="223"/>
      <c r="AJ925" s="223"/>
      <c r="AK925" s="223"/>
      <c r="AL925" s="223"/>
      <c r="AM925" s="223"/>
      <c r="AN925" s="223"/>
      <c r="AO925" s="223"/>
      <c r="AP925" s="223"/>
      <c r="AQ925" s="223"/>
      <c r="AR925" s="223"/>
      <c r="AS925" s="223"/>
      <c r="AT925" s="543"/>
      <c r="AU925" s="223"/>
      <c r="AV925" s="223"/>
      <c r="AW925" s="223"/>
      <c r="AX925" s="223"/>
    </row>
    <row r="926" spans="1:50" ht="12.75" customHeight="1" x14ac:dyDescent="0.25">
      <c r="A926" s="222"/>
      <c r="B926" s="222"/>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c r="AA926" s="223"/>
      <c r="AB926" s="223"/>
      <c r="AC926" s="223"/>
      <c r="AD926" s="223"/>
      <c r="AE926" s="223"/>
      <c r="AF926" s="224"/>
      <c r="AG926" s="223"/>
      <c r="AH926" s="223"/>
      <c r="AI926" s="223"/>
      <c r="AJ926" s="223"/>
      <c r="AK926" s="223"/>
      <c r="AL926" s="223"/>
      <c r="AM926" s="223"/>
      <c r="AN926" s="223"/>
      <c r="AO926" s="223"/>
      <c r="AP926" s="223"/>
      <c r="AQ926" s="223"/>
      <c r="AR926" s="223"/>
      <c r="AS926" s="223"/>
      <c r="AT926" s="543"/>
      <c r="AU926" s="223"/>
      <c r="AV926" s="223"/>
      <c r="AW926" s="223"/>
      <c r="AX926" s="223"/>
    </row>
    <row r="927" spans="1:50" ht="12.75" customHeight="1" x14ac:dyDescent="0.25">
      <c r="A927" s="222"/>
      <c r="B927" s="222"/>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c r="AA927" s="223"/>
      <c r="AB927" s="223"/>
      <c r="AC927" s="223"/>
      <c r="AD927" s="223"/>
      <c r="AE927" s="223"/>
      <c r="AF927" s="224"/>
      <c r="AG927" s="223"/>
      <c r="AH927" s="223"/>
      <c r="AI927" s="223"/>
      <c r="AJ927" s="223"/>
      <c r="AK927" s="223"/>
      <c r="AL927" s="223"/>
      <c r="AM927" s="223"/>
      <c r="AN927" s="223"/>
      <c r="AO927" s="223"/>
      <c r="AP927" s="223"/>
      <c r="AQ927" s="223"/>
      <c r="AR927" s="223"/>
      <c r="AS927" s="223"/>
      <c r="AT927" s="543"/>
      <c r="AU927" s="223"/>
      <c r="AV927" s="223"/>
      <c r="AW927" s="223"/>
      <c r="AX927" s="223"/>
    </row>
    <row r="928" spans="1:50" ht="12.75" customHeight="1" x14ac:dyDescent="0.25">
      <c r="A928" s="222"/>
      <c r="B928" s="222"/>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c r="AA928" s="223"/>
      <c r="AB928" s="223"/>
      <c r="AC928" s="223"/>
      <c r="AD928" s="223"/>
      <c r="AE928" s="223"/>
      <c r="AF928" s="224"/>
      <c r="AG928" s="223"/>
      <c r="AH928" s="223"/>
      <c r="AI928" s="223"/>
      <c r="AJ928" s="223"/>
      <c r="AK928" s="223"/>
      <c r="AL928" s="223"/>
      <c r="AM928" s="223"/>
      <c r="AN928" s="223"/>
      <c r="AO928" s="223"/>
      <c r="AP928" s="223"/>
      <c r="AQ928" s="223"/>
      <c r="AR928" s="223"/>
      <c r="AS928" s="223"/>
      <c r="AT928" s="543"/>
      <c r="AU928" s="223"/>
      <c r="AV928" s="223"/>
      <c r="AW928" s="223"/>
      <c r="AX928" s="223"/>
    </row>
    <row r="929" spans="1:50" ht="12.75" customHeight="1" x14ac:dyDescent="0.25">
      <c r="A929" s="222"/>
      <c r="B929" s="222"/>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c r="AA929" s="223"/>
      <c r="AB929" s="223"/>
      <c r="AC929" s="223"/>
      <c r="AD929" s="223"/>
      <c r="AE929" s="223"/>
      <c r="AF929" s="224"/>
      <c r="AG929" s="223"/>
      <c r="AH929" s="223"/>
      <c r="AI929" s="223"/>
      <c r="AJ929" s="223"/>
      <c r="AK929" s="223"/>
      <c r="AL929" s="223"/>
      <c r="AM929" s="223"/>
      <c r="AN929" s="223"/>
      <c r="AO929" s="223"/>
      <c r="AP929" s="223"/>
      <c r="AQ929" s="223"/>
      <c r="AR929" s="223"/>
      <c r="AS929" s="223"/>
      <c r="AT929" s="543"/>
      <c r="AU929" s="223"/>
      <c r="AV929" s="223"/>
      <c r="AW929" s="223"/>
      <c r="AX929" s="223"/>
    </row>
    <row r="930" spans="1:50" ht="12.75" customHeight="1" x14ac:dyDescent="0.25">
      <c r="A930" s="222"/>
      <c r="B930" s="222"/>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4"/>
      <c r="AG930" s="223"/>
      <c r="AH930" s="223"/>
      <c r="AI930" s="223"/>
      <c r="AJ930" s="223"/>
      <c r="AK930" s="223"/>
      <c r="AL930" s="223"/>
      <c r="AM930" s="223"/>
      <c r="AN930" s="223"/>
      <c r="AO930" s="223"/>
      <c r="AP930" s="223"/>
      <c r="AQ930" s="223"/>
      <c r="AR930" s="223"/>
      <c r="AS930" s="223"/>
      <c r="AT930" s="543"/>
      <c r="AU930" s="223"/>
      <c r="AV930" s="223"/>
      <c r="AW930" s="223"/>
      <c r="AX930" s="223"/>
    </row>
    <row r="931" spans="1:50" ht="12.75" customHeight="1" x14ac:dyDescent="0.25">
      <c r="A931" s="222"/>
      <c r="B931" s="222"/>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4"/>
      <c r="AG931" s="223"/>
      <c r="AH931" s="223"/>
      <c r="AI931" s="223"/>
      <c r="AJ931" s="223"/>
      <c r="AK931" s="223"/>
      <c r="AL931" s="223"/>
      <c r="AM931" s="223"/>
      <c r="AN931" s="223"/>
      <c r="AO931" s="223"/>
      <c r="AP931" s="223"/>
      <c r="AQ931" s="223"/>
      <c r="AR931" s="223"/>
      <c r="AS931" s="223"/>
      <c r="AT931" s="543"/>
      <c r="AU931" s="223"/>
      <c r="AV931" s="223"/>
      <c r="AW931" s="223"/>
      <c r="AX931" s="223"/>
    </row>
    <row r="932" spans="1:50" ht="12.75" customHeight="1" x14ac:dyDescent="0.25">
      <c r="A932" s="222"/>
      <c r="B932" s="222"/>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c r="AA932" s="223"/>
      <c r="AB932" s="223"/>
      <c r="AC932" s="223"/>
      <c r="AD932" s="223"/>
      <c r="AE932" s="223"/>
      <c r="AF932" s="224"/>
      <c r="AG932" s="223"/>
      <c r="AH932" s="223"/>
      <c r="AI932" s="223"/>
      <c r="AJ932" s="223"/>
      <c r="AK932" s="223"/>
      <c r="AL932" s="223"/>
      <c r="AM932" s="223"/>
      <c r="AN932" s="223"/>
      <c r="AO932" s="223"/>
      <c r="AP932" s="223"/>
      <c r="AQ932" s="223"/>
      <c r="AR932" s="223"/>
      <c r="AS932" s="223"/>
      <c r="AT932" s="543"/>
      <c r="AU932" s="223"/>
      <c r="AV932" s="223"/>
      <c r="AW932" s="223"/>
      <c r="AX932" s="223"/>
    </row>
    <row r="933" spans="1:50" ht="12.75" customHeight="1" x14ac:dyDescent="0.25">
      <c r="A933" s="222"/>
      <c r="B933" s="222"/>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4"/>
      <c r="AG933" s="223"/>
      <c r="AH933" s="223"/>
      <c r="AI933" s="223"/>
      <c r="AJ933" s="223"/>
      <c r="AK933" s="223"/>
      <c r="AL933" s="223"/>
      <c r="AM933" s="223"/>
      <c r="AN933" s="223"/>
      <c r="AO933" s="223"/>
      <c r="AP933" s="223"/>
      <c r="AQ933" s="223"/>
      <c r="AR933" s="223"/>
      <c r="AS933" s="223"/>
      <c r="AT933" s="543"/>
      <c r="AU933" s="223"/>
      <c r="AV933" s="223"/>
      <c r="AW933" s="223"/>
      <c r="AX933" s="223"/>
    </row>
    <row r="934" spans="1:50" ht="12.75" customHeight="1" x14ac:dyDescent="0.25">
      <c r="A934" s="222"/>
      <c r="B934" s="222"/>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c r="AA934" s="223"/>
      <c r="AB934" s="223"/>
      <c r="AC934" s="223"/>
      <c r="AD934" s="223"/>
      <c r="AE934" s="223"/>
      <c r="AF934" s="224"/>
      <c r="AG934" s="223"/>
      <c r="AH934" s="223"/>
      <c r="AI934" s="223"/>
      <c r="AJ934" s="223"/>
      <c r="AK934" s="223"/>
      <c r="AL934" s="223"/>
      <c r="AM934" s="223"/>
      <c r="AN934" s="223"/>
      <c r="AO934" s="223"/>
      <c r="AP934" s="223"/>
      <c r="AQ934" s="223"/>
      <c r="AR934" s="223"/>
      <c r="AS934" s="223"/>
      <c r="AT934" s="543"/>
      <c r="AU934" s="223"/>
      <c r="AV934" s="223"/>
      <c r="AW934" s="223"/>
      <c r="AX934" s="223"/>
    </row>
    <row r="935" spans="1:50" ht="12.75" customHeight="1" x14ac:dyDescent="0.25">
      <c r="A935" s="222"/>
      <c r="B935" s="222"/>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c r="AA935" s="223"/>
      <c r="AB935" s="223"/>
      <c r="AC935" s="223"/>
      <c r="AD935" s="223"/>
      <c r="AE935" s="223"/>
      <c r="AF935" s="224"/>
      <c r="AG935" s="223"/>
      <c r="AH935" s="223"/>
      <c r="AI935" s="223"/>
      <c r="AJ935" s="223"/>
      <c r="AK935" s="223"/>
      <c r="AL935" s="223"/>
      <c r="AM935" s="223"/>
      <c r="AN935" s="223"/>
      <c r="AO935" s="223"/>
      <c r="AP935" s="223"/>
      <c r="AQ935" s="223"/>
      <c r="AR935" s="223"/>
      <c r="AS935" s="223"/>
      <c r="AT935" s="543"/>
      <c r="AU935" s="223"/>
      <c r="AV935" s="223"/>
      <c r="AW935" s="223"/>
      <c r="AX935" s="223"/>
    </row>
    <row r="936" spans="1:50" ht="12.75" customHeight="1" x14ac:dyDescent="0.25">
      <c r="A936" s="222"/>
      <c r="B936" s="222"/>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4"/>
      <c r="AG936" s="223"/>
      <c r="AH936" s="223"/>
      <c r="AI936" s="223"/>
      <c r="AJ936" s="223"/>
      <c r="AK936" s="223"/>
      <c r="AL936" s="223"/>
      <c r="AM936" s="223"/>
      <c r="AN936" s="223"/>
      <c r="AO936" s="223"/>
      <c r="AP936" s="223"/>
      <c r="AQ936" s="223"/>
      <c r="AR936" s="223"/>
      <c r="AS936" s="223"/>
      <c r="AT936" s="543"/>
      <c r="AU936" s="223"/>
      <c r="AV936" s="223"/>
      <c r="AW936" s="223"/>
      <c r="AX936" s="223"/>
    </row>
    <row r="937" spans="1:50" ht="12.75" customHeight="1" x14ac:dyDescent="0.25">
      <c r="A937" s="222"/>
      <c r="B937" s="222"/>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4"/>
      <c r="AG937" s="223"/>
      <c r="AH937" s="223"/>
      <c r="AI937" s="223"/>
      <c r="AJ937" s="223"/>
      <c r="AK937" s="223"/>
      <c r="AL937" s="223"/>
      <c r="AM937" s="223"/>
      <c r="AN937" s="223"/>
      <c r="AO937" s="223"/>
      <c r="AP937" s="223"/>
      <c r="AQ937" s="223"/>
      <c r="AR937" s="223"/>
      <c r="AS937" s="223"/>
      <c r="AT937" s="543"/>
      <c r="AU937" s="223"/>
      <c r="AV937" s="223"/>
      <c r="AW937" s="223"/>
      <c r="AX937" s="223"/>
    </row>
    <row r="938" spans="1:50" ht="12.75" customHeight="1" x14ac:dyDescent="0.25">
      <c r="A938" s="222"/>
      <c r="B938" s="222"/>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c r="AA938" s="223"/>
      <c r="AB938" s="223"/>
      <c r="AC938" s="223"/>
      <c r="AD938" s="223"/>
      <c r="AE938" s="223"/>
      <c r="AF938" s="224"/>
      <c r="AG938" s="223"/>
      <c r="AH938" s="223"/>
      <c r="AI938" s="223"/>
      <c r="AJ938" s="223"/>
      <c r="AK938" s="223"/>
      <c r="AL938" s="223"/>
      <c r="AM938" s="223"/>
      <c r="AN938" s="223"/>
      <c r="AO938" s="223"/>
      <c r="AP938" s="223"/>
      <c r="AQ938" s="223"/>
      <c r="AR938" s="223"/>
      <c r="AS938" s="223"/>
      <c r="AT938" s="543"/>
      <c r="AU938" s="223"/>
      <c r="AV938" s="223"/>
      <c r="AW938" s="223"/>
      <c r="AX938" s="223"/>
    </row>
    <row r="939" spans="1:50" ht="12.75" customHeight="1" x14ac:dyDescent="0.25">
      <c r="A939" s="222"/>
      <c r="B939" s="222"/>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c r="AA939" s="223"/>
      <c r="AB939" s="223"/>
      <c r="AC939" s="223"/>
      <c r="AD939" s="223"/>
      <c r="AE939" s="223"/>
      <c r="AF939" s="224"/>
      <c r="AG939" s="223"/>
      <c r="AH939" s="223"/>
      <c r="AI939" s="223"/>
      <c r="AJ939" s="223"/>
      <c r="AK939" s="223"/>
      <c r="AL939" s="223"/>
      <c r="AM939" s="223"/>
      <c r="AN939" s="223"/>
      <c r="AO939" s="223"/>
      <c r="AP939" s="223"/>
      <c r="AQ939" s="223"/>
      <c r="AR939" s="223"/>
      <c r="AS939" s="223"/>
      <c r="AT939" s="543"/>
      <c r="AU939" s="223"/>
      <c r="AV939" s="223"/>
      <c r="AW939" s="223"/>
      <c r="AX939" s="223"/>
    </row>
    <row r="940" spans="1:50" ht="12.75" customHeight="1" x14ac:dyDescent="0.25">
      <c r="A940" s="222"/>
      <c r="B940" s="222"/>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4"/>
      <c r="AG940" s="223"/>
      <c r="AH940" s="223"/>
      <c r="AI940" s="223"/>
      <c r="AJ940" s="223"/>
      <c r="AK940" s="223"/>
      <c r="AL940" s="223"/>
      <c r="AM940" s="223"/>
      <c r="AN940" s="223"/>
      <c r="AO940" s="223"/>
      <c r="AP940" s="223"/>
      <c r="AQ940" s="223"/>
      <c r="AR940" s="223"/>
      <c r="AS940" s="223"/>
      <c r="AT940" s="543"/>
      <c r="AU940" s="223"/>
      <c r="AV940" s="223"/>
      <c r="AW940" s="223"/>
      <c r="AX940" s="223"/>
    </row>
    <row r="941" spans="1:50" ht="12.75" customHeight="1" x14ac:dyDescent="0.25">
      <c r="A941" s="222"/>
      <c r="B941" s="222"/>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4"/>
      <c r="AG941" s="223"/>
      <c r="AH941" s="223"/>
      <c r="AI941" s="223"/>
      <c r="AJ941" s="223"/>
      <c r="AK941" s="223"/>
      <c r="AL941" s="223"/>
      <c r="AM941" s="223"/>
      <c r="AN941" s="223"/>
      <c r="AO941" s="223"/>
      <c r="AP941" s="223"/>
      <c r="AQ941" s="223"/>
      <c r="AR941" s="223"/>
      <c r="AS941" s="223"/>
      <c r="AT941" s="543"/>
      <c r="AU941" s="223"/>
      <c r="AV941" s="223"/>
      <c r="AW941" s="223"/>
      <c r="AX941" s="223"/>
    </row>
    <row r="942" spans="1:50" ht="12.75" customHeight="1" x14ac:dyDescent="0.25">
      <c r="A942" s="222"/>
      <c r="B942" s="222"/>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c r="AA942" s="223"/>
      <c r="AB942" s="223"/>
      <c r="AC942" s="223"/>
      <c r="AD942" s="223"/>
      <c r="AE942" s="223"/>
      <c r="AF942" s="224"/>
      <c r="AG942" s="223"/>
      <c r="AH942" s="223"/>
      <c r="AI942" s="223"/>
      <c r="AJ942" s="223"/>
      <c r="AK942" s="223"/>
      <c r="AL942" s="223"/>
      <c r="AM942" s="223"/>
      <c r="AN942" s="223"/>
      <c r="AO942" s="223"/>
      <c r="AP942" s="223"/>
      <c r="AQ942" s="223"/>
      <c r="AR942" s="223"/>
      <c r="AS942" s="223"/>
      <c r="AT942" s="543"/>
      <c r="AU942" s="223"/>
      <c r="AV942" s="223"/>
      <c r="AW942" s="223"/>
      <c r="AX942" s="223"/>
    </row>
    <row r="943" spans="1:50" ht="12.75" customHeight="1" x14ac:dyDescent="0.25">
      <c r="A943" s="222"/>
      <c r="B943" s="222"/>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4"/>
      <c r="AG943" s="223"/>
      <c r="AH943" s="223"/>
      <c r="AI943" s="223"/>
      <c r="AJ943" s="223"/>
      <c r="AK943" s="223"/>
      <c r="AL943" s="223"/>
      <c r="AM943" s="223"/>
      <c r="AN943" s="223"/>
      <c r="AO943" s="223"/>
      <c r="AP943" s="223"/>
      <c r="AQ943" s="223"/>
      <c r="AR943" s="223"/>
      <c r="AS943" s="223"/>
      <c r="AT943" s="543"/>
      <c r="AU943" s="223"/>
      <c r="AV943" s="223"/>
      <c r="AW943" s="223"/>
      <c r="AX943" s="223"/>
    </row>
    <row r="944" spans="1:50" ht="12.75" customHeight="1" x14ac:dyDescent="0.25">
      <c r="A944" s="222"/>
      <c r="B944" s="222"/>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c r="AA944" s="223"/>
      <c r="AB944" s="223"/>
      <c r="AC944" s="223"/>
      <c r="AD944" s="223"/>
      <c r="AE944" s="223"/>
      <c r="AF944" s="224"/>
      <c r="AG944" s="223"/>
      <c r="AH944" s="223"/>
      <c r="AI944" s="223"/>
      <c r="AJ944" s="223"/>
      <c r="AK944" s="223"/>
      <c r="AL944" s="223"/>
      <c r="AM944" s="223"/>
      <c r="AN944" s="223"/>
      <c r="AO944" s="223"/>
      <c r="AP944" s="223"/>
      <c r="AQ944" s="223"/>
      <c r="AR944" s="223"/>
      <c r="AS944" s="223"/>
      <c r="AT944" s="543"/>
      <c r="AU944" s="223"/>
      <c r="AV944" s="223"/>
      <c r="AW944" s="223"/>
      <c r="AX944" s="223"/>
    </row>
    <row r="945" spans="1:50" ht="12.75" customHeight="1" x14ac:dyDescent="0.25">
      <c r="A945" s="222"/>
      <c r="B945" s="222"/>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c r="AA945" s="223"/>
      <c r="AB945" s="223"/>
      <c r="AC945" s="223"/>
      <c r="AD945" s="223"/>
      <c r="AE945" s="223"/>
      <c r="AF945" s="224"/>
      <c r="AG945" s="223"/>
      <c r="AH945" s="223"/>
      <c r="AI945" s="223"/>
      <c r="AJ945" s="223"/>
      <c r="AK945" s="223"/>
      <c r="AL945" s="223"/>
      <c r="AM945" s="223"/>
      <c r="AN945" s="223"/>
      <c r="AO945" s="223"/>
      <c r="AP945" s="223"/>
      <c r="AQ945" s="223"/>
      <c r="AR945" s="223"/>
      <c r="AS945" s="223"/>
      <c r="AT945" s="543"/>
      <c r="AU945" s="223"/>
      <c r="AV945" s="223"/>
      <c r="AW945" s="223"/>
      <c r="AX945" s="223"/>
    </row>
    <row r="946" spans="1:50" ht="12.75" customHeight="1" x14ac:dyDescent="0.25">
      <c r="A946" s="222"/>
      <c r="B946" s="222"/>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c r="AA946" s="223"/>
      <c r="AB946" s="223"/>
      <c r="AC946" s="223"/>
      <c r="AD946" s="223"/>
      <c r="AE946" s="223"/>
      <c r="AF946" s="224"/>
      <c r="AG946" s="223"/>
      <c r="AH946" s="223"/>
      <c r="AI946" s="223"/>
      <c r="AJ946" s="223"/>
      <c r="AK946" s="223"/>
      <c r="AL946" s="223"/>
      <c r="AM946" s="223"/>
      <c r="AN946" s="223"/>
      <c r="AO946" s="223"/>
      <c r="AP946" s="223"/>
      <c r="AQ946" s="223"/>
      <c r="AR946" s="223"/>
      <c r="AS946" s="223"/>
      <c r="AT946" s="543"/>
      <c r="AU946" s="223"/>
      <c r="AV946" s="223"/>
      <c r="AW946" s="223"/>
      <c r="AX946" s="223"/>
    </row>
    <row r="947" spans="1:50" ht="12.75" customHeight="1" x14ac:dyDescent="0.25">
      <c r="A947" s="222"/>
      <c r="B947" s="222"/>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c r="AA947" s="223"/>
      <c r="AB947" s="223"/>
      <c r="AC947" s="223"/>
      <c r="AD947" s="223"/>
      <c r="AE947" s="223"/>
      <c r="AF947" s="224"/>
      <c r="AG947" s="223"/>
      <c r="AH947" s="223"/>
      <c r="AI947" s="223"/>
      <c r="AJ947" s="223"/>
      <c r="AK947" s="223"/>
      <c r="AL947" s="223"/>
      <c r="AM947" s="223"/>
      <c r="AN947" s="223"/>
      <c r="AO947" s="223"/>
      <c r="AP947" s="223"/>
      <c r="AQ947" s="223"/>
      <c r="AR947" s="223"/>
      <c r="AS947" s="223"/>
      <c r="AT947" s="543"/>
      <c r="AU947" s="223"/>
      <c r="AV947" s="223"/>
      <c r="AW947" s="223"/>
      <c r="AX947" s="223"/>
    </row>
    <row r="948" spans="1:50" ht="12.75" customHeight="1" x14ac:dyDescent="0.25">
      <c r="A948" s="222"/>
      <c r="B948" s="222"/>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c r="AA948" s="223"/>
      <c r="AB948" s="223"/>
      <c r="AC948" s="223"/>
      <c r="AD948" s="223"/>
      <c r="AE948" s="223"/>
      <c r="AF948" s="224"/>
      <c r="AG948" s="223"/>
      <c r="AH948" s="223"/>
      <c r="AI948" s="223"/>
      <c r="AJ948" s="223"/>
      <c r="AK948" s="223"/>
      <c r="AL948" s="223"/>
      <c r="AM948" s="223"/>
      <c r="AN948" s="223"/>
      <c r="AO948" s="223"/>
      <c r="AP948" s="223"/>
      <c r="AQ948" s="223"/>
      <c r="AR948" s="223"/>
      <c r="AS948" s="223"/>
      <c r="AT948" s="543"/>
      <c r="AU948" s="223"/>
      <c r="AV948" s="223"/>
      <c r="AW948" s="223"/>
      <c r="AX948" s="223"/>
    </row>
    <row r="949" spans="1:50" ht="12.75" customHeight="1" x14ac:dyDescent="0.25">
      <c r="A949" s="222"/>
      <c r="B949" s="222"/>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c r="AA949" s="223"/>
      <c r="AB949" s="223"/>
      <c r="AC949" s="223"/>
      <c r="AD949" s="223"/>
      <c r="AE949" s="223"/>
      <c r="AF949" s="224"/>
      <c r="AG949" s="223"/>
      <c r="AH949" s="223"/>
      <c r="AI949" s="223"/>
      <c r="AJ949" s="223"/>
      <c r="AK949" s="223"/>
      <c r="AL949" s="223"/>
      <c r="AM949" s="223"/>
      <c r="AN949" s="223"/>
      <c r="AO949" s="223"/>
      <c r="AP949" s="223"/>
      <c r="AQ949" s="223"/>
      <c r="AR949" s="223"/>
      <c r="AS949" s="223"/>
      <c r="AT949" s="543"/>
      <c r="AU949" s="223"/>
      <c r="AV949" s="223"/>
      <c r="AW949" s="223"/>
      <c r="AX949" s="223"/>
    </row>
    <row r="950" spans="1:50" ht="12.75" customHeight="1" x14ac:dyDescent="0.25">
      <c r="A950" s="222"/>
      <c r="B950" s="222"/>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4"/>
      <c r="AG950" s="223"/>
      <c r="AH950" s="223"/>
      <c r="AI950" s="223"/>
      <c r="AJ950" s="223"/>
      <c r="AK950" s="223"/>
      <c r="AL950" s="223"/>
      <c r="AM950" s="223"/>
      <c r="AN950" s="223"/>
      <c r="AO950" s="223"/>
      <c r="AP950" s="223"/>
      <c r="AQ950" s="223"/>
      <c r="AR950" s="223"/>
      <c r="AS950" s="223"/>
      <c r="AT950" s="543"/>
      <c r="AU950" s="223"/>
      <c r="AV950" s="223"/>
      <c r="AW950" s="223"/>
      <c r="AX950" s="223"/>
    </row>
    <row r="951" spans="1:50" ht="12.75" customHeight="1" x14ac:dyDescent="0.25">
      <c r="A951" s="222"/>
      <c r="B951" s="222"/>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c r="AA951" s="223"/>
      <c r="AB951" s="223"/>
      <c r="AC951" s="223"/>
      <c r="AD951" s="223"/>
      <c r="AE951" s="223"/>
      <c r="AF951" s="224"/>
      <c r="AG951" s="223"/>
      <c r="AH951" s="223"/>
      <c r="AI951" s="223"/>
      <c r="AJ951" s="223"/>
      <c r="AK951" s="223"/>
      <c r="AL951" s="223"/>
      <c r="AM951" s="223"/>
      <c r="AN951" s="223"/>
      <c r="AO951" s="223"/>
      <c r="AP951" s="223"/>
      <c r="AQ951" s="223"/>
      <c r="AR951" s="223"/>
      <c r="AS951" s="223"/>
      <c r="AT951" s="543"/>
      <c r="AU951" s="223"/>
      <c r="AV951" s="223"/>
      <c r="AW951" s="223"/>
      <c r="AX951" s="223"/>
    </row>
    <row r="952" spans="1:50" ht="12.75" customHeight="1" x14ac:dyDescent="0.25">
      <c r="A952" s="222"/>
      <c r="B952" s="222"/>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c r="AA952" s="223"/>
      <c r="AB952" s="223"/>
      <c r="AC952" s="223"/>
      <c r="AD952" s="223"/>
      <c r="AE952" s="223"/>
      <c r="AF952" s="224"/>
      <c r="AG952" s="223"/>
      <c r="AH952" s="223"/>
      <c r="AI952" s="223"/>
      <c r="AJ952" s="223"/>
      <c r="AK952" s="223"/>
      <c r="AL952" s="223"/>
      <c r="AM952" s="223"/>
      <c r="AN952" s="223"/>
      <c r="AO952" s="223"/>
      <c r="AP952" s="223"/>
      <c r="AQ952" s="223"/>
      <c r="AR952" s="223"/>
      <c r="AS952" s="223"/>
      <c r="AT952" s="543"/>
      <c r="AU952" s="223"/>
      <c r="AV952" s="223"/>
      <c r="AW952" s="223"/>
      <c r="AX952" s="223"/>
    </row>
    <row r="953" spans="1:50" ht="12.75" customHeight="1" x14ac:dyDescent="0.25">
      <c r="A953" s="222"/>
      <c r="B953" s="222"/>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c r="AA953" s="223"/>
      <c r="AB953" s="223"/>
      <c r="AC953" s="223"/>
      <c r="AD953" s="223"/>
      <c r="AE953" s="223"/>
      <c r="AF953" s="224"/>
      <c r="AG953" s="223"/>
      <c r="AH953" s="223"/>
      <c r="AI953" s="223"/>
      <c r="AJ953" s="223"/>
      <c r="AK953" s="223"/>
      <c r="AL953" s="223"/>
      <c r="AM953" s="223"/>
      <c r="AN953" s="223"/>
      <c r="AO953" s="223"/>
      <c r="AP953" s="223"/>
      <c r="AQ953" s="223"/>
      <c r="AR953" s="223"/>
      <c r="AS953" s="223"/>
      <c r="AT953" s="543"/>
      <c r="AU953" s="223"/>
      <c r="AV953" s="223"/>
      <c r="AW953" s="223"/>
      <c r="AX953" s="223"/>
    </row>
    <row r="954" spans="1:50" ht="12.75" customHeight="1" x14ac:dyDescent="0.25">
      <c r="A954" s="222"/>
      <c r="B954" s="222"/>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c r="AA954" s="223"/>
      <c r="AB954" s="223"/>
      <c r="AC954" s="223"/>
      <c r="AD954" s="223"/>
      <c r="AE954" s="223"/>
      <c r="AF954" s="224"/>
      <c r="AG954" s="223"/>
      <c r="AH954" s="223"/>
      <c r="AI954" s="223"/>
      <c r="AJ954" s="223"/>
      <c r="AK954" s="223"/>
      <c r="AL954" s="223"/>
      <c r="AM954" s="223"/>
      <c r="AN954" s="223"/>
      <c r="AO954" s="223"/>
      <c r="AP954" s="223"/>
      <c r="AQ954" s="223"/>
      <c r="AR954" s="223"/>
      <c r="AS954" s="223"/>
      <c r="AT954" s="543"/>
      <c r="AU954" s="223"/>
      <c r="AV954" s="223"/>
      <c r="AW954" s="223"/>
      <c r="AX954" s="223"/>
    </row>
    <row r="955" spans="1:50" ht="12.75" customHeight="1" x14ac:dyDescent="0.25">
      <c r="A955" s="222"/>
      <c r="B955" s="222"/>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c r="AA955" s="223"/>
      <c r="AB955" s="223"/>
      <c r="AC955" s="223"/>
      <c r="AD955" s="223"/>
      <c r="AE955" s="223"/>
      <c r="AF955" s="224"/>
      <c r="AG955" s="223"/>
      <c r="AH955" s="223"/>
      <c r="AI955" s="223"/>
      <c r="AJ955" s="223"/>
      <c r="AK955" s="223"/>
      <c r="AL955" s="223"/>
      <c r="AM955" s="223"/>
      <c r="AN955" s="223"/>
      <c r="AO955" s="223"/>
      <c r="AP955" s="223"/>
      <c r="AQ955" s="223"/>
      <c r="AR955" s="223"/>
      <c r="AS955" s="223"/>
      <c r="AT955" s="543"/>
      <c r="AU955" s="223"/>
      <c r="AV955" s="223"/>
      <c r="AW955" s="223"/>
      <c r="AX955" s="223"/>
    </row>
    <row r="956" spans="1:50" ht="12.75" customHeight="1" x14ac:dyDescent="0.25">
      <c r="A956" s="222"/>
      <c r="B956" s="222"/>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c r="AA956" s="223"/>
      <c r="AB956" s="223"/>
      <c r="AC956" s="223"/>
      <c r="AD956" s="223"/>
      <c r="AE956" s="223"/>
      <c r="AF956" s="224"/>
      <c r="AG956" s="223"/>
      <c r="AH956" s="223"/>
      <c r="AI956" s="223"/>
      <c r="AJ956" s="223"/>
      <c r="AK956" s="223"/>
      <c r="AL956" s="223"/>
      <c r="AM956" s="223"/>
      <c r="AN956" s="223"/>
      <c r="AO956" s="223"/>
      <c r="AP956" s="223"/>
      <c r="AQ956" s="223"/>
      <c r="AR956" s="223"/>
      <c r="AS956" s="223"/>
      <c r="AT956" s="543"/>
      <c r="AU956" s="223"/>
      <c r="AV956" s="223"/>
      <c r="AW956" s="223"/>
      <c r="AX956" s="223"/>
    </row>
    <row r="957" spans="1:50" ht="12.75" customHeight="1" x14ac:dyDescent="0.25">
      <c r="A957" s="222"/>
      <c r="B957" s="222"/>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c r="AA957" s="223"/>
      <c r="AB957" s="223"/>
      <c r="AC957" s="223"/>
      <c r="AD957" s="223"/>
      <c r="AE957" s="223"/>
      <c r="AF957" s="224"/>
      <c r="AG957" s="223"/>
      <c r="AH957" s="223"/>
      <c r="AI957" s="223"/>
      <c r="AJ957" s="223"/>
      <c r="AK957" s="223"/>
      <c r="AL957" s="223"/>
      <c r="AM957" s="223"/>
      <c r="AN957" s="223"/>
      <c r="AO957" s="223"/>
      <c r="AP957" s="223"/>
      <c r="AQ957" s="223"/>
      <c r="AR957" s="223"/>
      <c r="AS957" s="223"/>
      <c r="AT957" s="543"/>
      <c r="AU957" s="223"/>
      <c r="AV957" s="223"/>
      <c r="AW957" s="223"/>
      <c r="AX957" s="223"/>
    </row>
    <row r="958" spans="1:50" ht="12.75" customHeight="1" x14ac:dyDescent="0.25">
      <c r="A958" s="222"/>
      <c r="B958" s="222"/>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c r="AA958" s="223"/>
      <c r="AB958" s="223"/>
      <c r="AC958" s="223"/>
      <c r="AD958" s="223"/>
      <c r="AE958" s="223"/>
      <c r="AF958" s="224"/>
      <c r="AG958" s="223"/>
      <c r="AH958" s="223"/>
      <c r="AI958" s="223"/>
      <c r="AJ958" s="223"/>
      <c r="AK958" s="223"/>
      <c r="AL958" s="223"/>
      <c r="AM958" s="223"/>
      <c r="AN958" s="223"/>
      <c r="AO958" s="223"/>
      <c r="AP958" s="223"/>
      <c r="AQ958" s="223"/>
      <c r="AR958" s="223"/>
      <c r="AS958" s="223"/>
      <c r="AT958" s="543"/>
      <c r="AU958" s="223"/>
      <c r="AV958" s="223"/>
      <c r="AW958" s="223"/>
      <c r="AX958" s="223"/>
    </row>
    <row r="959" spans="1:50" ht="12.75" customHeight="1" x14ac:dyDescent="0.25">
      <c r="A959" s="222"/>
      <c r="B959" s="222"/>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c r="AA959" s="223"/>
      <c r="AB959" s="223"/>
      <c r="AC959" s="223"/>
      <c r="AD959" s="223"/>
      <c r="AE959" s="223"/>
      <c r="AF959" s="224"/>
      <c r="AG959" s="223"/>
      <c r="AH959" s="223"/>
      <c r="AI959" s="223"/>
      <c r="AJ959" s="223"/>
      <c r="AK959" s="223"/>
      <c r="AL959" s="223"/>
      <c r="AM959" s="223"/>
      <c r="AN959" s="223"/>
      <c r="AO959" s="223"/>
      <c r="AP959" s="223"/>
      <c r="AQ959" s="223"/>
      <c r="AR959" s="223"/>
      <c r="AS959" s="223"/>
      <c r="AT959" s="543"/>
      <c r="AU959" s="223"/>
      <c r="AV959" s="223"/>
      <c r="AW959" s="223"/>
      <c r="AX959" s="223"/>
    </row>
    <row r="960" spans="1:50" ht="12.75" customHeight="1" x14ac:dyDescent="0.25">
      <c r="A960" s="222"/>
      <c r="B960" s="222"/>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c r="AA960" s="223"/>
      <c r="AB960" s="223"/>
      <c r="AC960" s="223"/>
      <c r="AD960" s="223"/>
      <c r="AE960" s="223"/>
      <c r="AF960" s="224"/>
      <c r="AG960" s="223"/>
      <c r="AH960" s="223"/>
      <c r="AI960" s="223"/>
      <c r="AJ960" s="223"/>
      <c r="AK960" s="223"/>
      <c r="AL960" s="223"/>
      <c r="AM960" s="223"/>
      <c r="AN960" s="223"/>
      <c r="AO960" s="223"/>
      <c r="AP960" s="223"/>
      <c r="AQ960" s="223"/>
      <c r="AR960" s="223"/>
      <c r="AS960" s="223"/>
      <c r="AT960" s="543"/>
      <c r="AU960" s="223"/>
      <c r="AV960" s="223"/>
      <c r="AW960" s="223"/>
      <c r="AX960" s="223"/>
    </row>
    <row r="961" spans="1:50" ht="12.75" customHeight="1" x14ac:dyDescent="0.25">
      <c r="A961" s="222"/>
      <c r="B961" s="222"/>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c r="AA961" s="223"/>
      <c r="AB961" s="223"/>
      <c r="AC961" s="223"/>
      <c r="AD961" s="223"/>
      <c r="AE961" s="223"/>
      <c r="AF961" s="224"/>
      <c r="AG961" s="223"/>
      <c r="AH961" s="223"/>
      <c r="AI961" s="223"/>
      <c r="AJ961" s="223"/>
      <c r="AK961" s="223"/>
      <c r="AL961" s="223"/>
      <c r="AM961" s="223"/>
      <c r="AN961" s="223"/>
      <c r="AO961" s="223"/>
      <c r="AP961" s="223"/>
      <c r="AQ961" s="223"/>
      <c r="AR961" s="223"/>
      <c r="AS961" s="223"/>
      <c r="AT961" s="543"/>
      <c r="AU961" s="223"/>
      <c r="AV961" s="223"/>
      <c r="AW961" s="223"/>
      <c r="AX961" s="223"/>
    </row>
    <row r="962" spans="1:50" ht="12.75" customHeight="1" x14ac:dyDescent="0.25">
      <c r="A962" s="222"/>
      <c r="B962" s="222"/>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c r="AA962" s="223"/>
      <c r="AB962" s="223"/>
      <c r="AC962" s="223"/>
      <c r="AD962" s="223"/>
      <c r="AE962" s="223"/>
      <c r="AF962" s="224"/>
      <c r="AG962" s="223"/>
      <c r="AH962" s="223"/>
      <c r="AI962" s="223"/>
      <c r="AJ962" s="223"/>
      <c r="AK962" s="223"/>
      <c r="AL962" s="223"/>
      <c r="AM962" s="223"/>
      <c r="AN962" s="223"/>
      <c r="AO962" s="223"/>
      <c r="AP962" s="223"/>
      <c r="AQ962" s="223"/>
      <c r="AR962" s="223"/>
      <c r="AS962" s="223"/>
      <c r="AT962" s="543"/>
      <c r="AU962" s="223"/>
      <c r="AV962" s="223"/>
      <c r="AW962" s="223"/>
      <c r="AX962" s="223"/>
    </row>
    <row r="963" spans="1:50" ht="12.75" customHeight="1" x14ac:dyDescent="0.25">
      <c r="A963" s="222"/>
      <c r="B963" s="222"/>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c r="AA963" s="223"/>
      <c r="AB963" s="223"/>
      <c r="AC963" s="223"/>
      <c r="AD963" s="223"/>
      <c r="AE963" s="223"/>
      <c r="AF963" s="224"/>
      <c r="AG963" s="223"/>
      <c r="AH963" s="223"/>
      <c r="AI963" s="223"/>
      <c r="AJ963" s="223"/>
      <c r="AK963" s="223"/>
      <c r="AL963" s="223"/>
      <c r="AM963" s="223"/>
      <c r="AN963" s="223"/>
      <c r="AO963" s="223"/>
      <c r="AP963" s="223"/>
      <c r="AQ963" s="223"/>
      <c r="AR963" s="223"/>
      <c r="AS963" s="223"/>
      <c r="AT963" s="543"/>
      <c r="AU963" s="223"/>
      <c r="AV963" s="223"/>
      <c r="AW963" s="223"/>
      <c r="AX963" s="223"/>
    </row>
    <row r="964" spans="1:50" ht="12.75" customHeight="1" x14ac:dyDescent="0.25">
      <c r="A964" s="222"/>
      <c r="B964" s="222"/>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c r="AA964" s="223"/>
      <c r="AB964" s="223"/>
      <c r="AC964" s="223"/>
      <c r="AD964" s="223"/>
      <c r="AE964" s="223"/>
      <c r="AF964" s="224"/>
      <c r="AG964" s="223"/>
      <c r="AH964" s="223"/>
      <c r="AI964" s="223"/>
      <c r="AJ964" s="223"/>
      <c r="AK964" s="223"/>
      <c r="AL964" s="223"/>
      <c r="AM964" s="223"/>
      <c r="AN964" s="223"/>
      <c r="AO964" s="223"/>
      <c r="AP964" s="223"/>
      <c r="AQ964" s="223"/>
      <c r="AR964" s="223"/>
      <c r="AS964" s="223"/>
      <c r="AT964" s="543"/>
      <c r="AU964" s="223"/>
      <c r="AV964" s="223"/>
      <c r="AW964" s="223"/>
      <c r="AX964" s="223"/>
    </row>
    <row r="965" spans="1:50" ht="12.75" customHeight="1" x14ac:dyDescent="0.25">
      <c r="A965" s="222"/>
      <c r="B965" s="222"/>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c r="AA965" s="223"/>
      <c r="AB965" s="223"/>
      <c r="AC965" s="223"/>
      <c r="AD965" s="223"/>
      <c r="AE965" s="223"/>
      <c r="AF965" s="224"/>
      <c r="AG965" s="223"/>
      <c r="AH965" s="223"/>
      <c r="AI965" s="223"/>
      <c r="AJ965" s="223"/>
      <c r="AK965" s="223"/>
      <c r="AL965" s="223"/>
      <c r="AM965" s="223"/>
      <c r="AN965" s="223"/>
      <c r="AO965" s="223"/>
      <c r="AP965" s="223"/>
      <c r="AQ965" s="223"/>
      <c r="AR965" s="223"/>
      <c r="AS965" s="223"/>
      <c r="AT965" s="543"/>
      <c r="AU965" s="223"/>
      <c r="AV965" s="223"/>
      <c r="AW965" s="223"/>
      <c r="AX965" s="223"/>
    </row>
    <row r="966" spans="1:50" ht="12.75" customHeight="1" x14ac:dyDescent="0.25">
      <c r="A966" s="222"/>
      <c r="B966" s="222"/>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c r="AA966" s="223"/>
      <c r="AB966" s="223"/>
      <c r="AC966" s="223"/>
      <c r="AD966" s="223"/>
      <c r="AE966" s="223"/>
      <c r="AF966" s="224"/>
      <c r="AG966" s="223"/>
      <c r="AH966" s="223"/>
      <c r="AI966" s="223"/>
      <c r="AJ966" s="223"/>
      <c r="AK966" s="223"/>
      <c r="AL966" s="223"/>
      <c r="AM966" s="223"/>
      <c r="AN966" s="223"/>
      <c r="AO966" s="223"/>
      <c r="AP966" s="223"/>
      <c r="AQ966" s="223"/>
      <c r="AR966" s="223"/>
      <c r="AS966" s="223"/>
      <c r="AT966" s="543"/>
      <c r="AU966" s="223"/>
      <c r="AV966" s="223"/>
      <c r="AW966" s="223"/>
      <c r="AX966" s="223"/>
    </row>
    <row r="967" spans="1:50" ht="12.75" customHeight="1" x14ac:dyDescent="0.25">
      <c r="A967" s="222"/>
      <c r="B967" s="222"/>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c r="AA967" s="223"/>
      <c r="AB967" s="223"/>
      <c r="AC967" s="223"/>
      <c r="AD967" s="223"/>
      <c r="AE967" s="223"/>
      <c r="AF967" s="224"/>
      <c r="AG967" s="223"/>
      <c r="AH967" s="223"/>
      <c r="AI967" s="223"/>
      <c r="AJ967" s="223"/>
      <c r="AK967" s="223"/>
      <c r="AL967" s="223"/>
      <c r="AM967" s="223"/>
      <c r="AN967" s="223"/>
      <c r="AO967" s="223"/>
      <c r="AP967" s="223"/>
      <c r="AQ967" s="223"/>
      <c r="AR967" s="223"/>
      <c r="AS967" s="223"/>
      <c r="AT967" s="543"/>
      <c r="AU967" s="223"/>
      <c r="AV967" s="223"/>
      <c r="AW967" s="223"/>
      <c r="AX967" s="223"/>
    </row>
    <row r="968" spans="1:50" ht="12.75" customHeight="1" x14ac:dyDescent="0.25">
      <c r="A968" s="222"/>
      <c r="B968" s="222"/>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c r="AA968" s="223"/>
      <c r="AB968" s="223"/>
      <c r="AC968" s="223"/>
      <c r="AD968" s="223"/>
      <c r="AE968" s="223"/>
      <c r="AF968" s="224"/>
      <c r="AG968" s="223"/>
      <c r="AH968" s="223"/>
      <c r="AI968" s="223"/>
      <c r="AJ968" s="223"/>
      <c r="AK968" s="223"/>
      <c r="AL968" s="223"/>
      <c r="AM968" s="223"/>
      <c r="AN968" s="223"/>
      <c r="AO968" s="223"/>
      <c r="AP968" s="223"/>
      <c r="AQ968" s="223"/>
      <c r="AR968" s="223"/>
      <c r="AS968" s="223"/>
      <c r="AT968" s="543"/>
      <c r="AU968" s="223"/>
      <c r="AV968" s="223"/>
      <c r="AW968" s="223"/>
      <c r="AX968" s="223"/>
    </row>
    <row r="969" spans="1:50" ht="12.75" customHeight="1" x14ac:dyDescent="0.25">
      <c r="A969" s="222"/>
      <c r="B969" s="222"/>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c r="AA969" s="223"/>
      <c r="AB969" s="223"/>
      <c r="AC969" s="223"/>
      <c r="AD969" s="223"/>
      <c r="AE969" s="223"/>
      <c r="AF969" s="224"/>
      <c r="AG969" s="223"/>
      <c r="AH969" s="223"/>
      <c r="AI969" s="223"/>
      <c r="AJ969" s="223"/>
      <c r="AK969" s="223"/>
      <c r="AL969" s="223"/>
      <c r="AM969" s="223"/>
      <c r="AN969" s="223"/>
      <c r="AO969" s="223"/>
      <c r="AP969" s="223"/>
      <c r="AQ969" s="223"/>
      <c r="AR969" s="223"/>
      <c r="AS969" s="223"/>
      <c r="AT969" s="543"/>
      <c r="AU969" s="223"/>
      <c r="AV969" s="223"/>
      <c r="AW969" s="223"/>
      <c r="AX969" s="223"/>
    </row>
    <row r="970" spans="1:50" ht="12.75" customHeight="1" x14ac:dyDescent="0.25">
      <c r="A970" s="222"/>
      <c r="B970" s="222"/>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c r="AA970" s="223"/>
      <c r="AB970" s="223"/>
      <c r="AC970" s="223"/>
      <c r="AD970" s="223"/>
      <c r="AE970" s="223"/>
      <c r="AF970" s="224"/>
      <c r="AG970" s="223"/>
      <c r="AH970" s="223"/>
      <c r="AI970" s="223"/>
      <c r="AJ970" s="223"/>
      <c r="AK970" s="223"/>
      <c r="AL970" s="223"/>
      <c r="AM970" s="223"/>
      <c r="AN970" s="223"/>
      <c r="AO970" s="223"/>
      <c r="AP970" s="223"/>
      <c r="AQ970" s="223"/>
      <c r="AR970" s="223"/>
      <c r="AS970" s="223"/>
      <c r="AT970" s="543"/>
      <c r="AU970" s="223"/>
      <c r="AV970" s="223"/>
      <c r="AW970" s="223"/>
      <c r="AX970" s="223"/>
    </row>
    <row r="971" spans="1:50" ht="12.75" customHeight="1" x14ac:dyDescent="0.25">
      <c r="A971" s="222"/>
      <c r="B971" s="222"/>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c r="AA971" s="223"/>
      <c r="AB971" s="223"/>
      <c r="AC971" s="223"/>
      <c r="AD971" s="223"/>
      <c r="AE971" s="223"/>
      <c r="AF971" s="224"/>
      <c r="AG971" s="223"/>
      <c r="AH971" s="223"/>
      <c r="AI971" s="223"/>
      <c r="AJ971" s="223"/>
      <c r="AK971" s="223"/>
      <c r="AL971" s="223"/>
      <c r="AM971" s="223"/>
      <c r="AN971" s="223"/>
      <c r="AO971" s="223"/>
      <c r="AP971" s="223"/>
      <c r="AQ971" s="223"/>
      <c r="AR971" s="223"/>
      <c r="AS971" s="223"/>
      <c r="AT971" s="543"/>
      <c r="AU971" s="223"/>
      <c r="AV971" s="223"/>
      <c r="AW971" s="223"/>
      <c r="AX971" s="223"/>
    </row>
    <row r="972" spans="1:50" ht="12.75" customHeight="1" x14ac:dyDescent="0.25">
      <c r="A972" s="222"/>
      <c r="B972" s="222"/>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c r="AA972" s="223"/>
      <c r="AB972" s="223"/>
      <c r="AC972" s="223"/>
      <c r="AD972" s="223"/>
      <c r="AE972" s="223"/>
      <c r="AF972" s="224"/>
      <c r="AG972" s="223"/>
      <c r="AH972" s="223"/>
      <c r="AI972" s="223"/>
      <c r="AJ972" s="223"/>
      <c r="AK972" s="223"/>
      <c r="AL972" s="223"/>
      <c r="AM972" s="223"/>
      <c r="AN972" s="223"/>
      <c r="AO972" s="223"/>
      <c r="AP972" s="223"/>
      <c r="AQ972" s="223"/>
      <c r="AR972" s="223"/>
      <c r="AS972" s="223"/>
      <c r="AT972" s="543"/>
      <c r="AU972" s="223"/>
      <c r="AV972" s="223"/>
      <c r="AW972" s="223"/>
      <c r="AX972" s="223"/>
    </row>
    <row r="973" spans="1:50" ht="12.75" customHeight="1" x14ac:dyDescent="0.25">
      <c r="A973" s="222"/>
      <c r="B973" s="222"/>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c r="AA973" s="223"/>
      <c r="AB973" s="223"/>
      <c r="AC973" s="223"/>
      <c r="AD973" s="223"/>
      <c r="AE973" s="223"/>
      <c r="AF973" s="224"/>
      <c r="AG973" s="223"/>
      <c r="AH973" s="223"/>
      <c r="AI973" s="223"/>
      <c r="AJ973" s="223"/>
      <c r="AK973" s="223"/>
      <c r="AL973" s="223"/>
      <c r="AM973" s="223"/>
      <c r="AN973" s="223"/>
      <c r="AO973" s="223"/>
      <c r="AP973" s="223"/>
      <c r="AQ973" s="223"/>
      <c r="AR973" s="223"/>
      <c r="AS973" s="223"/>
      <c r="AT973" s="543"/>
      <c r="AU973" s="223"/>
      <c r="AV973" s="223"/>
      <c r="AW973" s="223"/>
      <c r="AX973" s="223"/>
    </row>
    <row r="974" spans="1:50" ht="12.75" customHeight="1" x14ac:dyDescent="0.25">
      <c r="A974" s="222"/>
      <c r="B974" s="222"/>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c r="AA974" s="223"/>
      <c r="AB974" s="223"/>
      <c r="AC974" s="223"/>
      <c r="AD974" s="223"/>
      <c r="AE974" s="223"/>
      <c r="AF974" s="224"/>
      <c r="AG974" s="223"/>
      <c r="AH974" s="223"/>
      <c r="AI974" s="223"/>
      <c r="AJ974" s="223"/>
      <c r="AK974" s="223"/>
      <c r="AL974" s="223"/>
      <c r="AM974" s="223"/>
      <c r="AN974" s="223"/>
      <c r="AO974" s="223"/>
      <c r="AP974" s="223"/>
      <c r="AQ974" s="223"/>
      <c r="AR974" s="223"/>
      <c r="AS974" s="223"/>
      <c r="AT974" s="543"/>
      <c r="AU974" s="223"/>
      <c r="AV974" s="223"/>
      <c r="AW974" s="223"/>
      <c r="AX974" s="223"/>
    </row>
    <row r="975" spans="1:50" ht="12.75" customHeight="1" x14ac:dyDescent="0.25">
      <c r="A975" s="222"/>
      <c r="B975" s="222"/>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c r="AA975" s="223"/>
      <c r="AB975" s="223"/>
      <c r="AC975" s="223"/>
      <c r="AD975" s="223"/>
      <c r="AE975" s="223"/>
      <c r="AF975" s="224"/>
      <c r="AG975" s="223"/>
      <c r="AH975" s="223"/>
      <c r="AI975" s="223"/>
      <c r="AJ975" s="223"/>
      <c r="AK975" s="223"/>
      <c r="AL975" s="223"/>
      <c r="AM975" s="223"/>
      <c r="AN975" s="223"/>
      <c r="AO975" s="223"/>
      <c r="AP975" s="223"/>
      <c r="AQ975" s="223"/>
      <c r="AR975" s="223"/>
      <c r="AS975" s="223"/>
      <c r="AT975" s="543"/>
      <c r="AU975" s="223"/>
      <c r="AV975" s="223"/>
      <c r="AW975" s="223"/>
      <c r="AX975" s="223"/>
    </row>
    <row r="976" spans="1:50" ht="12.75" customHeight="1" x14ac:dyDescent="0.25">
      <c r="A976" s="222"/>
      <c r="B976" s="222"/>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c r="AD976" s="223"/>
      <c r="AE976" s="223"/>
      <c r="AF976" s="224"/>
      <c r="AG976" s="223"/>
      <c r="AH976" s="223"/>
      <c r="AI976" s="223"/>
      <c r="AJ976" s="223"/>
      <c r="AK976" s="223"/>
      <c r="AL976" s="223"/>
      <c r="AM976" s="223"/>
      <c r="AN976" s="223"/>
      <c r="AO976" s="223"/>
      <c r="AP976" s="223"/>
      <c r="AQ976" s="223"/>
      <c r="AR976" s="223"/>
      <c r="AS976" s="223"/>
      <c r="AT976" s="543"/>
      <c r="AU976" s="223"/>
      <c r="AV976" s="223"/>
      <c r="AW976" s="223"/>
      <c r="AX976" s="223"/>
    </row>
    <row r="977" spans="1:50" ht="12.75" customHeight="1" x14ac:dyDescent="0.25">
      <c r="A977" s="222"/>
      <c r="B977" s="222"/>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4"/>
      <c r="AG977" s="223"/>
      <c r="AH977" s="223"/>
      <c r="AI977" s="223"/>
      <c r="AJ977" s="223"/>
      <c r="AK977" s="223"/>
      <c r="AL977" s="223"/>
      <c r="AM977" s="223"/>
      <c r="AN977" s="223"/>
      <c r="AO977" s="223"/>
      <c r="AP977" s="223"/>
      <c r="AQ977" s="223"/>
      <c r="AR977" s="223"/>
      <c r="AS977" s="223"/>
      <c r="AT977" s="543"/>
      <c r="AU977" s="223"/>
      <c r="AV977" s="223"/>
      <c r="AW977" s="223"/>
      <c r="AX977" s="223"/>
    </row>
    <row r="978" spans="1:50" ht="12.75" customHeight="1" x14ac:dyDescent="0.25">
      <c r="A978" s="222"/>
      <c r="B978" s="222"/>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c r="AD978" s="223"/>
      <c r="AE978" s="223"/>
      <c r="AF978" s="224"/>
      <c r="AG978" s="223"/>
      <c r="AH978" s="223"/>
      <c r="AI978" s="223"/>
      <c r="AJ978" s="223"/>
      <c r="AK978" s="223"/>
      <c r="AL978" s="223"/>
      <c r="AM978" s="223"/>
      <c r="AN978" s="223"/>
      <c r="AO978" s="223"/>
      <c r="AP978" s="223"/>
      <c r="AQ978" s="223"/>
      <c r="AR978" s="223"/>
      <c r="AS978" s="223"/>
      <c r="AT978" s="543"/>
      <c r="AU978" s="223"/>
      <c r="AV978" s="223"/>
      <c r="AW978" s="223"/>
      <c r="AX978" s="223"/>
    </row>
    <row r="979" spans="1:50" ht="12.75" customHeight="1" x14ac:dyDescent="0.25">
      <c r="A979" s="222"/>
      <c r="B979" s="222"/>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c r="AA979" s="223"/>
      <c r="AB979" s="223"/>
      <c r="AC979" s="223"/>
      <c r="AD979" s="223"/>
      <c r="AE979" s="223"/>
      <c r="AF979" s="224"/>
      <c r="AG979" s="223"/>
      <c r="AH979" s="223"/>
      <c r="AI979" s="223"/>
      <c r="AJ979" s="223"/>
      <c r="AK979" s="223"/>
      <c r="AL979" s="223"/>
      <c r="AM979" s="223"/>
      <c r="AN979" s="223"/>
      <c r="AO979" s="223"/>
      <c r="AP979" s="223"/>
      <c r="AQ979" s="223"/>
      <c r="AR979" s="223"/>
      <c r="AS979" s="223"/>
      <c r="AT979" s="543"/>
      <c r="AU979" s="223"/>
      <c r="AV979" s="223"/>
      <c r="AW979" s="223"/>
      <c r="AX979" s="223"/>
    </row>
    <row r="980" spans="1:50" ht="12.75" customHeight="1" x14ac:dyDescent="0.25">
      <c r="A980" s="222"/>
      <c r="B980" s="222"/>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c r="AA980" s="223"/>
      <c r="AB980" s="223"/>
      <c r="AC980" s="223"/>
      <c r="AD980" s="223"/>
      <c r="AE980" s="223"/>
      <c r="AF980" s="224"/>
      <c r="AG980" s="223"/>
      <c r="AH980" s="223"/>
      <c r="AI980" s="223"/>
      <c r="AJ980" s="223"/>
      <c r="AK980" s="223"/>
      <c r="AL980" s="223"/>
      <c r="AM980" s="223"/>
      <c r="AN980" s="223"/>
      <c r="AO980" s="223"/>
      <c r="AP980" s="223"/>
      <c r="AQ980" s="223"/>
      <c r="AR980" s="223"/>
      <c r="AS980" s="223"/>
      <c r="AT980" s="543"/>
      <c r="AU980" s="223"/>
      <c r="AV980" s="223"/>
      <c r="AW980" s="223"/>
      <c r="AX980" s="223"/>
    </row>
    <row r="981" spans="1:50" ht="12.75" customHeight="1" x14ac:dyDescent="0.25">
      <c r="A981" s="222"/>
      <c r="B981" s="222"/>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c r="AD981" s="223"/>
      <c r="AE981" s="223"/>
      <c r="AF981" s="224"/>
      <c r="AG981" s="223"/>
      <c r="AH981" s="223"/>
      <c r="AI981" s="223"/>
      <c r="AJ981" s="223"/>
      <c r="AK981" s="223"/>
      <c r="AL981" s="223"/>
      <c r="AM981" s="223"/>
      <c r="AN981" s="223"/>
      <c r="AO981" s="223"/>
      <c r="AP981" s="223"/>
      <c r="AQ981" s="223"/>
      <c r="AR981" s="223"/>
      <c r="AS981" s="223"/>
      <c r="AT981" s="543"/>
      <c r="AU981" s="223"/>
      <c r="AV981" s="223"/>
      <c r="AW981" s="223"/>
      <c r="AX981" s="223"/>
    </row>
    <row r="982" spans="1:50" ht="12.75" customHeight="1" x14ac:dyDescent="0.25">
      <c r="A982" s="222"/>
      <c r="B982" s="222"/>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c r="AA982" s="223"/>
      <c r="AB982" s="223"/>
      <c r="AC982" s="223"/>
      <c r="AD982" s="223"/>
      <c r="AE982" s="223"/>
      <c r="AF982" s="224"/>
      <c r="AG982" s="223"/>
      <c r="AH982" s="223"/>
      <c r="AI982" s="223"/>
      <c r="AJ982" s="223"/>
      <c r="AK982" s="223"/>
      <c r="AL982" s="223"/>
      <c r="AM982" s="223"/>
      <c r="AN982" s="223"/>
      <c r="AO982" s="223"/>
      <c r="AP982" s="223"/>
      <c r="AQ982" s="223"/>
      <c r="AR982" s="223"/>
      <c r="AS982" s="223"/>
      <c r="AT982" s="543"/>
      <c r="AU982" s="223"/>
      <c r="AV982" s="223"/>
      <c r="AW982" s="223"/>
      <c r="AX982" s="223"/>
    </row>
    <row r="983" spans="1:50" ht="12.75" customHeight="1" x14ac:dyDescent="0.25">
      <c r="A983" s="222"/>
      <c r="B983" s="222"/>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c r="AD983" s="223"/>
      <c r="AE983" s="223"/>
      <c r="AF983" s="224"/>
      <c r="AG983" s="223"/>
      <c r="AH983" s="223"/>
      <c r="AI983" s="223"/>
      <c r="AJ983" s="223"/>
      <c r="AK983" s="223"/>
      <c r="AL983" s="223"/>
      <c r="AM983" s="223"/>
      <c r="AN983" s="223"/>
      <c r="AO983" s="223"/>
      <c r="AP983" s="223"/>
      <c r="AQ983" s="223"/>
      <c r="AR983" s="223"/>
      <c r="AS983" s="223"/>
      <c r="AT983" s="543"/>
      <c r="AU983" s="223"/>
      <c r="AV983" s="223"/>
      <c r="AW983" s="223"/>
      <c r="AX983" s="223"/>
    </row>
    <row r="984" spans="1:50" ht="12.75" customHeight="1" x14ac:dyDescent="0.25">
      <c r="A984" s="222"/>
      <c r="B984" s="222"/>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4"/>
      <c r="AG984" s="223"/>
      <c r="AH984" s="223"/>
      <c r="AI984" s="223"/>
      <c r="AJ984" s="223"/>
      <c r="AK984" s="223"/>
      <c r="AL984" s="223"/>
      <c r="AM984" s="223"/>
      <c r="AN984" s="223"/>
      <c r="AO984" s="223"/>
      <c r="AP984" s="223"/>
      <c r="AQ984" s="223"/>
      <c r="AR984" s="223"/>
      <c r="AS984" s="223"/>
      <c r="AT984" s="543"/>
      <c r="AU984" s="223"/>
      <c r="AV984" s="223"/>
      <c r="AW984" s="223"/>
      <c r="AX984" s="223"/>
    </row>
    <row r="985" spans="1:50" ht="12.75" customHeight="1" x14ac:dyDescent="0.25">
      <c r="A985" s="222"/>
      <c r="B985" s="222"/>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c r="AA985" s="223"/>
      <c r="AB985" s="223"/>
      <c r="AC985" s="223"/>
      <c r="AD985" s="223"/>
      <c r="AE985" s="223"/>
      <c r="AF985" s="224"/>
      <c r="AG985" s="223"/>
      <c r="AH985" s="223"/>
      <c r="AI985" s="223"/>
      <c r="AJ985" s="223"/>
      <c r="AK985" s="223"/>
      <c r="AL985" s="223"/>
      <c r="AM985" s="223"/>
      <c r="AN985" s="223"/>
      <c r="AO985" s="223"/>
      <c r="AP985" s="223"/>
      <c r="AQ985" s="223"/>
      <c r="AR985" s="223"/>
      <c r="AS985" s="223"/>
      <c r="AT985" s="543"/>
      <c r="AU985" s="223"/>
      <c r="AV985" s="223"/>
      <c r="AW985" s="223"/>
      <c r="AX985" s="223"/>
    </row>
    <row r="986" spans="1:50" ht="12.75" customHeight="1" x14ac:dyDescent="0.25">
      <c r="A986" s="222"/>
      <c r="B986" s="222"/>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c r="AA986" s="223"/>
      <c r="AB986" s="223"/>
      <c r="AC986" s="223"/>
      <c r="AD986" s="223"/>
      <c r="AE986" s="223"/>
      <c r="AF986" s="224"/>
      <c r="AG986" s="223"/>
      <c r="AH986" s="223"/>
      <c r="AI986" s="223"/>
      <c r="AJ986" s="223"/>
      <c r="AK986" s="223"/>
      <c r="AL986" s="223"/>
      <c r="AM986" s="223"/>
      <c r="AN986" s="223"/>
      <c r="AO986" s="223"/>
      <c r="AP986" s="223"/>
      <c r="AQ986" s="223"/>
      <c r="AR986" s="223"/>
      <c r="AS986" s="223"/>
      <c r="AT986" s="543"/>
      <c r="AU986" s="223"/>
      <c r="AV986" s="223"/>
      <c r="AW986" s="223"/>
      <c r="AX986" s="223"/>
    </row>
    <row r="987" spans="1:50" ht="12.75" customHeight="1" x14ac:dyDescent="0.25">
      <c r="A987" s="222"/>
      <c r="B987" s="222"/>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c r="AA987" s="223"/>
      <c r="AB987" s="223"/>
      <c r="AC987" s="223"/>
      <c r="AD987" s="223"/>
      <c r="AE987" s="223"/>
      <c r="AF987" s="224"/>
      <c r="AG987" s="223"/>
      <c r="AH987" s="223"/>
      <c r="AI987" s="223"/>
      <c r="AJ987" s="223"/>
      <c r="AK987" s="223"/>
      <c r="AL987" s="223"/>
      <c r="AM987" s="223"/>
      <c r="AN987" s="223"/>
      <c r="AO987" s="223"/>
      <c r="AP987" s="223"/>
      <c r="AQ987" s="223"/>
      <c r="AR987" s="223"/>
      <c r="AS987" s="223"/>
      <c r="AT987" s="543"/>
      <c r="AU987" s="223"/>
      <c r="AV987" s="223"/>
      <c r="AW987" s="223"/>
      <c r="AX987" s="223"/>
    </row>
    <row r="988" spans="1:50" ht="12.75" customHeight="1" x14ac:dyDescent="0.25">
      <c r="A988" s="222"/>
      <c r="B988" s="222"/>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c r="AA988" s="223"/>
      <c r="AB988" s="223"/>
      <c r="AC988" s="223"/>
      <c r="AD988" s="223"/>
      <c r="AE988" s="223"/>
      <c r="AF988" s="224"/>
      <c r="AG988" s="223"/>
      <c r="AH988" s="223"/>
      <c r="AI988" s="223"/>
      <c r="AJ988" s="223"/>
      <c r="AK988" s="223"/>
      <c r="AL988" s="223"/>
      <c r="AM988" s="223"/>
      <c r="AN988" s="223"/>
      <c r="AO988" s="223"/>
      <c r="AP988" s="223"/>
      <c r="AQ988" s="223"/>
      <c r="AR988" s="223"/>
      <c r="AS988" s="223"/>
      <c r="AT988" s="543"/>
      <c r="AU988" s="223"/>
      <c r="AV988" s="223"/>
      <c r="AW988" s="223"/>
      <c r="AX988" s="223"/>
    </row>
    <row r="989" spans="1:50" ht="12.75" customHeight="1" x14ac:dyDescent="0.25">
      <c r="A989" s="222"/>
      <c r="B989" s="222"/>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c r="AA989" s="223"/>
      <c r="AB989" s="223"/>
      <c r="AC989" s="223"/>
      <c r="AD989" s="223"/>
      <c r="AE989" s="223"/>
      <c r="AF989" s="224"/>
      <c r="AG989" s="223"/>
      <c r="AH989" s="223"/>
      <c r="AI989" s="223"/>
      <c r="AJ989" s="223"/>
      <c r="AK989" s="223"/>
      <c r="AL989" s="223"/>
      <c r="AM989" s="223"/>
      <c r="AN989" s="223"/>
      <c r="AO989" s="223"/>
      <c r="AP989" s="223"/>
      <c r="AQ989" s="223"/>
      <c r="AR989" s="223"/>
      <c r="AS989" s="223"/>
      <c r="AT989" s="543"/>
      <c r="AU989" s="223"/>
      <c r="AV989" s="223"/>
      <c r="AW989" s="223"/>
      <c r="AX989" s="223"/>
    </row>
    <row r="990" spans="1:50" ht="12.75" customHeight="1" x14ac:dyDescent="0.25">
      <c r="A990" s="222"/>
      <c r="B990" s="222"/>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4"/>
      <c r="AG990" s="223"/>
      <c r="AH990" s="223"/>
      <c r="AI990" s="223"/>
      <c r="AJ990" s="223"/>
      <c r="AK990" s="223"/>
      <c r="AL990" s="223"/>
      <c r="AM990" s="223"/>
      <c r="AN990" s="223"/>
      <c r="AO990" s="223"/>
      <c r="AP990" s="223"/>
      <c r="AQ990" s="223"/>
      <c r="AR990" s="223"/>
      <c r="AS990" s="223"/>
      <c r="AT990" s="543"/>
      <c r="AU990" s="223"/>
      <c r="AV990" s="223"/>
      <c r="AW990" s="223"/>
      <c r="AX990" s="223"/>
    </row>
    <row r="991" spans="1:50" ht="12.75" customHeight="1" x14ac:dyDescent="0.25">
      <c r="A991" s="222"/>
      <c r="B991" s="222"/>
      <c r="C991" s="223"/>
      <c r="D991" s="223"/>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c r="AA991" s="223"/>
      <c r="AB991" s="223"/>
      <c r="AC991" s="223"/>
      <c r="AD991" s="223"/>
      <c r="AE991" s="223"/>
      <c r="AF991" s="224"/>
      <c r="AG991" s="223"/>
      <c r="AH991" s="223"/>
      <c r="AI991" s="223"/>
      <c r="AJ991" s="223"/>
      <c r="AK991" s="223"/>
      <c r="AL991" s="223"/>
      <c r="AM991" s="223"/>
      <c r="AN991" s="223"/>
      <c r="AO991" s="223"/>
      <c r="AP991" s="223"/>
      <c r="AQ991" s="223"/>
      <c r="AR991" s="223"/>
      <c r="AS991" s="223"/>
      <c r="AT991" s="543"/>
      <c r="AU991" s="223"/>
      <c r="AV991" s="223"/>
      <c r="AW991" s="223"/>
      <c r="AX991" s="223"/>
    </row>
    <row r="992" spans="1:50" ht="12.75" customHeight="1" x14ac:dyDescent="0.25">
      <c r="A992" s="222"/>
      <c r="B992" s="222"/>
      <c r="C992" s="223"/>
      <c r="D992" s="223"/>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c r="AA992" s="223"/>
      <c r="AB992" s="223"/>
      <c r="AC992" s="223"/>
      <c r="AD992" s="223"/>
      <c r="AE992" s="223"/>
      <c r="AF992" s="224"/>
      <c r="AG992" s="223"/>
      <c r="AH992" s="223"/>
      <c r="AI992" s="223"/>
      <c r="AJ992" s="223"/>
      <c r="AK992" s="223"/>
      <c r="AL992" s="223"/>
      <c r="AM992" s="223"/>
      <c r="AN992" s="223"/>
      <c r="AO992" s="223"/>
      <c r="AP992" s="223"/>
      <c r="AQ992" s="223"/>
      <c r="AR992" s="223"/>
      <c r="AS992" s="223"/>
      <c r="AT992" s="543"/>
      <c r="AU992" s="223"/>
      <c r="AV992" s="223"/>
      <c r="AW992" s="223"/>
      <c r="AX992" s="223"/>
    </row>
    <row r="993" spans="1:50" ht="12.75" customHeight="1" x14ac:dyDescent="0.25">
      <c r="A993" s="222"/>
      <c r="B993" s="222"/>
      <c r="C993" s="223"/>
      <c r="D993" s="223"/>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c r="AA993" s="223"/>
      <c r="AB993" s="223"/>
      <c r="AC993" s="223"/>
      <c r="AD993" s="223"/>
      <c r="AE993" s="223"/>
      <c r="AF993" s="224"/>
      <c r="AG993" s="223"/>
      <c r="AH993" s="223"/>
      <c r="AI993" s="223"/>
      <c r="AJ993" s="223"/>
      <c r="AK993" s="223"/>
      <c r="AL993" s="223"/>
      <c r="AM993" s="223"/>
      <c r="AN993" s="223"/>
      <c r="AO993" s="223"/>
      <c r="AP993" s="223"/>
      <c r="AQ993" s="223"/>
      <c r="AR993" s="223"/>
      <c r="AS993" s="223"/>
      <c r="AT993" s="543"/>
      <c r="AU993" s="223"/>
      <c r="AV993" s="223"/>
      <c r="AW993" s="223"/>
      <c r="AX993" s="223"/>
    </row>
    <row r="994" spans="1:50" ht="12.75" customHeight="1" x14ac:dyDescent="0.25">
      <c r="A994" s="222"/>
      <c r="B994" s="222"/>
      <c r="C994" s="223"/>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c r="AA994" s="223"/>
      <c r="AB994" s="223"/>
      <c r="AC994" s="223"/>
      <c r="AD994" s="223"/>
      <c r="AE994" s="223"/>
      <c r="AF994" s="224"/>
      <c r="AG994" s="223"/>
      <c r="AH994" s="223"/>
      <c r="AI994" s="223"/>
      <c r="AJ994" s="223"/>
      <c r="AK994" s="223"/>
      <c r="AL994" s="223"/>
      <c r="AM994" s="223"/>
      <c r="AN994" s="223"/>
      <c r="AO994" s="223"/>
      <c r="AP994" s="223"/>
      <c r="AQ994" s="223"/>
      <c r="AR994" s="223"/>
      <c r="AS994" s="223"/>
      <c r="AT994" s="543"/>
      <c r="AU994" s="223"/>
      <c r="AV994" s="223"/>
      <c r="AW994" s="223"/>
      <c r="AX994" s="223"/>
    </row>
    <row r="995" spans="1:50" ht="12.75" customHeight="1" x14ac:dyDescent="0.25">
      <c r="A995" s="222"/>
      <c r="B995" s="222"/>
      <c r="C995" s="223"/>
      <c r="D995" s="223"/>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c r="AA995" s="223"/>
      <c r="AB995" s="223"/>
      <c r="AC995" s="223"/>
      <c r="AD995" s="223"/>
      <c r="AE995" s="223"/>
      <c r="AF995" s="224"/>
      <c r="AG995" s="223"/>
      <c r="AH995" s="223"/>
      <c r="AI995" s="223"/>
      <c r="AJ995" s="223"/>
      <c r="AK995" s="223"/>
      <c r="AL995" s="223"/>
      <c r="AM995" s="223"/>
      <c r="AN995" s="223"/>
      <c r="AO995" s="223"/>
      <c r="AP995" s="223"/>
      <c r="AQ995" s="223"/>
      <c r="AR995" s="223"/>
      <c r="AS995" s="223"/>
      <c r="AT995" s="543"/>
      <c r="AU995" s="223"/>
      <c r="AV995" s="223"/>
      <c r="AW995" s="223"/>
      <c r="AX995" s="223"/>
    </row>
    <row r="996" spans="1:50" ht="12.75" customHeight="1" x14ac:dyDescent="0.25">
      <c r="A996" s="222"/>
      <c r="B996" s="222"/>
      <c r="C996" s="223"/>
      <c r="D996" s="223"/>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c r="AA996" s="223"/>
      <c r="AB996" s="223"/>
      <c r="AC996" s="223"/>
      <c r="AD996" s="223"/>
      <c r="AE996" s="223"/>
      <c r="AF996" s="224"/>
      <c r="AG996" s="223"/>
      <c r="AH996" s="223"/>
      <c r="AI996" s="223"/>
      <c r="AJ996" s="223"/>
      <c r="AK996" s="223"/>
      <c r="AL996" s="223"/>
      <c r="AM996" s="223"/>
      <c r="AN996" s="223"/>
      <c r="AO996" s="223"/>
      <c r="AP996" s="223"/>
      <c r="AQ996" s="223"/>
      <c r="AR996" s="223"/>
      <c r="AS996" s="223"/>
      <c r="AT996" s="543"/>
      <c r="AU996" s="223"/>
      <c r="AV996" s="223"/>
      <c r="AW996" s="223"/>
      <c r="AX996" s="223"/>
    </row>
    <row r="997" spans="1:50" ht="12.75" customHeight="1" x14ac:dyDescent="0.25">
      <c r="A997" s="222"/>
      <c r="B997" s="222"/>
      <c r="C997" s="223"/>
      <c r="D997" s="223"/>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c r="AA997" s="223"/>
      <c r="AB997" s="223"/>
      <c r="AC997" s="223"/>
      <c r="AD997" s="223"/>
      <c r="AE997" s="223"/>
      <c r="AF997" s="224"/>
      <c r="AG997" s="223"/>
      <c r="AH997" s="223"/>
      <c r="AI997" s="223"/>
      <c r="AJ997" s="223"/>
      <c r="AK997" s="223"/>
      <c r="AL997" s="223"/>
      <c r="AM997" s="223"/>
      <c r="AN997" s="223"/>
      <c r="AO997" s="223"/>
      <c r="AP997" s="223"/>
      <c r="AQ997" s="223"/>
      <c r="AR997" s="223"/>
      <c r="AS997" s="223"/>
      <c r="AT997" s="543"/>
      <c r="AU997" s="223"/>
      <c r="AV997" s="223"/>
      <c r="AW997" s="223"/>
      <c r="AX997" s="223"/>
    </row>
    <row r="998" spans="1:50" ht="12.75" customHeight="1" x14ac:dyDescent="0.25">
      <c r="A998" s="222"/>
      <c r="B998" s="222"/>
      <c r="C998" s="223"/>
      <c r="D998" s="223"/>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c r="AA998" s="223"/>
      <c r="AB998" s="223"/>
      <c r="AC998" s="223"/>
      <c r="AD998" s="223"/>
      <c r="AE998" s="223"/>
      <c r="AF998" s="224"/>
      <c r="AG998" s="223"/>
      <c r="AH998" s="223"/>
      <c r="AI998" s="223"/>
      <c r="AJ998" s="223"/>
      <c r="AK998" s="223"/>
      <c r="AL998" s="223"/>
      <c r="AM998" s="223"/>
      <c r="AN998" s="223"/>
      <c r="AO998" s="223"/>
      <c r="AP998" s="223"/>
      <c r="AQ998" s="223"/>
      <c r="AR998" s="223"/>
      <c r="AS998" s="223"/>
      <c r="AT998" s="543"/>
      <c r="AU998" s="223"/>
      <c r="AV998" s="223"/>
      <c r="AW998" s="223"/>
      <c r="AX998" s="223"/>
    </row>
    <row r="999" spans="1:50" ht="12.75" customHeight="1" x14ac:dyDescent="0.25">
      <c r="A999" s="222"/>
      <c r="B999" s="222"/>
      <c r="C999" s="223"/>
      <c r="D999" s="223"/>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c r="AA999" s="223"/>
      <c r="AB999" s="223"/>
      <c r="AC999" s="223"/>
      <c r="AD999" s="223"/>
      <c r="AE999" s="223"/>
      <c r="AF999" s="224"/>
      <c r="AG999" s="223"/>
      <c r="AH999" s="223"/>
      <c r="AI999" s="223"/>
      <c r="AJ999" s="223"/>
      <c r="AK999" s="223"/>
      <c r="AL999" s="223"/>
      <c r="AM999" s="223"/>
      <c r="AN999" s="223"/>
      <c r="AO999" s="223"/>
      <c r="AP999" s="223"/>
      <c r="AQ999" s="223"/>
      <c r="AR999" s="223"/>
      <c r="AS999" s="223"/>
      <c r="AT999" s="543"/>
      <c r="AU999" s="223"/>
      <c r="AV999" s="223"/>
      <c r="AW999" s="223"/>
      <c r="AX999" s="223"/>
    </row>
    <row r="1000" spans="1:50" ht="12.75" customHeight="1" x14ac:dyDescent="0.25">
      <c r="A1000" s="222"/>
      <c r="B1000" s="222"/>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c r="AA1000" s="223"/>
      <c r="AB1000" s="223"/>
      <c r="AC1000" s="223"/>
      <c r="AD1000" s="223"/>
      <c r="AE1000" s="223"/>
      <c r="AF1000" s="224"/>
      <c r="AG1000" s="223"/>
      <c r="AH1000" s="223"/>
      <c r="AI1000" s="223"/>
      <c r="AJ1000" s="223"/>
      <c r="AK1000" s="223"/>
      <c r="AL1000" s="223"/>
      <c r="AM1000" s="223"/>
      <c r="AN1000" s="223"/>
      <c r="AO1000" s="223"/>
      <c r="AP1000" s="223"/>
      <c r="AQ1000" s="223"/>
      <c r="AR1000" s="223"/>
      <c r="AS1000" s="223"/>
      <c r="AT1000" s="543"/>
      <c r="AU1000" s="223"/>
      <c r="AV1000" s="223"/>
      <c r="AW1000" s="223"/>
      <c r="AX1000" s="223"/>
    </row>
    <row r="1001" spans="1:50" ht="12.75" customHeight="1" x14ac:dyDescent="0.25">
      <c r="A1001" s="222"/>
      <c r="B1001" s="222"/>
      <c r="C1001" s="223"/>
      <c r="D1001" s="223"/>
      <c r="E1001" s="223"/>
      <c r="F1001" s="223"/>
      <c r="G1001" s="223"/>
      <c r="H1001" s="223"/>
      <c r="I1001" s="223"/>
      <c r="J1001" s="223"/>
      <c r="K1001" s="223"/>
      <c r="L1001" s="223"/>
      <c r="M1001" s="223"/>
      <c r="N1001" s="223"/>
      <c r="O1001" s="223"/>
      <c r="P1001" s="223"/>
      <c r="Q1001" s="223"/>
      <c r="R1001" s="223"/>
      <c r="S1001" s="223"/>
      <c r="T1001" s="223"/>
      <c r="U1001" s="223"/>
      <c r="V1001" s="223"/>
      <c r="W1001" s="223"/>
      <c r="X1001" s="223"/>
      <c r="Y1001" s="223"/>
      <c r="Z1001" s="223"/>
      <c r="AA1001" s="223"/>
      <c r="AB1001" s="223"/>
      <c r="AC1001" s="223"/>
      <c r="AD1001" s="223"/>
      <c r="AE1001" s="223"/>
      <c r="AF1001" s="224"/>
      <c r="AG1001" s="223"/>
      <c r="AH1001" s="223"/>
      <c r="AI1001" s="223"/>
      <c r="AJ1001" s="223"/>
      <c r="AK1001" s="223"/>
      <c r="AL1001" s="223"/>
      <c r="AM1001" s="223"/>
      <c r="AN1001" s="223"/>
      <c r="AO1001" s="223"/>
      <c r="AP1001" s="223"/>
      <c r="AQ1001" s="223"/>
      <c r="AR1001" s="223"/>
      <c r="AS1001" s="223"/>
      <c r="AT1001" s="543"/>
      <c r="AU1001" s="223"/>
      <c r="AV1001" s="223"/>
      <c r="AW1001" s="223"/>
      <c r="AX1001" s="223"/>
    </row>
    <row r="1002" spans="1:50" ht="12.75" customHeight="1" x14ac:dyDescent="0.25">
      <c r="A1002" s="222"/>
      <c r="B1002" s="222"/>
      <c r="C1002" s="223"/>
      <c r="D1002" s="223"/>
      <c r="E1002" s="223"/>
      <c r="F1002" s="223"/>
      <c r="G1002" s="223"/>
      <c r="H1002" s="223"/>
      <c r="I1002" s="223"/>
      <c r="J1002" s="223"/>
      <c r="K1002" s="223"/>
      <c r="L1002" s="223"/>
      <c r="M1002" s="223"/>
      <c r="N1002" s="223"/>
      <c r="O1002" s="223"/>
      <c r="P1002" s="223"/>
      <c r="Q1002" s="223"/>
      <c r="R1002" s="223"/>
      <c r="S1002" s="223"/>
      <c r="T1002" s="223"/>
      <c r="U1002" s="223"/>
      <c r="V1002" s="223"/>
      <c r="W1002" s="223"/>
      <c r="X1002" s="223"/>
      <c r="Y1002" s="223"/>
      <c r="Z1002" s="223"/>
      <c r="AA1002" s="223"/>
      <c r="AB1002" s="223"/>
      <c r="AC1002" s="223"/>
      <c r="AD1002" s="223"/>
      <c r="AE1002" s="223"/>
      <c r="AF1002" s="224"/>
      <c r="AG1002" s="223"/>
      <c r="AH1002" s="223"/>
      <c r="AI1002" s="223"/>
      <c r="AJ1002" s="223"/>
      <c r="AK1002" s="223"/>
      <c r="AL1002" s="223"/>
      <c r="AM1002" s="223"/>
      <c r="AN1002" s="223"/>
      <c r="AO1002" s="223"/>
      <c r="AP1002" s="223"/>
      <c r="AQ1002" s="223"/>
      <c r="AR1002" s="223"/>
      <c r="AS1002" s="223"/>
      <c r="AT1002" s="543"/>
      <c r="AU1002" s="223"/>
      <c r="AV1002" s="223"/>
      <c r="AW1002" s="223"/>
      <c r="AX1002" s="223"/>
    </row>
  </sheetData>
  <mergeCells count="49">
    <mergeCell ref="AL6:AM6"/>
    <mergeCell ref="AN6:AO6"/>
    <mergeCell ref="AR6:AS6"/>
    <mergeCell ref="AP6:AQ6"/>
    <mergeCell ref="AV6:AW6"/>
    <mergeCell ref="AT6:AU6"/>
    <mergeCell ref="D6:E6"/>
    <mergeCell ref="F6:G6"/>
    <mergeCell ref="P6:Q6"/>
    <mergeCell ref="R6:S6"/>
    <mergeCell ref="H6:I6"/>
    <mergeCell ref="J6:K6"/>
    <mergeCell ref="C3:AW5"/>
    <mergeCell ref="T6:U6"/>
    <mergeCell ref="P50:Q50"/>
    <mergeCell ref="AH50:AI50"/>
    <mergeCell ref="V50:W50"/>
    <mergeCell ref="X50:Y50"/>
    <mergeCell ref="AD50:AE50"/>
    <mergeCell ref="AF50:AG50"/>
    <mergeCell ref="T50:U50"/>
    <mergeCell ref="R50:S50"/>
    <mergeCell ref="L50:M50"/>
    <mergeCell ref="H50:I50"/>
    <mergeCell ref="J50:K50"/>
    <mergeCell ref="L6:M6"/>
    <mergeCell ref="N6:O6"/>
    <mergeCell ref="N50:O50"/>
    <mergeCell ref="C208:AK209"/>
    <mergeCell ref="C212:AK213"/>
    <mergeCell ref="C226:AK226"/>
    <mergeCell ref="AJ50:AK50"/>
    <mergeCell ref="C49:AA49"/>
    <mergeCell ref="D50:E50"/>
    <mergeCell ref="F50:G50"/>
    <mergeCell ref="Z50:AA50"/>
    <mergeCell ref="AJ6:AK6"/>
    <mergeCell ref="AH6:AI6"/>
    <mergeCell ref="V6:W6"/>
    <mergeCell ref="X6:Y6"/>
    <mergeCell ref="Z6:AA6"/>
    <mergeCell ref="AB6:AC6"/>
    <mergeCell ref="AD6:AE6"/>
    <mergeCell ref="AF6:AG6"/>
    <mergeCell ref="AP50:AQ50"/>
    <mergeCell ref="AV50:AW50"/>
    <mergeCell ref="AN50:AO50"/>
    <mergeCell ref="AL50:AM50"/>
    <mergeCell ref="AB50:AC50"/>
  </mergeCells>
  <pageMargins left="0.7" right="0.7" top="0.75" bottom="0.75" header="0.3" footer="0.3"/>
  <pageSetup scale="67" orientation="portrait" r:id="rId1"/>
  <colBreaks count="1" manualBreakCount="1">
    <brk id="4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5.140625" defaultRowHeight="15" customHeight="1" x14ac:dyDescent="0.25"/>
  <cols>
    <col min="1" max="2" width="7.42578125" customWidth="1"/>
    <col min="3" max="3" width="11.42578125" customWidth="1"/>
    <col min="4" max="4" width="19.85546875" customWidth="1"/>
    <col min="5" max="26" width="7.42578125" customWidth="1"/>
  </cols>
  <sheetData>
    <row r="1" spans="1:4" ht="15" customHeight="1" x14ac:dyDescent="0.25">
      <c r="A1" s="3" t="s">
        <v>355</v>
      </c>
      <c r="C1" s="3"/>
      <c r="D1" s="3"/>
    </row>
    <row r="2" spans="1:4" ht="15" customHeight="1" x14ac:dyDescent="0.25">
      <c r="A2" s="3" t="s">
        <v>66</v>
      </c>
      <c r="C2" s="3"/>
      <c r="D2" s="3"/>
    </row>
    <row r="3" spans="1:4" ht="15" customHeight="1" x14ac:dyDescent="0.25">
      <c r="A3" s="3" t="s">
        <v>92</v>
      </c>
      <c r="C3" s="3"/>
      <c r="D3" s="3"/>
    </row>
    <row r="4" spans="1:4" ht="15" customHeight="1" x14ac:dyDescent="0.25">
      <c r="A4" s="3" t="s">
        <v>80</v>
      </c>
      <c r="C4" s="3"/>
      <c r="D4" s="3"/>
    </row>
    <row r="5" spans="1:4" ht="15" customHeight="1" x14ac:dyDescent="0.25">
      <c r="A5" s="3" t="s">
        <v>76</v>
      </c>
      <c r="C5" s="3"/>
      <c r="D5" s="3"/>
    </row>
    <row r="6" spans="1:4" ht="15" customHeight="1" x14ac:dyDescent="0.25">
      <c r="A6" s="3" t="s">
        <v>66</v>
      </c>
      <c r="C6" s="624" t="s">
        <v>965</v>
      </c>
      <c r="D6" s="625" t="s">
        <v>968</v>
      </c>
    </row>
    <row r="7" spans="1:4" ht="15" customHeight="1" x14ac:dyDescent="0.25">
      <c r="A7" s="3" t="s">
        <v>66</v>
      </c>
      <c r="C7" s="626" t="s">
        <v>66</v>
      </c>
      <c r="D7" s="627">
        <v>92</v>
      </c>
    </row>
    <row r="8" spans="1:4" ht="15" customHeight="1" x14ac:dyDescent="0.25">
      <c r="A8" s="3" t="s">
        <v>35</v>
      </c>
      <c r="C8" s="628" t="s">
        <v>92</v>
      </c>
      <c r="D8" s="629">
        <v>5</v>
      </c>
    </row>
    <row r="9" spans="1:4" ht="15" customHeight="1" x14ac:dyDescent="0.25">
      <c r="A9" s="3" t="s">
        <v>96</v>
      </c>
      <c r="C9" s="628" t="s">
        <v>80</v>
      </c>
      <c r="D9" s="629">
        <v>1</v>
      </c>
    </row>
    <row r="10" spans="1:4" ht="15" customHeight="1" x14ac:dyDescent="0.25">
      <c r="A10" s="3" t="s">
        <v>72</v>
      </c>
      <c r="C10" s="628" t="s">
        <v>76</v>
      </c>
      <c r="D10" s="629">
        <v>9</v>
      </c>
    </row>
    <row r="11" spans="1:4" ht="15" customHeight="1" x14ac:dyDescent="0.25">
      <c r="A11" s="3" t="s">
        <v>96</v>
      </c>
      <c r="C11" s="628" t="s">
        <v>35</v>
      </c>
      <c r="D11" s="629">
        <v>7</v>
      </c>
    </row>
    <row r="12" spans="1:4" ht="15" customHeight="1" x14ac:dyDescent="0.25">
      <c r="A12" s="3" t="s">
        <v>35</v>
      </c>
      <c r="C12" s="628" t="s">
        <v>96</v>
      </c>
      <c r="D12" s="629">
        <v>26</v>
      </c>
    </row>
    <row r="13" spans="1:4" ht="15" customHeight="1" x14ac:dyDescent="0.25">
      <c r="A13" s="3" t="s">
        <v>116</v>
      </c>
      <c r="C13" s="628" t="s">
        <v>72</v>
      </c>
      <c r="D13" s="629">
        <v>19</v>
      </c>
    </row>
    <row r="14" spans="1:4" ht="15" customHeight="1" x14ac:dyDescent="0.25">
      <c r="A14" s="3" t="s">
        <v>96</v>
      </c>
      <c r="C14" s="628" t="s">
        <v>116</v>
      </c>
      <c r="D14" s="629">
        <v>32</v>
      </c>
    </row>
    <row r="15" spans="1:4" ht="15" customHeight="1" x14ac:dyDescent="0.25">
      <c r="A15" s="3" t="s">
        <v>39</v>
      </c>
      <c r="C15" s="628" t="s">
        <v>39</v>
      </c>
      <c r="D15" s="629">
        <v>2</v>
      </c>
    </row>
    <row r="16" spans="1:4" ht="15" customHeight="1" x14ac:dyDescent="0.25">
      <c r="A16" s="3" t="s">
        <v>72</v>
      </c>
      <c r="C16" s="628" t="s">
        <v>74</v>
      </c>
      <c r="D16" s="629">
        <v>7</v>
      </c>
    </row>
    <row r="17" spans="1:4" ht="15" customHeight="1" x14ac:dyDescent="0.25">
      <c r="A17" s="3" t="s">
        <v>116</v>
      </c>
      <c r="C17" s="628" t="s">
        <v>102</v>
      </c>
      <c r="D17" s="629">
        <v>5</v>
      </c>
    </row>
    <row r="18" spans="1:4" ht="15" customHeight="1" x14ac:dyDescent="0.25">
      <c r="A18" s="3" t="s">
        <v>74</v>
      </c>
      <c r="C18" s="628" t="s">
        <v>50</v>
      </c>
      <c r="D18" s="629">
        <v>4</v>
      </c>
    </row>
    <row r="19" spans="1:4" ht="15" customHeight="1" x14ac:dyDescent="0.25">
      <c r="A19" s="3" t="s">
        <v>116</v>
      </c>
      <c r="C19" s="628" t="s">
        <v>29</v>
      </c>
      <c r="D19" s="629">
        <v>6</v>
      </c>
    </row>
    <row r="20" spans="1:4" ht="15" customHeight="1" x14ac:dyDescent="0.25">
      <c r="A20" s="3" t="s">
        <v>96</v>
      </c>
      <c r="C20" s="628" t="s">
        <v>99</v>
      </c>
      <c r="D20" s="629">
        <v>5</v>
      </c>
    </row>
    <row r="21" spans="1:4" ht="15" customHeight="1" x14ac:dyDescent="0.25">
      <c r="A21" s="3" t="s">
        <v>66</v>
      </c>
      <c r="C21" s="628" t="s">
        <v>52</v>
      </c>
      <c r="D21" s="629">
        <v>1</v>
      </c>
    </row>
    <row r="22" spans="1:4" ht="15" customHeight="1" x14ac:dyDescent="0.25">
      <c r="A22" s="3" t="s">
        <v>66</v>
      </c>
      <c r="C22" s="628" t="s">
        <v>110</v>
      </c>
      <c r="D22" s="629">
        <v>18</v>
      </c>
    </row>
    <row r="23" spans="1:4" ht="15" customHeight="1" x14ac:dyDescent="0.25">
      <c r="A23" s="3" t="s">
        <v>96</v>
      </c>
      <c r="C23" s="628" t="s">
        <v>107</v>
      </c>
      <c r="D23" s="629">
        <v>2</v>
      </c>
    </row>
    <row r="24" spans="1:4" ht="15" customHeight="1" x14ac:dyDescent="0.25">
      <c r="A24" s="3" t="s">
        <v>66</v>
      </c>
      <c r="C24" s="628" t="s">
        <v>105</v>
      </c>
      <c r="D24" s="629">
        <v>10</v>
      </c>
    </row>
    <row r="25" spans="1:4" ht="15" customHeight="1" x14ac:dyDescent="0.25">
      <c r="A25" s="3" t="s">
        <v>102</v>
      </c>
      <c r="C25" s="628" t="s">
        <v>90</v>
      </c>
      <c r="D25" s="629">
        <v>7</v>
      </c>
    </row>
    <row r="26" spans="1:4" ht="15" customHeight="1" x14ac:dyDescent="0.25">
      <c r="A26" s="3" t="s">
        <v>50</v>
      </c>
      <c r="C26" s="628" t="s">
        <v>44</v>
      </c>
      <c r="D26" s="629">
        <v>9</v>
      </c>
    </row>
    <row r="27" spans="1:4" ht="15" customHeight="1" x14ac:dyDescent="0.25">
      <c r="A27" s="3" t="s">
        <v>96</v>
      </c>
      <c r="C27" s="628" t="s">
        <v>48</v>
      </c>
      <c r="D27" s="629">
        <v>5</v>
      </c>
    </row>
    <row r="28" spans="1:4" ht="15" customHeight="1" x14ac:dyDescent="0.25">
      <c r="A28" s="3" t="s">
        <v>29</v>
      </c>
      <c r="C28" s="628" t="s">
        <v>54</v>
      </c>
      <c r="D28" s="629">
        <v>3</v>
      </c>
    </row>
    <row r="29" spans="1:4" ht="15" customHeight="1" x14ac:dyDescent="0.25">
      <c r="A29" s="3" t="s">
        <v>72</v>
      </c>
      <c r="C29" s="628" t="s">
        <v>62</v>
      </c>
      <c r="D29" s="629">
        <v>1</v>
      </c>
    </row>
    <row r="30" spans="1:4" ht="15" customHeight="1" x14ac:dyDescent="0.25">
      <c r="A30" s="3" t="s">
        <v>116</v>
      </c>
      <c r="C30" s="628" t="s">
        <v>47</v>
      </c>
      <c r="D30" s="629">
        <v>3</v>
      </c>
    </row>
    <row r="31" spans="1:4" ht="15" customHeight="1" x14ac:dyDescent="0.25">
      <c r="A31" s="3" t="s">
        <v>99</v>
      </c>
      <c r="C31" s="628" t="s">
        <v>60</v>
      </c>
      <c r="D31" s="629">
        <v>1</v>
      </c>
    </row>
    <row r="32" spans="1:4" x14ac:dyDescent="0.25">
      <c r="A32" s="3" t="s">
        <v>52</v>
      </c>
      <c r="C32" s="628" t="s">
        <v>27</v>
      </c>
      <c r="D32" s="629">
        <v>4</v>
      </c>
    </row>
    <row r="33" spans="1:4" x14ac:dyDescent="0.25">
      <c r="A33" s="3" t="s">
        <v>66</v>
      </c>
      <c r="C33" s="628" t="s">
        <v>101</v>
      </c>
      <c r="D33" s="629">
        <v>4</v>
      </c>
    </row>
    <row r="34" spans="1:4" x14ac:dyDescent="0.25">
      <c r="A34" s="3" t="s">
        <v>66</v>
      </c>
      <c r="C34" s="628" t="s">
        <v>87</v>
      </c>
      <c r="D34" s="629">
        <v>3</v>
      </c>
    </row>
    <row r="35" spans="1:4" x14ac:dyDescent="0.25">
      <c r="A35" s="3" t="s">
        <v>110</v>
      </c>
      <c r="C35" s="628" t="s">
        <v>65</v>
      </c>
      <c r="D35" s="629">
        <v>1</v>
      </c>
    </row>
    <row r="36" spans="1:4" x14ac:dyDescent="0.25">
      <c r="A36" s="3" t="s">
        <v>107</v>
      </c>
      <c r="C36" s="628" t="s">
        <v>88</v>
      </c>
      <c r="D36" s="629">
        <v>4</v>
      </c>
    </row>
    <row r="37" spans="1:4" x14ac:dyDescent="0.25">
      <c r="A37" s="3" t="s">
        <v>110</v>
      </c>
      <c r="C37" s="628" t="s">
        <v>68</v>
      </c>
      <c r="D37" s="629">
        <v>1</v>
      </c>
    </row>
    <row r="38" spans="1:4" x14ac:dyDescent="0.25">
      <c r="A38" s="3" t="s">
        <v>107</v>
      </c>
      <c r="C38" s="628" t="s">
        <v>56</v>
      </c>
      <c r="D38" s="629">
        <v>1</v>
      </c>
    </row>
    <row r="39" spans="1:4" x14ac:dyDescent="0.25">
      <c r="A39" s="3" t="s">
        <v>66</v>
      </c>
      <c r="C39" s="628" t="s">
        <v>31</v>
      </c>
      <c r="D39" s="629">
        <v>1</v>
      </c>
    </row>
    <row r="40" spans="1:4" x14ac:dyDescent="0.25">
      <c r="A40" s="3" t="s">
        <v>116</v>
      </c>
      <c r="C40" s="628" t="s">
        <v>98</v>
      </c>
      <c r="D40" s="629">
        <v>11</v>
      </c>
    </row>
    <row r="41" spans="1:4" x14ac:dyDescent="0.25">
      <c r="A41" s="3" t="s">
        <v>66</v>
      </c>
      <c r="C41" s="628" t="s">
        <v>70</v>
      </c>
      <c r="D41" s="629">
        <v>10</v>
      </c>
    </row>
    <row r="42" spans="1:4" x14ac:dyDescent="0.25">
      <c r="A42" s="3" t="s">
        <v>66</v>
      </c>
      <c r="C42" s="628" t="s">
        <v>114</v>
      </c>
      <c r="D42" s="629">
        <v>3</v>
      </c>
    </row>
    <row r="43" spans="1:4" x14ac:dyDescent="0.25">
      <c r="A43" s="3" t="s">
        <v>105</v>
      </c>
      <c r="C43" s="628" t="s">
        <v>58</v>
      </c>
      <c r="D43" s="629">
        <v>1</v>
      </c>
    </row>
    <row r="44" spans="1:4" x14ac:dyDescent="0.25">
      <c r="A44" s="3" t="s">
        <v>90</v>
      </c>
      <c r="C44" s="628" t="s">
        <v>104</v>
      </c>
      <c r="D44" s="629">
        <v>2</v>
      </c>
    </row>
    <row r="45" spans="1:4" x14ac:dyDescent="0.25">
      <c r="A45" s="3" t="s">
        <v>105</v>
      </c>
      <c r="C45" s="628" t="s">
        <v>24</v>
      </c>
      <c r="D45" s="629">
        <v>6</v>
      </c>
    </row>
    <row r="46" spans="1:4" x14ac:dyDescent="0.25">
      <c r="A46" s="3" t="s">
        <v>29</v>
      </c>
      <c r="C46" s="628" t="s">
        <v>41</v>
      </c>
      <c r="D46" s="629">
        <v>3</v>
      </c>
    </row>
    <row r="47" spans="1:4" x14ac:dyDescent="0.25">
      <c r="A47" s="3" t="s">
        <v>105</v>
      </c>
      <c r="C47" s="628" t="s">
        <v>78</v>
      </c>
      <c r="D47" s="629">
        <v>5</v>
      </c>
    </row>
    <row r="48" spans="1:4" x14ac:dyDescent="0.25">
      <c r="A48" s="3" t="s">
        <v>44</v>
      </c>
      <c r="C48" s="628" t="s">
        <v>94</v>
      </c>
      <c r="D48" s="629">
        <v>1</v>
      </c>
    </row>
    <row r="49" spans="1:4" x14ac:dyDescent="0.25">
      <c r="A49" s="3" t="s">
        <v>66</v>
      </c>
      <c r="C49" s="628" t="s">
        <v>85</v>
      </c>
      <c r="D49" s="629">
        <v>2</v>
      </c>
    </row>
    <row r="50" spans="1:4" x14ac:dyDescent="0.25">
      <c r="A50" s="3" t="s">
        <v>66</v>
      </c>
      <c r="C50" s="628" t="s">
        <v>33</v>
      </c>
      <c r="D50" s="629">
        <v>2</v>
      </c>
    </row>
    <row r="51" spans="1:4" x14ac:dyDescent="0.25">
      <c r="A51" s="3" t="s">
        <v>48</v>
      </c>
      <c r="C51" s="628" t="s">
        <v>84</v>
      </c>
      <c r="D51" s="629">
        <v>3</v>
      </c>
    </row>
    <row r="52" spans="1:4" x14ac:dyDescent="0.25">
      <c r="A52" s="3" t="s">
        <v>39</v>
      </c>
      <c r="C52" s="628" t="s">
        <v>45</v>
      </c>
      <c r="D52" s="629">
        <v>1</v>
      </c>
    </row>
    <row r="53" spans="1:4" x14ac:dyDescent="0.25">
      <c r="A53" s="3" t="s">
        <v>66</v>
      </c>
      <c r="C53" s="628" t="s">
        <v>109</v>
      </c>
      <c r="D53" s="629">
        <v>1</v>
      </c>
    </row>
    <row r="54" spans="1:4" x14ac:dyDescent="0.25">
      <c r="A54" s="3" t="s">
        <v>116</v>
      </c>
      <c r="C54" s="628" t="s">
        <v>112</v>
      </c>
      <c r="D54" s="629">
        <v>2</v>
      </c>
    </row>
    <row r="55" spans="1:4" x14ac:dyDescent="0.25">
      <c r="A55" s="3" t="s">
        <v>54</v>
      </c>
      <c r="C55" s="628" t="s">
        <v>82</v>
      </c>
      <c r="D55" s="629">
        <v>1</v>
      </c>
    </row>
    <row r="56" spans="1:4" x14ac:dyDescent="0.25">
      <c r="A56" s="3" t="s">
        <v>62</v>
      </c>
      <c r="C56" s="628" t="s">
        <v>26</v>
      </c>
      <c r="D56" s="629">
        <v>1</v>
      </c>
    </row>
    <row r="57" spans="1:4" x14ac:dyDescent="0.25">
      <c r="A57" s="3" t="s">
        <v>66</v>
      </c>
      <c r="C57" s="628" t="s">
        <v>37</v>
      </c>
      <c r="D57" s="629">
        <v>1</v>
      </c>
    </row>
    <row r="58" spans="1:4" x14ac:dyDescent="0.25">
      <c r="A58" s="3" t="s">
        <v>74</v>
      </c>
      <c r="C58" s="628" t="s">
        <v>63</v>
      </c>
      <c r="D58" s="629">
        <v>1</v>
      </c>
    </row>
    <row r="59" spans="1:4" x14ac:dyDescent="0.25">
      <c r="A59" s="3" t="s">
        <v>47</v>
      </c>
      <c r="C59" s="630" t="s">
        <v>118</v>
      </c>
      <c r="D59" s="631">
        <v>356</v>
      </c>
    </row>
    <row r="60" spans="1:4" x14ac:dyDescent="0.25">
      <c r="A60" s="3" t="s">
        <v>72</v>
      </c>
      <c r="C60" s="3"/>
      <c r="D60" s="3"/>
    </row>
    <row r="61" spans="1:4" x14ac:dyDescent="0.25">
      <c r="A61" s="3" t="s">
        <v>66</v>
      </c>
      <c r="C61" s="3"/>
      <c r="D61" s="3"/>
    </row>
    <row r="62" spans="1:4" x14ac:dyDescent="0.25">
      <c r="A62" s="3" t="s">
        <v>66</v>
      </c>
      <c r="C62" s="3"/>
      <c r="D62" s="3"/>
    </row>
    <row r="63" spans="1:4" x14ac:dyDescent="0.25">
      <c r="A63" s="3" t="s">
        <v>72</v>
      </c>
      <c r="C63" s="3"/>
      <c r="D63" s="3"/>
    </row>
    <row r="64" spans="1:4" x14ac:dyDescent="0.25">
      <c r="A64" s="3" t="s">
        <v>60</v>
      </c>
      <c r="C64" s="3"/>
      <c r="D64" s="3"/>
    </row>
    <row r="65" spans="1:4" x14ac:dyDescent="0.25">
      <c r="A65" s="3" t="s">
        <v>35</v>
      </c>
      <c r="C65" s="3"/>
      <c r="D65" s="3"/>
    </row>
    <row r="66" spans="1:4" x14ac:dyDescent="0.25">
      <c r="A66" s="3" t="s">
        <v>27</v>
      </c>
      <c r="C66" s="3"/>
      <c r="D66" s="3"/>
    </row>
    <row r="67" spans="1:4" x14ac:dyDescent="0.25">
      <c r="A67" s="3" t="s">
        <v>54</v>
      </c>
      <c r="C67" s="3"/>
      <c r="D67" s="3"/>
    </row>
    <row r="68" spans="1:4" x14ac:dyDescent="0.25">
      <c r="A68" s="3" t="s">
        <v>96</v>
      </c>
      <c r="C68" s="3"/>
      <c r="D68" s="3"/>
    </row>
    <row r="69" spans="1:4" x14ac:dyDescent="0.25">
      <c r="A69" s="3" t="s">
        <v>44</v>
      </c>
      <c r="C69" s="3"/>
      <c r="D69" s="3"/>
    </row>
    <row r="70" spans="1:4" x14ac:dyDescent="0.25">
      <c r="A70" s="3" t="s">
        <v>66</v>
      </c>
      <c r="C70" s="3"/>
      <c r="D70" s="3"/>
    </row>
    <row r="71" spans="1:4" x14ac:dyDescent="0.25">
      <c r="A71" s="3" t="s">
        <v>74</v>
      </c>
      <c r="C71" s="3"/>
      <c r="D71" s="3"/>
    </row>
    <row r="72" spans="1:4" x14ac:dyDescent="0.25">
      <c r="A72" s="3" t="s">
        <v>101</v>
      </c>
      <c r="C72" s="3"/>
      <c r="D72" s="3"/>
    </row>
    <row r="73" spans="1:4" x14ac:dyDescent="0.25">
      <c r="A73" s="3" t="s">
        <v>87</v>
      </c>
      <c r="C73" s="3"/>
      <c r="D73" s="3"/>
    </row>
    <row r="74" spans="1:4" x14ac:dyDescent="0.25">
      <c r="A74" s="3" t="s">
        <v>65</v>
      </c>
      <c r="C74" s="3"/>
      <c r="D74" s="3"/>
    </row>
    <row r="75" spans="1:4" x14ac:dyDescent="0.25">
      <c r="A75" s="3" t="s">
        <v>88</v>
      </c>
      <c r="C75" s="3"/>
      <c r="D75" s="3"/>
    </row>
    <row r="76" spans="1:4" x14ac:dyDescent="0.25">
      <c r="A76" s="3" t="s">
        <v>66</v>
      </c>
      <c r="C76" s="3"/>
      <c r="D76" s="3"/>
    </row>
    <row r="77" spans="1:4" x14ac:dyDescent="0.25">
      <c r="A77" s="3" t="s">
        <v>76</v>
      </c>
      <c r="C77" s="3"/>
      <c r="D77" s="3"/>
    </row>
    <row r="78" spans="1:4" x14ac:dyDescent="0.25">
      <c r="A78" s="3" t="s">
        <v>90</v>
      </c>
      <c r="C78" s="3"/>
      <c r="D78" s="3"/>
    </row>
    <row r="79" spans="1:4" x14ac:dyDescent="0.25">
      <c r="A79" s="3" t="s">
        <v>68</v>
      </c>
      <c r="C79" s="3"/>
      <c r="D79" s="3"/>
    </row>
    <row r="80" spans="1:4" x14ac:dyDescent="0.25">
      <c r="A80" s="3" t="s">
        <v>48</v>
      </c>
      <c r="C80" s="3"/>
      <c r="D80" s="3"/>
    </row>
    <row r="81" spans="1:4" x14ac:dyDescent="0.25">
      <c r="A81" s="3" t="s">
        <v>110</v>
      </c>
      <c r="C81" s="3"/>
      <c r="D81" s="3"/>
    </row>
    <row r="82" spans="1:4" x14ac:dyDescent="0.25">
      <c r="A82" s="3" t="s">
        <v>72</v>
      </c>
      <c r="C82" s="3"/>
      <c r="D82" s="3"/>
    </row>
    <row r="83" spans="1:4" x14ac:dyDescent="0.25">
      <c r="A83" s="3" t="s">
        <v>116</v>
      </c>
      <c r="C83" s="3"/>
      <c r="D83" s="3"/>
    </row>
    <row r="84" spans="1:4" x14ac:dyDescent="0.25">
      <c r="A84" s="3" t="s">
        <v>105</v>
      </c>
      <c r="C84" s="3"/>
      <c r="D84" s="3"/>
    </row>
    <row r="85" spans="1:4" x14ac:dyDescent="0.25">
      <c r="A85" s="3" t="s">
        <v>110</v>
      </c>
      <c r="C85" s="3"/>
      <c r="D85" s="3"/>
    </row>
    <row r="86" spans="1:4" x14ac:dyDescent="0.25">
      <c r="A86" s="3" t="s">
        <v>66</v>
      </c>
      <c r="C86" s="3"/>
      <c r="D86" s="3"/>
    </row>
    <row r="87" spans="1:4" x14ac:dyDescent="0.25">
      <c r="A87" s="3" t="s">
        <v>96</v>
      </c>
      <c r="C87" s="3"/>
      <c r="D87" s="3"/>
    </row>
    <row r="88" spans="1:4" x14ac:dyDescent="0.25">
      <c r="A88" s="3" t="s">
        <v>66</v>
      </c>
      <c r="C88" s="3"/>
      <c r="D88" s="3"/>
    </row>
    <row r="89" spans="1:4" x14ac:dyDescent="0.25">
      <c r="A89" s="3" t="s">
        <v>35</v>
      </c>
      <c r="C89" s="3"/>
      <c r="D89" s="3"/>
    </row>
    <row r="90" spans="1:4" x14ac:dyDescent="0.25">
      <c r="A90" s="3" t="s">
        <v>110</v>
      </c>
      <c r="C90" s="3"/>
      <c r="D90" s="3"/>
    </row>
    <row r="91" spans="1:4" x14ac:dyDescent="0.25">
      <c r="A91" s="3" t="s">
        <v>110</v>
      </c>
      <c r="C91" s="3"/>
      <c r="D91" s="3"/>
    </row>
    <row r="92" spans="1:4" x14ac:dyDescent="0.25">
      <c r="A92" s="3" t="s">
        <v>56</v>
      </c>
      <c r="C92" s="3"/>
      <c r="D92" s="3"/>
    </row>
    <row r="93" spans="1:4" x14ac:dyDescent="0.25">
      <c r="A93" s="3" t="s">
        <v>74</v>
      </c>
      <c r="C93" s="3"/>
      <c r="D93" s="3"/>
    </row>
    <row r="94" spans="1:4" x14ac:dyDescent="0.25">
      <c r="A94" s="3" t="s">
        <v>92</v>
      </c>
      <c r="C94" s="3"/>
      <c r="D94" s="3"/>
    </row>
    <row r="95" spans="1:4" x14ac:dyDescent="0.25">
      <c r="A95" s="3" t="s">
        <v>66</v>
      </c>
      <c r="C95" s="3"/>
      <c r="D95" s="3"/>
    </row>
    <row r="96" spans="1:4" x14ac:dyDescent="0.25">
      <c r="A96" s="3" t="s">
        <v>31</v>
      </c>
      <c r="C96" s="3"/>
      <c r="D96" s="3"/>
    </row>
    <row r="97" spans="1:4" x14ac:dyDescent="0.25">
      <c r="A97" s="3" t="s">
        <v>96</v>
      </c>
      <c r="C97" s="3"/>
      <c r="D97" s="3"/>
    </row>
    <row r="98" spans="1:4" x14ac:dyDescent="0.25">
      <c r="A98" s="3" t="s">
        <v>98</v>
      </c>
      <c r="C98" s="3"/>
      <c r="D98" s="3"/>
    </row>
    <row r="99" spans="1:4" x14ac:dyDescent="0.25">
      <c r="A99" s="3" t="s">
        <v>70</v>
      </c>
      <c r="C99" s="3"/>
      <c r="D99" s="3"/>
    </row>
    <row r="100" spans="1:4" x14ac:dyDescent="0.25">
      <c r="A100" s="3" t="s">
        <v>66</v>
      </c>
      <c r="C100" s="3"/>
      <c r="D100" s="3"/>
    </row>
    <row r="101" spans="1:4" x14ac:dyDescent="0.25">
      <c r="A101" s="3" t="s">
        <v>66</v>
      </c>
      <c r="C101" s="3"/>
      <c r="D101" s="3"/>
    </row>
    <row r="102" spans="1:4" x14ac:dyDescent="0.25">
      <c r="A102" s="3" t="s">
        <v>72</v>
      </c>
      <c r="C102" s="3"/>
      <c r="D102" s="3"/>
    </row>
    <row r="103" spans="1:4" x14ac:dyDescent="0.25">
      <c r="A103" s="3" t="s">
        <v>114</v>
      </c>
      <c r="C103" s="3"/>
      <c r="D103" s="3"/>
    </row>
    <row r="104" spans="1:4" x14ac:dyDescent="0.25">
      <c r="A104" s="3" t="s">
        <v>66</v>
      </c>
      <c r="C104" s="3"/>
      <c r="D104" s="3"/>
    </row>
    <row r="105" spans="1:4" x14ac:dyDescent="0.25">
      <c r="A105" s="3" t="s">
        <v>99</v>
      </c>
      <c r="C105" s="3"/>
      <c r="D105" s="3"/>
    </row>
    <row r="106" spans="1:4" x14ac:dyDescent="0.25">
      <c r="A106" s="3" t="s">
        <v>70</v>
      </c>
      <c r="C106" s="3"/>
      <c r="D106" s="3"/>
    </row>
    <row r="107" spans="1:4" x14ac:dyDescent="0.25">
      <c r="A107" s="3" t="s">
        <v>110</v>
      </c>
      <c r="C107" s="3"/>
      <c r="D107" s="3"/>
    </row>
    <row r="108" spans="1:4" x14ac:dyDescent="0.25">
      <c r="A108" s="3" t="s">
        <v>96</v>
      </c>
      <c r="C108" s="3"/>
      <c r="D108" s="3"/>
    </row>
    <row r="109" spans="1:4" x14ac:dyDescent="0.25">
      <c r="A109" s="3" t="s">
        <v>92</v>
      </c>
      <c r="C109" s="3"/>
      <c r="D109" s="3"/>
    </row>
    <row r="110" spans="1:4" x14ac:dyDescent="0.25">
      <c r="A110" s="3" t="s">
        <v>50</v>
      </c>
      <c r="C110" s="3"/>
      <c r="D110" s="3"/>
    </row>
    <row r="111" spans="1:4" x14ac:dyDescent="0.25">
      <c r="A111" s="3" t="s">
        <v>66</v>
      </c>
      <c r="C111" s="3"/>
      <c r="D111" s="3"/>
    </row>
    <row r="112" spans="1:4" x14ac:dyDescent="0.25">
      <c r="A112" s="3" t="s">
        <v>58</v>
      </c>
      <c r="C112" s="3"/>
      <c r="D112" s="3"/>
    </row>
    <row r="113" spans="1:4" x14ac:dyDescent="0.25">
      <c r="A113" s="3" t="s">
        <v>104</v>
      </c>
      <c r="C113" s="3"/>
      <c r="D113" s="3"/>
    </row>
    <row r="114" spans="1:4" x14ac:dyDescent="0.25">
      <c r="A114" s="3" t="s">
        <v>116</v>
      </c>
      <c r="C114" s="3"/>
      <c r="D114" s="3"/>
    </row>
    <row r="115" spans="1:4" x14ac:dyDescent="0.25">
      <c r="A115" s="3" t="s">
        <v>66</v>
      </c>
      <c r="C115" s="3"/>
      <c r="D115" s="3"/>
    </row>
    <row r="116" spans="1:4" x14ac:dyDescent="0.25">
      <c r="A116" s="3" t="s">
        <v>116</v>
      </c>
      <c r="C116" s="3"/>
      <c r="D116" s="3"/>
    </row>
    <row r="117" spans="1:4" x14ac:dyDescent="0.25">
      <c r="A117" s="3" t="s">
        <v>66</v>
      </c>
      <c r="C117" s="3"/>
      <c r="D117" s="3"/>
    </row>
    <row r="118" spans="1:4" x14ac:dyDescent="0.25">
      <c r="A118" s="3" t="s">
        <v>70</v>
      </c>
      <c r="C118" s="3"/>
      <c r="D118" s="3"/>
    </row>
    <row r="119" spans="1:4" x14ac:dyDescent="0.25">
      <c r="A119" s="3" t="s">
        <v>90</v>
      </c>
      <c r="C119" s="3"/>
      <c r="D119" s="3"/>
    </row>
    <row r="120" spans="1:4" x14ac:dyDescent="0.25">
      <c r="A120" s="3" t="s">
        <v>66</v>
      </c>
      <c r="C120" s="3"/>
      <c r="D120" s="3"/>
    </row>
    <row r="121" spans="1:4" x14ac:dyDescent="0.25">
      <c r="A121" s="3" t="s">
        <v>24</v>
      </c>
      <c r="C121" s="3"/>
      <c r="D121" s="3"/>
    </row>
    <row r="122" spans="1:4" x14ac:dyDescent="0.25">
      <c r="A122" s="3" t="s">
        <v>24</v>
      </c>
      <c r="C122" s="3"/>
      <c r="D122" s="3"/>
    </row>
    <row r="123" spans="1:4" x14ac:dyDescent="0.25">
      <c r="A123" s="3" t="s">
        <v>66</v>
      </c>
      <c r="C123" s="3"/>
      <c r="D123" s="3"/>
    </row>
    <row r="124" spans="1:4" x14ac:dyDescent="0.25">
      <c r="A124" s="3" t="s">
        <v>24</v>
      </c>
      <c r="C124" s="3"/>
      <c r="D124" s="3"/>
    </row>
    <row r="125" spans="1:4" x14ac:dyDescent="0.25">
      <c r="A125" s="3" t="s">
        <v>41</v>
      </c>
      <c r="C125" s="3"/>
      <c r="D125" s="3"/>
    </row>
    <row r="126" spans="1:4" x14ac:dyDescent="0.25">
      <c r="A126" s="3" t="s">
        <v>72</v>
      </c>
      <c r="C126" s="3"/>
      <c r="D126" s="3"/>
    </row>
    <row r="127" spans="1:4" x14ac:dyDescent="0.25">
      <c r="A127" s="3" t="s">
        <v>66</v>
      </c>
      <c r="C127" s="3"/>
      <c r="D127" s="3"/>
    </row>
    <row r="128" spans="1:4" x14ac:dyDescent="0.25">
      <c r="A128" s="3" t="s">
        <v>70</v>
      </c>
      <c r="C128" s="3"/>
      <c r="D128" s="3"/>
    </row>
    <row r="129" spans="1:4" x14ac:dyDescent="0.25">
      <c r="A129" s="3" t="s">
        <v>66</v>
      </c>
      <c r="C129" s="3"/>
      <c r="D129" s="3"/>
    </row>
    <row r="130" spans="1:4" x14ac:dyDescent="0.25">
      <c r="A130" s="3" t="s">
        <v>87</v>
      </c>
      <c r="C130" s="3"/>
      <c r="D130" s="3"/>
    </row>
    <row r="131" spans="1:4" x14ac:dyDescent="0.25">
      <c r="A131" s="3" t="s">
        <v>116</v>
      </c>
      <c r="C131" s="3"/>
      <c r="D131" s="3"/>
    </row>
    <row r="132" spans="1:4" x14ac:dyDescent="0.25">
      <c r="A132" s="3" t="s">
        <v>116</v>
      </c>
      <c r="C132" s="3"/>
      <c r="D132" s="3"/>
    </row>
    <row r="133" spans="1:4" x14ac:dyDescent="0.25">
      <c r="A133" s="3" t="s">
        <v>96</v>
      </c>
      <c r="C133" s="3"/>
      <c r="D133" s="3"/>
    </row>
    <row r="134" spans="1:4" x14ac:dyDescent="0.25">
      <c r="A134" s="3" t="s">
        <v>27</v>
      </c>
      <c r="C134" s="3"/>
      <c r="D134" s="3"/>
    </row>
    <row r="135" spans="1:4" x14ac:dyDescent="0.25">
      <c r="A135" s="3" t="s">
        <v>78</v>
      </c>
      <c r="C135" s="3"/>
      <c r="D135" s="3"/>
    </row>
    <row r="136" spans="1:4" x14ac:dyDescent="0.25">
      <c r="A136" s="3" t="s">
        <v>66</v>
      </c>
      <c r="C136" s="3"/>
      <c r="D136" s="3"/>
    </row>
    <row r="137" spans="1:4" x14ac:dyDescent="0.25">
      <c r="A137" s="3" t="s">
        <v>66</v>
      </c>
      <c r="C137" s="3"/>
      <c r="D137" s="3"/>
    </row>
    <row r="138" spans="1:4" x14ac:dyDescent="0.25">
      <c r="A138" s="3" t="s">
        <v>66</v>
      </c>
      <c r="C138" s="3"/>
      <c r="D138" s="3"/>
    </row>
    <row r="139" spans="1:4" x14ac:dyDescent="0.25">
      <c r="A139" s="3" t="s">
        <v>94</v>
      </c>
      <c r="C139" s="3"/>
      <c r="D139" s="3"/>
    </row>
    <row r="140" spans="1:4" x14ac:dyDescent="0.25">
      <c r="A140" s="3" t="s">
        <v>85</v>
      </c>
      <c r="C140" s="3"/>
      <c r="D140" s="3"/>
    </row>
    <row r="141" spans="1:4" x14ac:dyDescent="0.25">
      <c r="A141" s="3" t="s">
        <v>116</v>
      </c>
      <c r="C141" s="3"/>
      <c r="D141" s="3"/>
    </row>
    <row r="142" spans="1:4" x14ac:dyDescent="0.25">
      <c r="A142" s="3" t="s">
        <v>33</v>
      </c>
      <c r="C142" s="3"/>
      <c r="D142" s="3"/>
    </row>
    <row r="143" spans="1:4" x14ac:dyDescent="0.25">
      <c r="A143" s="3" t="s">
        <v>66</v>
      </c>
      <c r="C143" s="3"/>
      <c r="D143" s="3"/>
    </row>
    <row r="144" spans="1:4" x14ac:dyDescent="0.25">
      <c r="A144" s="3" t="s">
        <v>66</v>
      </c>
      <c r="C144" s="3"/>
      <c r="D144" s="3"/>
    </row>
    <row r="145" spans="1:4" x14ac:dyDescent="0.25">
      <c r="A145" s="3" t="s">
        <v>98</v>
      </c>
      <c r="C145" s="3"/>
      <c r="D145" s="3"/>
    </row>
    <row r="146" spans="1:4" x14ac:dyDescent="0.25">
      <c r="A146" s="3" t="s">
        <v>116</v>
      </c>
      <c r="C146" s="3"/>
      <c r="D146" s="3"/>
    </row>
    <row r="147" spans="1:4" x14ac:dyDescent="0.25">
      <c r="A147" s="3" t="s">
        <v>66</v>
      </c>
      <c r="C147" s="3"/>
      <c r="D147" s="3"/>
    </row>
    <row r="148" spans="1:4" x14ac:dyDescent="0.25">
      <c r="A148" s="3" t="s">
        <v>54</v>
      </c>
      <c r="C148" s="3"/>
      <c r="D148" s="3"/>
    </row>
    <row r="149" spans="1:4" x14ac:dyDescent="0.25">
      <c r="A149" s="3" t="s">
        <v>105</v>
      </c>
      <c r="C149" s="3"/>
      <c r="D149" s="3"/>
    </row>
    <row r="150" spans="1:4" x14ac:dyDescent="0.25">
      <c r="A150" s="3" t="s">
        <v>78</v>
      </c>
      <c r="C150" s="3"/>
      <c r="D150" s="3"/>
    </row>
    <row r="151" spans="1:4" x14ac:dyDescent="0.25">
      <c r="A151" s="3" t="s">
        <v>35</v>
      </c>
      <c r="C151" s="3"/>
      <c r="D151" s="3"/>
    </row>
    <row r="152" spans="1:4" x14ac:dyDescent="0.25">
      <c r="A152" s="3" t="s">
        <v>66</v>
      </c>
      <c r="C152" s="3"/>
      <c r="D152" s="3"/>
    </row>
    <row r="153" spans="1:4" x14ac:dyDescent="0.25">
      <c r="A153" s="3" t="s">
        <v>110</v>
      </c>
      <c r="C153" s="3"/>
      <c r="D153" s="3"/>
    </row>
    <row r="154" spans="1:4" x14ac:dyDescent="0.25">
      <c r="A154" s="3" t="s">
        <v>66</v>
      </c>
      <c r="C154" s="3"/>
      <c r="D154" s="3"/>
    </row>
    <row r="155" spans="1:4" x14ac:dyDescent="0.25">
      <c r="A155" s="3" t="s">
        <v>105</v>
      </c>
      <c r="C155" s="3"/>
      <c r="D155" s="3"/>
    </row>
    <row r="156" spans="1:4" x14ac:dyDescent="0.25">
      <c r="A156" s="3" t="s">
        <v>50</v>
      </c>
      <c r="C156" s="3"/>
      <c r="D156" s="3"/>
    </row>
    <row r="157" spans="1:4" x14ac:dyDescent="0.25">
      <c r="A157" s="3" t="s">
        <v>66</v>
      </c>
      <c r="C157" s="3"/>
      <c r="D157" s="3"/>
    </row>
    <row r="158" spans="1:4" x14ac:dyDescent="0.25">
      <c r="A158" s="3" t="s">
        <v>70</v>
      </c>
      <c r="C158" s="3"/>
      <c r="D158" s="3"/>
    </row>
    <row r="159" spans="1:4" x14ac:dyDescent="0.25">
      <c r="A159" s="3" t="s">
        <v>90</v>
      </c>
      <c r="C159" s="3"/>
      <c r="D159" s="3"/>
    </row>
    <row r="160" spans="1:4" x14ac:dyDescent="0.25">
      <c r="A160" s="3" t="s">
        <v>66</v>
      </c>
      <c r="C160" s="3"/>
      <c r="D160" s="3"/>
    </row>
    <row r="161" spans="1:4" x14ac:dyDescent="0.25">
      <c r="A161" s="3" t="s">
        <v>87</v>
      </c>
      <c r="C161" s="3"/>
      <c r="D161" s="3"/>
    </row>
    <row r="162" spans="1:4" x14ac:dyDescent="0.25">
      <c r="A162" s="3" t="s">
        <v>66</v>
      </c>
      <c r="C162" s="3"/>
      <c r="D162" s="3"/>
    </row>
    <row r="163" spans="1:4" x14ac:dyDescent="0.25">
      <c r="A163" s="3" t="s">
        <v>50</v>
      </c>
      <c r="C163" s="3"/>
      <c r="D163" s="3"/>
    </row>
    <row r="164" spans="1:4" x14ac:dyDescent="0.25">
      <c r="A164" s="3" t="s">
        <v>48</v>
      </c>
      <c r="C164" s="3"/>
      <c r="D164" s="3"/>
    </row>
    <row r="165" spans="1:4" x14ac:dyDescent="0.25">
      <c r="A165" s="3" t="s">
        <v>66</v>
      </c>
      <c r="C165" s="3"/>
      <c r="D165" s="3"/>
    </row>
    <row r="166" spans="1:4" x14ac:dyDescent="0.25">
      <c r="A166" s="3" t="s">
        <v>110</v>
      </c>
      <c r="C166" s="3"/>
      <c r="D166" s="3"/>
    </row>
    <row r="167" spans="1:4" x14ac:dyDescent="0.25">
      <c r="A167" s="3" t="s">
        <v>84</v>
      </c>
      <c r="C167" s="3"/>
      <c r="D167" s="3"/>
    </row>
    <row r="168" spans="1:4" x14ac:dyDescent="0.25">
      <c r="A168" s="3" t="s">
        <v>66</v>
      </c>
      <c r="C168" s="3"/>
      <c r="D168" s="3"/>
    </row>
    <row r="169" spans="1:4" x14ac:dyDescent="0.25">
      <c r="A169" s="3" t="s">
        <v>70</v>
      </c>
      <c r="C169" s="3"/>
      <c r="D169" s="3"/>
    </row>
    <row r="170" spans="1:4" x14ac:dyDescent="0.25">
      <c r="A170" s="3" t="s">
        <v>66</v>
      </c>
      <c r="C170" s="3"/>
      <c r="D170" s="3"/>
    </row>
    <row r="171" spans="1:4" x14ac:dyDescent="0.25">
      <c r="A171" s="3" t="s">
        <v>66</v>
      </c>
      <c r="C171" s="3"/>
      <c r="D171" s="3"/>
    </row>
    <row r="172" spans="1:4" x14ac:dyDescent="0.25">
      <c r="A172" s="3" t="s">
        <v>66</v>
      </c>
      <c r="C172" s="3"/>
      <c r="D172" s="3"/>
    </row>
    <row r="173" spans="1:4" x14ac:dyDescent="0.25">
      <c r="A173" s="3" t="s">
        <v>96</v>
      </c>
      <c r="C173" s="3"/>
      <c r="D173" s="3"/>
    </row>
    <row r="174" spans="1:4" x14ac:dyDescent="0.25">
      <c r="A174" s="3" t="s">
        <v>70</v>
      </c>
      <c r="C174" s="3"/>
      <c r="D174" s="3"/>
    </row>
    <row r="175" spans="1:4" x14ac:dyDescent="0.25">
      <c r="A175" s="3" t="s">
        <v>66</v>
      </c>
      <c r="C175" s="3"/>
      <c r="D175" s="3"/>
    </row>
    <row r="176" spans="1:4" x14ac:dyDescent="0.25">
      <c r="A176" s="3" t="s">
        <v>48</v>
      </c>
      <c r="C176" s="3"/>
      <c r="D176" s="3"/>
    </row>
    <row r="177" spans="1:4" x14ac:dyDescent="0.25">
      <c r="A177" s="3" t="s">
        <v>88</v>
      </c>
      <c r="C177" s="3"/>
      <c r="D177" s="3"/>
    </row>
    <row r="178" spans="1:4" x14ac:dyDescent="0.25">
      <c r="A178" s="3" t="s">
        <v>84</v>
      </c>
      <c r="C178" s="3"/>
      <c r="D178" s="3"/>
    </row>
    <row r="179" spans="1:4" x14ac:dyDescent="0.25">
      <c r="A179" s="3" t="s">
        <v>66</v>
      </c>
      <c r="C179" s="3"/>
      <c r="D179" s="3"/>
    </row>
    <row r="180" spans="1:4" x14ac:dyDescent="0.25">
      <c r="A180" s="3" t="s">
        <v>66</v>
      </c>
      <c r="C180" s="3"/>
      <c r="D180" s="3"/>
    </row>
    <row r="181" spans="1:4" x14ac:dyDescent="0.25">
      <c r="A181" s="3" t="s">
        <v>45</v>
      </c>
      <c r="C181" s="3"/>
      <c r="D181" s="3"/>
    </row>
    <row r="182" spans="1:4" x14ac:dyDescent="0.25">
      <c r="A182" s="3" t="s">
        <v>96</v>
      </c>
      <c r="C182" s="3"/>
      <c r="D182" s="3"/>
    </row>
    <row r="183" spans="1:4" x14ac:dyDescent="0.25">
      <c r="A183" s="3" t="s">
        <v>72</v>
      </c>
      <c r="C183" s="3"/>
      <c r="D183" s="3"/>
    </row>
    <row r="184" spans="1:4" x14ac:dyDescent="0.25">
      <c r="A184" s="3" t="s">
        <v>98</v>
      </c>
      <c r="C184" s="3"/>
      <c r="D184" s="3"/>
    </row>
    <row r="185" spans="1:4" x14ac:dyDescent="0.25">
      <c r="A185" s="3" t="s">
        <v>102</v>
      </c>
      <c r="C185" s="3"/>
      <c r="D185" s="3"/>
    </row>
    <row r="186" spans="1:4" x14ac:dyDescent="0.25">
      <c r="A186" s="3" t="s">
        <v>104</v>
      </c>
      <c r="C186" s="3"/>
      <c r="D186" s="3"/>
    </row>
    <row r="187" spans="1:4" x14ac:dyDescent="0.25">
      <c r="A187" s="3" t="s">
        <v>116</v>
      </c>
      <c r="C187" s="3"/>
      <c r="D187" s="3"/>
    </row>
    <row r="188" spans="1:4" x14ac:dyDescent="0.25">
      <c r="A188" s="3" t="s">
        <v>76</v>
      </c>
      <c r="C188" s="3"/>
      <c r="D188" s="3"/>
    </row>
    <row r="189" spans="1:4" x14ac:dyDescent="0.25">
      <c r="A189" s="3" t="s">
        <v>66</v>
      </c>
      <c r="C189" s="3"/>
      <c r="D189" s="3"/>
    </row>
    <row r="190" spans="1:4" x14ac:dyDescent="0.25">
      <c r="A190" s="3" t="s">
        <v>29</v>
      </c>
      <c r="C190" s="3"/>
      <c r="D190" s="3"/>
    </row>
    <row r="191" spans="1:4" x14ac:dyDescent="0.25">
      <c r="A191" s="3" t="s">
        <v>66</v>
      </c>
      <c r="C191" s="3"/>
      <c r="D191" s="3"/>
    </row>
    <row r="192" spans="1:4" x14ac:dyDescent="0.25">
      <c r="A192" s="3" t="s">
        <v>105</v>
      </c>
      <c r="C192" s="3"/>
      <c r="D192" s="3"/>
    </row>
    <row r="193" spans="1:4" x14ac:dyDescent="0.25">
      <c r="A193" s="3" t="s">
        <v>70</v>
      </c>
      <c r="C193" s="3"/>
      <c r="D193" s="3"/>
    </row>
    <row r="194" spans="1:4" x14ac:dyDescent="0.25">
      <c r="A194" s="3" t="s">
        <v>96</v>
      </c>
      <c r="C194" s="3"/>
      <c r="D194" s="3"/>
    </row>
    <row r="195" spans="1:4" x14ac:dyDescent="0.25">
      <c r="A195" s="3" t="s">
        <v>66</v>
      </c>
      <c r="C195" s="3"/>
      <c r="D195" s="3"/>
    </row>
    <row r="196" spans="1:4" x14ac:dyDescent="0.25">
      <c r="A196" s="3" t="s">
        <v>96</v>
      </c>
      <c r="C196" s="3"/>
      <c r="D196" s="3"/>
    </row>
    <row r="197" spans="1:4" x14ac:dyDescent="0.25">
      <c r="A197" s="3" t="s">
        <v>66</v>
      </c>
      <c r="C197" s="3"/>
      <c r="D197" s="3"/>
    </row>
    <row r="198" spans="1:4" x14ac:dyDescent="0.25">
      <c r="A198" s="3" t="s">
        <v>47</v>
      </c>
      <c r="C198" s="3"/>
      <c r="D198" s="3"/>
    </row>
    <row r="199" spans="1:4" x14ac:dyDescent="0.25">
      <c r="A199" s="3" t="s">
        <v>66</v>
      </c>
      <c r="C199" s="3"/>
      <c r="D199" s="3"/>
    </row>
    <row r="200" spans="1:4" x14ac:dyDescent="0.25">
      <c r="A200" s="3" t="s">
        <v>66</v>
      </c>
      <c r="C200" s="3"/>
      <c r="D200" s="3"/>
    </row>
    <row r="201" spans="1:4" x14ac:dyDescent="0.25">
      <c r="A201" s="3" t="s">
        <v>116</v>
      </c>
      <c r="C201" s="3"/>
      <c r="D201" s="3"/>
    </row>
    <row r="202" spans="1:4" x14ac:dyDescent="0.25">
      <c r="A202" s="3" t="s">
        <v>29</v>
      </c>
      <c r="C202" s="3"/>
      <c r="D202" s="3"/>
    </row>
    <row r="203" spans="1:4" x14ac:dyDescent="0.25">
      <c r="A203" s="3" t="s">
        <v>98</v>
      </c>
      <c r="C203" s="3"/>
      <c r="D203" s="3"/>
    </row>
    <row r="204" spans="1:4" x14ac:dyDescent="0.25">
      <c r="A204" s="3" t="s">
        <v>66</v>
      </c>
      <c r="C204" s="3"/>
      <c r="D204" s="3"/>
    </row>
    <row r="205" spans="1:4" x14ac:dyDescent="0.25">
      <c r="A205" s="3" t="s">
        <v>66</v>
      </c>
      <c r="C205" s="3"/>
      <c r="D205" s="3"/>
    </row>
    <row r="206" spans="1:4" x14ac:dyDescent="0.25">
      <c r="A206" s="3" t="s">
        <v>110</v>
      </c>
      <c r="C206" s="3"/>
      <c r="D206" s="3"/>
    </row>
    <row r="207" spans="1:4" x14ac:dyDescent="0.25">
      <c r="A207" s="3" t="s">
        <v>98</v>
      </c>
      <c r="C207" s="3"/>
      <c r="D207" s="3"/>
    </row>
    <row r="208" spans="1:4" x14ac:dyDescent="0.25">
      <c r="A208" s="3" t="s">
        <v>66</v>
      </c>
      <c r="C208" s="3"/>
      <c r="D208" s="3"/>
    </row>
    <row r="209" spans="1:4" x14ac:dyDescent="0.25">
      <c r="A209" s="3" t="s">
        <v>116</v>
      </c>
      <c r="C209" s="3"/>
      <c r="D209" s="3"/>
    </row>
    <row r="210" spans="1:4" x14ac:dyDescent="0.25">
      <c r="A210" s="3" t="s">
        <v>44</v>
      </c>
      <c r="C210" s="3"/>
      <c r="D210" s="3"/>
    </row>
    <row r="211" spans="1:4" x14ac:dyDescent="0.25">
      <c r="A211" s="3" t="s">
        <v>85</v>
      </c>
      <c r="C211" s="3"/>
      <c r="D211" s="3"/>
    </row>
    <row r="212" spans="1:4" x14ac:dyDescent="0.25">
      <c r="A212" s="3" t="s">
        <v>66</v>
      </c>
      <c r="C212" s="3"/>
      <c r="D212" s="3"/>
    </row>
    <row r="213" spans="1:4" x14ac:dyDescent="0.25">
      <c r="A213" s="3" t="s">
        <v>102</v>
      </c>
      <c r="C213" s="3"/>
      <c r="D213" s="3"/>
    </row>
    <row r="214" spans="1:4" x14ac:dyDescent="0.25">
      <c r="A214" s="3" t="s">
        <v>98</v>
      </c>
      <c r="C214" s="3"/>
      <c r="D214" s="3"/>
    </row>
    <row r="215" spans="1:4" x14ac:dyDescent="0.25">
      <c r="A215" s="3" t="s">
        <v>92</v>
      </c>
      <c r="C215" s="3"/>
      <c r="D215" s="3"/>
    </row>
    <row r="216" spans="1:4" x14ac:dyDescent="0.25">
      <c r="A216" s="3" t="s">
        <v>66</v>
      </c>
      <c r="C216" s="3"/>
      <c r="D216" s="3"/>
    </row>
    <row r="217" spans="1:4" x14ac:dyDescent="0.25">
      <c r="A217" s="3" t="s">
        <v>114</v>
      </c>
      <c r="C217" s="3"/>
      <c r="D217" s="3"/>
    </row>
    <row r="218" spans="1:4" x14ac:dyDescent="0.25">
      <c r="A218" s="3" t="s">
        <v>102</v>
      </c>
      <c r="C218" s="3"/>
      <c r="D218" s="3"/>
    </row>
    <row r="219" spans="1:4" x14ac:dyDescent="0.25">
      <c r="A219" s="3" t="s">
        <v>98</v>
      </c>
      <c r="C219" s="3"/>
      <c r="D219" s="3"/>
    </row>
    <row r="220" spans="1:4" x14ac:dyDescent="0.25">
      <c r="A220" s="3" t="s">
        <v>70</v>
      </c>
      <c r="C220" s="3"/>
      <c r="D220" s="3"/>
    </row>
    <row r="221" spans="1:4" x14ac:dyDescent="0.25">
      <c r="A221" s="3" t="s">
        <v>96</v>
      </c>
      <c r="C221" s="3"/>
      <c r="D221" s="3"/>
    </row>
    <row r="222" spans="1:4" x14ac:dyDescent="0.25">
      <c r="A222" s="3" t="s">
        <v>66</v>
      </c>
      <c r="C222" s="3"/>
      <c r="D222" s="3"/>
    </row>
    <row r="223" spans="1:4" x14ac:dyDescent="0.25">
      <c r="A223" s="3" t="s">
        <v>110</v>
      </c>
      <c r="C223" s="3"/>
      <c r="D223" s="3"/>
    </row>
    <row r="224" spans="1:4" x14ac:dyDescent="0.25">
      <c r="A224" s="3" t="s">
        <v>92</v>
      </c>
      <c r="C224" s="3"/>
      <c r="D224" s="3"/>
    </row>
    <row r="225" spans="1:4" x14ac:dyDescent="0.25">
      <c r="A225" s="3" t="s">
        <v>116</v>
      </c>
      <c r="C225" s="3"/>
      <c r="D225" s="3"/>
    </row>
    <row r="226" spans="1:4" x14ac:dyDescent="0.25">
      <c r="A226" s="3" t="s">
        <v>66</v>
      </c>
      <c r="C226" s="3"/>
      <c r="D226" s="3"/>
    </row>
    <row r="227" spans="1:4" x14ac:dyDescent="0.25">
      <c r="A227" s="3" t="s">
        <v>90</v>
      </c>
      <c r="C227" s="3"/>
      <c r="D227" s="3"/>
    </row>
    <row r="228" spans="1:4" x14ac:dyDescent="0.25">
      <c r="A228" s="3" t="s">
        <v>116</v>
      </c>
      <c r="C228" s="3"/>
      <c r="D228" s="3"/>
    </row>
    <row r="229" spans="1:4" x14ac:dyDescent="0.25">
      <c r="A229" s="3" t="s">
        <v>66</v>
      </c>
      <c r="C229" s="3"/>
      <c r="D229" s="3"/>
    </row>
    <row r="230" spans="1:4" x14ac:dyDescent="0.25">
      <c r="A230" s="3" t="s">
        <v>96</v>
      </c>
      <c r="C230" s="3"/>
      <c r="D230" s="3"/>
    </row>
    <row r="231" spans="1:4" x14ac:dyDescent="0.25">
      <c r="A231" s="3" t="s">
        <v>109</v>
      </c>
      <c r="C231" s="3"/>
      <c r="D231" s="3"/>
    </row>
    <row r="232" spans="1:4" x14ac:dyDescent="0.25">
      <c r="A232" s="3" t="s">
        <v>27</v>
      </c>
      <c r="C232" s="3"/>
      <c r="D232" s="3"/>
    </row>
    <row r="233" spans="1:4" x14ac:dyDescent="0.25">
      <c r="A233" s="3" t="s">
        <v>24</v>
      </c>
      <c r="C233" s="3"/>
      <c r="D233" s="3"/>
    </row>
    <row r="234" spans="1:4" x14ac:dyDescent="0.25">
      <c r="A234" s="3" t="s">
        <v>72</v>
      </c>
      <c r="C234" s="3"/>
      <c r="D234" s="3"/>
    </row>
    <row r="235" spans="1:4" x14ac:dyDescent="0.25">
      <c r="A235" s="3" t="s">
        <v>72</v>
      </c>
      <c r="C235" s="3"/>
      <c r="D235" s="3"/>
    </row>
    <row r="236" spans="1:4" x14ac:dyDescent="0.25">
      <c r="A236" s="3" t="s">
        <v>110</v>
      </c>
      <c r="C236" s="3"/>
      <c r="D236" s="3"/>
    </row>
    <row r="237" spans="1:4" x14ac:dyDescent="0.25">
      <c r="A237" s="3" t="s">
        <v>116</v>
      </c>
      <c r="C237" s="3"/>
      <c r="D237" s="3"/>
    </row>
    <row r="238" spans="1:4" x14ac:dyDescent="0.25">
      <c r="A238" s="3" t="s">
        <v>74</v>
      </c>
      <c r="C238" s="3"/>
      <c r="D238" s="3"/>
    </row>
    <row r="239" spans="1:4" x14ac:dyDescent="0.25">
      <c r="A239" s="3" t="s">
        <v>41</v>
      </c>
      <c r="C239" s="3"/>
      <c r="D239" s="3"/>
    </row>
    <row r="240" spans="1:4" x14ac:dyDescent="0.25">
      <c r="A240" s="3" t="s">
        <v>116</v>
      </c>
      <c r="C240" s="3"/>
      <c r="D240" s="3"/>
    </row>
    <row r="241" spans="1:4" x14ac:dyDescent="0.25">
      <c r="A241" s="3" t="s">
        <v>96</v>
      </c>
      <c r="C241" s="3"/>
      <c r="D241" s="3"/>
    </row>
    <row r="242" spans="1:4" x14ac:dyDescent="0.25">
      <c r="A242" s="3" t="s">
        <v>116</v>
      </c>
      <c r="C242" s="3"/>
      <c r="D242" s="3"/>
    </row>
    <row r="243" spans="1:4" x14ac:dyDescent="0.25">
      <c r="A243" s="3" t="s">
        <v>110</v>
      </c>
      <c r="C243" s="3"/>
      <c r="D243" s="3"/>
    </row>
    <row r="244" spans="1:4" x14ac:dyDescent="0.25">
      <c r="A244" s="3" t="s">
        <v>66</v>
      </c>
      <c r="C244" s="3"/>
      <c r="D244" s="3"/>
    </row>
    <row r="245" spans="1:4" x14ac:dyDescent="0.25">
      <c r="A245" s="3" t="s">
        <v>29</v>
      </c>
      <c r="C245" s="3"/>
      <c r="D245" s="3"/>
    </row>
    <row r="246" spans="1:4" x14ac:dyDescent="0.25">
      <c r="A246" s="3" t="s">
        <v>33</v>
      </c>
      <c r="C246" s="3"/>
      <c r="D246" s="3"/>
    </row>
    <row r="247" spans="1:4" x14ac:dyDescent="0.25">
      <c r="A247" s="3" t="s">
        <v>76</v>
      </c>
      <c r="C247" s="3"/>
      <c r="D247" s="3"/>
    </row>
    <row r="248" spans="1:4" x14ac:dyDescent="0.25">
      <c r="A248" s="3" t="s">
        <v>105</v>
      </c>
      <c r="C248" s="3"/>
      <c r="D248" s="3"/>
    </row>
    <row r="249" spans="1:4" x14ac:dyDescent="0.25">
      <c r="A249" s="3" t="s">
        <v>105</v>
      </c>
      <c r="C249" s="3"/>
      <c r="D249" s="3"/>
    </row>
    <row r="250" spans="1:4" x14ac:dyDescent="0.25">
      <c r="A250" s="3" t="s">
        <v>96</v>
      </c>
      <c r="C250" s="3"/>
      <c r="D250" s="3"/>
    </row>
    <row r="251" spans="1:4" x14ac:dyDescent="0.25">
      <c r="A251" s="3" t="s">
        <v>66</v>
      </c>
      <c r="C251" s="3"/>
      <c r="D251" s="3"/>
    </row>
    <row r="252" spans="1:4" x14ac:dyDescent="0.25">
      <c r="A252" s="3" t="s">
        <v>66</v>
      </c>
      <c r="C252" s="3"/>
      <c r="D252" s="3"/>
    </row>
    <row r="253" spans="1:4" x14ac:dyDescent="0.25">
      <c r="A253" s="3" t="s">
        <v>110</v>
      </c>
      <c r="C253" s="3"/>
      <c r="D253" s="3"/>
    </row>
    <row r="254" spans="1:4" x14ac:dyDescent="0.25">
      <c r="A254" s="3" t="s">
        <v>66</v>
      </c>
      <c r="C254" s="3"/>
      <c r="D254" s="3"/>
    </row>
    <row r="255" spans="1:4" x14ac:dyDescent="0.25">
      <c r="A255" s="3" t="s">
        <v>116</v>
      </c>
      <c r="C255" s="3"/>
      <c r="D255" s="3"/>
    </row>
    <row r="256" spans="1:4" x14ac:dyDescent="0.25">
      <c r="A256" s="3" t="s">
        <v>66</v>
      </c>
      <c r="C256" s="3"/>
      <c r="D256" s="3"/>
    </row>
    <row r="257" spans="1:4" x14ac:dyDescent="0.25">
      <c r="A257" s="3" t="s">
        <v>96</v>
      </c>
      <c r="C257" s="3"/>
      <c r="D257" s="3"/>
    </row>
    <row r="258" spans="1:4" x14ac:dyDescent="0.25">
      <c r="A258" s="3" t="s">
        <v>96</v>
      </c>
      <c r="C258" s="3"/>
      <c r="D258" s="3"/>
    </row>
    <row r="259" spans="1:4" x14ac:dyDescent="0.25">
      <c r="A259" s="3" t="s">
        <v>112</v>
      </c>
      <c r="C259" s="3"/>
      <c r="D259" s="3"/>
    </row>
    <row r="260" spans="1:4" x14ac:dyDescent="0.25">
      <c r="A260" s="3" t="s">
        <v>72</v>
      </c>
      <c r="C260" s="3"/>
      <c r="D260" s="3"/>
    </row>
    <row r="261" spans="1:4" x14ac:dyDescent="0.25">
      <c r="A261" s="3" t="s">
        <v>66</v>
      </c>
      <c r="C261" s="3"/>
      <c r="D261" s="3"/>
    </row>
    <row r="262" spans="1:4" x14ac:dyDescent="0.25">
      <c r="A262" s="3" t="s">
        <v>102</v>
      </c>
      <c r="C262" s="3"/>
      <c r="D262" s="3"/>
    </row>
    <row r="263" spans="1:4" x14ac:dyDescent="0.25">
      <c r="A263" s="3" t="s">
        <v>35</v>
      </c>
      <c r="C263" s="3"/>
      <c r="D263" s="3"/>
    </row>
    <row r="264" spans="1:4" x14ac:dyDescent="0.25">
      <c r="A264" s="3" t="s">
        <v>66</v>
      </c>
      <c r="C264" s="3"/>
      <c r="D264" s="3"/>
    </row>
    <row r="265" spans="1:4" x14ac:dyDescent="0.25">
      <c r="A265" s="3" t="s">
        <v>66</v>
      </c>
      <c r="C265" s="3"/>
      <c r="D265" s="3"/>
    </row>
    <row r="266" spans="1:4" x14ac:dyDescent="0.25">
      <c r="A266" s="3" t="s">
        <v>44</v>
      </c>
      <c r="C266" s="3"/>
      <c r="D266" s="3"/>
    </row>
    <row r="267" spans="1:4" x14ac:dyDescent="0.25">
      <c r="A267" s="3" t="s">
        <v>98</v>
      </c>
      <c r="C267" s="3"/>
      <c r="D267" s="3"/>
    </row>
    <row r="268" spans="1:4" x14ac:dyDescent="0.25">
      <c r="A268" s="3" t="s">
        <v>101</v>
      </c>
      <c r="C268" s="3"/>
      <c r="D268" s="3"/>
    </row>
    <row r="269" spans="1:4" x14ac:dyDescent="0.25">
      <c r="A269" s="3" t="s">
        <v>24</v>
      </c>
      <c r="C269" s="3"/>
      <c r="D269" s="3"/>
    </row>
    <row r="270" spans="1:4" x14ac:dyDescent="0.25">
      <c r="A270" s="3" t="s">
        <v>24</v>
      </c>
      <c r="C270" s="3"/>
      <c r="D270" s="3"/>
    </row>
    <row r="271" spans="1:4" x14ac:dyDescent="0.25">
      <c r="A271" s="3" t="s">
        <v>44</v>
      </c>
      <c r="C271" s="3"/>
      <c r="D271" s="3"/>
    </row>
    <row r="272" spans="1:4" x14ac:dyDescent="0.25">
      <c r="A272" s="3" t="s">
        <v>66</v>
      </c>
      <c r="C272" s="3"/>
      <c r="D272" s="3"/>
    </row>
    <row r="273" spans="1:4" x14ac:dyDescent="0.25">
      <c r="A273" s="3" t="s">
        <v>74</v>
      </c>
      <c r="C273" s="3"/>
      <c r="D273" s="3"/>
    </row>
    <row r="274" spans="1:4" x14ac:dyDescent="0.25">
      <c r="A274" s="3" t="s">
        <v>116</v>
      </c>
      <c r="C274" s="3"/>
      <c r="D274" s="3"/>
    </row>
    <row r="275" spans="1:4" x14ac:dyDescent="0.25">
      <c r="A275" s="3" t="s">
        <v>98</v>
      </c>
      <c r="C275" s="3"/>
      <c r="D275" s="3"/>
    </row>
    <row r="276" spans="1:4" x14ac:dyDescent="0.25">
      <c r="A276" s="3" t="s">
        <v>112</v>
      </c>
      <c r="C276" s="3"/>
      <c r="D276" s="3"/>
    </row>
    <row r="277" spans="1:4" x14ac:dyDescent="0.25">
      <c r="A277" s="3" t="s">
        <v>82</v>
      </c>
      <c r="C277" s="3"/>
      <c r="D277" s="3"/>
    </row>
    <row r="278" spans="1:4" x14ac:dyDescent="0.25">
      <c r="A278" s="3" t="s">
        <v>72</v>
      </c>
      <c r="C278" s="3"/>
      <c r="D278" s="3"/>
    </row>
    <row r="279" spans="1:4" x14ac:dyDescent="0.25">
      <c r="A279" s="3" t="s">
        <v>66</v>
      </c>
      <c r="C279" s="3"/>
      <c r="D279" s="3"/>
    </row>
    <row r="280" spans="1:4" x14ac:dyDescent="0.25">
      <c r="A280" s="3" t="s">
        <v>88</v>
      </c>
      <c r="C280" s="3"/>
      <c r="D280" s="3"/>
    </row>
    <row r="281" spans="1:4" x14ac:dyDescent="0.25">
      <c r="A281" s="3" t="s">
        <v>76</v>
      </c>
      <c r="C281" s="3"/>
      <c r="D281" s="3"/>
    </row>
    <row r="282" spans="1:4" x14ac:dyDescent="0.25">
      <c r="A282" s="3" t="s">
        <v>116</v>
      </c>
      <c r="C282" s="3"/>
      <c r="D282" s="3"/>
    </row>
    <row r="283" spans="1:4" x14ac:dyDescent="0.25">
      <c r="A283" s="3" t="s">
        <v>96</v>
      </c>
      <c r="C283" s="3"/>
      <c r="D283" s="3"/>
    </row>
    <row r="284" spans="1:4" x14ac:dyDescent="0.25">
      <c r="A284" s="3" t="s">
        <v>116</v>
      </c>
      <c r="C284" s="3"/>
      <c r="D284" s="3"/>
    </row>
    <row r="285" spans="1:4" x14ac:dyDescent="0.25">
      <c r="A285" s="3" t="s">
        <v>116</v>
      </c>
      <c r="C285" s="3"/>
      <c r="D285" s="3"/>
    </row>
    <row r="286" spans="1:4" x14ac:dyDescent="0.25">
      <c r="A286" s="3" t="s">
        <v>72</v>
      </c>
      <c r="C286" s="3"/>
      <c r="D286" s="3"/>
    </row>
    <row r="287" spans="1:4" x14ac:dyDescent="0.25">
      <c r="A287" s="3" t="s">
        <v>66</v>
      </c>
      <c r="C287" s="3"/>
      <c r="D287" s="3"/>
    </row>
    <row r="288" spans="1:4" x14ac:dyDescent="0.25">
      <c r="A288" s="3" t="s">
        <v>110</v>
      </c>
      <c r="C288" s="3"/>
      <c r="D288" s="3"/>
    </row>
    <row r="289" spans="1:4" x14ac:dyDescent="0.25">
      <c r="A289" s="3" t="s">
        <v>66</v>
      </c>
      <c r="C289" s="3"/>
      <c r="D289" s="3"/>
    </row>
    <row r="290" spans="1:4" x14ac:dyDescent="0.25">
      <c r="A290" s="3" t="s">
        <v>29</v>
      </c>
      <c r="C290" s="3"/>
      <c r="D290" s="3"/>
    </row>
    <row r="291" spans="1:4" x14ac:dyDescent="0.25">
      <c r="A291" s="3" t="s">
        <v>66</v>
      </c>
      <c r="C291" s="3"/>
      <c r="D291" s="3"/>
    </row>
    <row r="292" spans="1:4" x14ac:dyDescent="0.25">
      <c r="A292" s="3" t="s">
        <v>66</v>
      </c>
      <c r="C292" s="3"/>
      <c r="D292" s="3"/>
    </row>
    <row r="293" spans="1:4" x14ac:dyDescent="0.25">
      <c r="A293" s="3" t="s">
        <v>78</v>
      </c>
      <c r="C293" s="3"/>
      <c r="D293" s="3"/>
    </row>
    <row r="294" spans="1:4" x14ac:dyDescent="0.25">
      <c r="A294" s="3" t="s">
        <v>72</v>
      </c>
      <c r="C294" s="3"/>
      <c r="D294" s="3"/>
    </row>
    <row r="295" spans="1:4" x14ac:dyDescent="0.25">
      <c r="A295" s="3" t="s">
        <v>116</v>
      </c>
      <c r="C295" s="3"/>
      <c r="D295" s="3"/>
    </row>
    <row r="296" spans="1:4" x14ac:dyDescent="0.25">
      <c r="A296" s="3" t="s">
        <v>98</v>
      </c>
      <c r="C296" s="3"/>
      <c r="D296" s="3"/>
    </row>
    <row r="297" spans="1:4" x14ac:dyDescent="0.25">
      <c r="A297" s="3" t="s">
        <v>35</v>
      </c>
      <c r="C297" s="3"/>
      <c r="D297" s="3"/>
    </row>
    <row r="298" spans="1:4" x14ac:dyDescent="0.25">
      <c r="A298" s="3" t="s">
        <v>66</v>
      </c>
      <c r="C298" s="3"/>
      <c r="D298" s="3"/>
    </row>
    <row r="299" spans="1:4" x14ac:dyDescent="0.25">
      <c r="A299" s="3" t="s">
        <v>66</v>
      </c>
      <c r="C299" s="3"/>
      <c r="D299" s="3"/>
    </row>
    <row r="300" spans="1:4" x14ac:dyDescent="0.25">
      <c r="A300" s="3" t="s">
        <v>70</v>
      </c>
      <c r="C300" s="3"/>
      <c r="D300" s="3"/>
    </row>
    <row r="301" spans="1:4" x14ac:dyDescent="0.25">
      <c r="A301" s="3" t="s">
        <v>66</v>
      </c>
      <c r="C301" s="3"/>
      <c r="D301" s="3"/>
    </row>
    <row r="302" spans="1:4" x14ac:dyDescent="0.25">
      <c r="A302" s="3" t="s">
        <v>110</v>
      </c>
      <c r="C302" s="3"/>
      <c r="D302" s="3"/>
    </row>
    <row r="303" spans="1:4" x14ac:dyDescent="0.25">
      <c r="A303" s="3" t="s">
        <v>84</v>
      </c>
      <c r="C303" s="3"/>
      <c r="D303" s="3"/>
    </row>
    <row r="304" spans="1:4" x14ac:dyDescent="0.25">
      <c r="A304" s="3" t="s">
        <v>96</v>
      </c>
      <c r="C304" s="3"/>
      <c r="D304" s="3"/>
    </row>
    <row r="305" spans="1:4" x14ac:dyDescent="0.25">
      <c r="A305" s="3" t="s">
        <v>27</v>
      </c>
      <c r="C305" s="3"/>
      <c r="D305" s="3"/>
    </row>
    <row r="306" spans="1:4" x14ac:dyDescent="0.25">
      <c r="A306" s="3" t="s">
        <v>76</v>
      </c>
      <c r="C306" s="3"/>
      <c r="D306" s="3"/>
    </row>
    <row r="307" spans="1:4" x14ac:dyDescent="0.25">
      <c r="A307" s="3" t="s">
        <v>72</v>
      </c>
      <c r="C307" s="3"/>
      <c r="D307" s="3"/>
    </row>
    <row r="308" spans="1:4" x14ac:dyDescent="0.25">
      <c r="A308" s="3" t="s">
        <v>98</v>
      </c>
      <c r="C308" s="3"/>
      <c r="D308" s="3"/>
    </row>
    <row r="309" spans="1:4" x14ac:dyDescent="0.25">
      <c r="A309" s="3" t="s">
        <v>99</v>
      </c>
      <c r="C309" s="3"/>
      <c r="D309" s="3"/>
    </row>
    <row r="310" spans="1:4" x14ac:dyDescent="0.25">
      <c r="A310" s="3" t="s">
        <v>99</v>
      </c>
      <c r="C310" s="3"/>
      <c r="D310" s="3"/>
    </row>
    <row r="311" spans="1:4" x14ac:dyDescent="0.25">
      <c r="A311" s="3" t="s">
        <v>66</v>
      </c>
      <c r="C311" s="3"/>
      <c r="D311" s="3"/>
    </row>
    <row r="312" spans="1:4" x14ac:dyDescent="0.25">
      <c r="A312" s="3" t="s">
        <v>74</v>
      </c>
      <c r="C312" s="3"/>
      <c r="D312" s="3"/>
    </row>
    <row r="313" spans="1:4" x14ac:dyDescent="0.25">
      <c r="A313" s="3" t="s">
        <v>116</v>
      </c>
      <c r="C313" s="3"/>
      <c r="D313" s="3"/>
    </row>
    <row r="314" spans="1:4" x14ac:dyDescent="0.25">
      <c r="A314" s="3" t="s">
        <v>66</v>
      </c>
      <c r="C314" s="3"/>
      <c r="D314" s="3"/>
    </row>
    <row r="315" spans="1:4" x14ac:dyDescent="0.25">
      <c r="A315" s="3" t="s">
        <v>114</v>
      </c>
      <c r="C315" s="3"/>
      <c r="D315" s="3"/>
    </row>
    <row r="316" spans="1:4" x14ac:dyDescent="0.25">
      <c r="A316" s="3" t="s">
        <v>48</v>
      </c>
      <c r="C316" s="3"/>
      <c r="D316" s="3"/>
    </row>
    <row r="317" spans="1:4" x14ac:dyDescent="0.25">
      <c r="A317" s="3" t="s">
        <v>72</v>
      </c>
      <c r="C317" s="3"/>
      <c r="D317" s="3"/>
    </row>
    <row r="318" spans="1:4" x14ac:dyDescent="0.25">
      <c r="A318" s="3" t="s">
        <v>105</v>
      </c>
      <c r="C318" s="3"/>
      <c r="D318" s="3"/>
    </row>
    <row r="319" spans="1:4" x14ac:dyDescent="0.25">
      <c r="A319" s="3" t="s">
        <v>101</v>
      </c>
      <c r="C319" s="3"/>
      <c r="D319" s="3"/>
    </row>
    <row r="320" spans="1:4" x14ac:dyDescent="0.25">
      <c r="A320" s="3" t="s">
        <v>26</v>
      </c>
      <c r="C320" s="3"/>
      <c r="D320" s="3"/>
    </row>
    <row r="321" spans="1:4" x14ac:dyDescent="0.25">
      <c r="A321" s="3" t="s">
        <v>66</v>
      </c>
      <c r="C321" s="3"/>
      <c r="D321" s="3"/>
    </row>
    <row r="322" spans="1:4" x14ac:dyDescent="0.25">
      <c r="A322" s="3" t="s">
        <v>116</v>
      </c>
      <c r="C322" s="3"/>
      <c r="D322" s="3"/>
    </row>
    <row r="323" spans="1:4" x14ac:dyDescent="0.25">
      <c r="A323" s="3" t="s">
        <v>99</v>
      </c>
      <c r="C323" s="3"/>
      <c r="D323" s="3"/>
    </row>
    <row r="324" spans="1:4" x14ac:dyDescent="0.25">
      <c r="A324" s="3" t="s">
        <v>76</v>
      </c>
      <c r="C324" s="3"/>
      <c r="D324" s="3"/>
    </row>
    <row r="325" spans="1:4" x14ac:dyDescent="0.25">
      <c r="A325" s="3" t="s">
        <v>47</v>
      </c>
      <c r="C325" s="3"/>
      <c r="D325" s="3"/>
    </row>
    <row r="326" spans="1:4" x14ac:dyDescent="0.25">
      <c r="A326" s="3" t="s">
        <v>66</v>
      </c>
      <c r="C326" s="3"/>
      <c r="D326" s="3"/>
    </row>
    <row r="327" spans="1:4" x14ac:dyDescent="0.25">
      <c r="A327" s="3" t="s">
        <v>110</v>
      </c>
      <c r="C327" s="3"/>
      <c r="D327" s="3"/>
    </row>
    <row r="328" spans="1:4" x14ac:dyDescent="0.25">
      <c r="A328" s="3" t="s">
        <v>41</v>
      </c>
      <c r="C328" s="3"/>
      <c r="D328" s="3"/>
    </row>
    <row r="329" spans="1:4" x14ac:dyDescent="0.25">
      <c r="A329" s="3" t="s">
        <v>37</v>
      </c>
      <c r="C329" s="3"/>
      <c r="D329" s="3"/>
    </row>
    <row r="330" spans="1:4" x14ac:dyDescent="0.25">
      <c r="A330" s="3" t="s">
        <v>101</v>
      </c>
      <c r="C330" s="3"/>
      <c r="D330" s="3"/>
    </row>
    <row r="331" spans="1:4" x14ac:dyDescent="0.25">
      <c r="A331" s="3" t="s">
        <v>66</v>
      </c>
      <c r="C331" s="3"/>
      <c r="D331" s="3"/>
    </row>
    <row r="332" spans="1:4" x14ac:dyDescent="0.25">
      <c r="A332" s="3" t="s">
        <v>72</v>
      </c>
      <c r="C332" s="3"/>
      <c r="D332" s="3"/>
    </row>
    <row r="333" spans="1:4" x14ac:dyDescent="0.25">
      <c r="A333" s="3" t="s">
        <v>96</v>
      </c>
      <c r="C333" s="3"/>
      <c r="D333" s="3"/>
    </row>
    <row r="334" spans="1:4" x14ac:dyDescent="0.25">
      <c r="A334" s="3" t="s">
        <v>63</v>
      </c>
      <c r="C334" s="3"/>
      <c r="D334" s="3"/>
    </row>
    <row r="335" spans="1:4" x14ac:dyDescent="0.25">
      <c r="A335" s="3" t="s">
        <v>66</v>
      </c>
      <c r="C335" s="3"/>
      <c r="D335" s="3"/>
    </row>
    <row r="336" spans="1:4" x14ac:dyDescent="0.25">
      <c r="A336" s="3" t="s">
        <v>116</v>
      </c>
      <c r="C336" s="3"/>
      <c r="D336" s="3"/>
    </row>
    <row r="337" spans="1:4" x14ac:dyDescent="0.25">
      <c r="A337" s="3" t="s">
        <v>66</v>
      </c>
      <c r="C337" s="3"/>
      <c r="D337" s="3"/>
    </row>
    <row r="338" spans="1:4" x14ac:dyDescent="0.25">
      <c r="A338" s="3" t="s">
        <v>78</v>
      </c>
      <c r="C338" s="3"/>
      <c r="D338" s="3"/>
    </row>
    <row r="339" spans="1:4" x14ac:dyDescent="0.25">
      <c r="A339" s="3" t="s">
        <v>44</v>
      </c>
      <c r="C339" s="3"/>
      <c r="D339" s="3"/>
    </row>
    <row r="340" spans="1:4" x14ac:dyDescent="0.25">
      <c r="A340" s="3" t="s">
        <v>78</v>
      </c>
      <c r="C340" s="3"/>
      <c r="D340" s="3"/>
    </row>
    <row r="341" spans="1:4" x14ac:dyDescent="0.25">
      <c r="A341" s="3" t="s">
        <v>116</v>
      </c>
      <c r="C341" s="3"/>
      <c r="D341" s="3"/>
    </row>
    <row r="342" spans="1:4" x14ac:dyDescent="0.25">
      <c r="A342" s="3" t="s">
        <v>44</v>
      </c>
      <c r="C342" s="3"/>
      <c r="D342" s="3"/>
    </row>
    <row r="343" spans="1:4" x14ac:dyDescent="0.25">
      <c r="A343" s="3" t="s">
        <v>90</v>
      </c>
      <c r="C343" s="3"/>
      <c r="D343" s="3"/>
    </row>
    <row r="344" spans="1:4" x14ac:dyDescent="0.25">
      <c r="A344" s="3" t="s">
        <v>72</v>
      </c>
      <c r="C344" s="3"/>
      <c r="D344" s="3"/>
    </row>
    <row r="345" spans="1:4" x14ac:dyDescent="0.25">
      <c r="A345" s="3" t="s">
        <v>66</v>
      </c>
      <c r="C345" s="3"/>
      <c r="D345" s="3"/>
    </row>
    <row r="346" spans="1:4" x14ac:dyDescent="0.25">
      <c r="A346" s="3" t="s">
        <v>96</v>
      </c>
      <c r="C346" s="3"/>
      <c r="D346" s="3"/>
    </row>
    <row r="347" spans="1:4" x14ac:dyDescent="0.25">
      <c r="A347" s="3" t="s">
        <v>90</v>
      </c>
      <c r="C347" s="3"/>
      <c r="D347" s="3"/>
    </row>
    <row r="348" spans="1:4" x14ac:dyDescent="0.25">
      <c r="A348" s="3" t="s">
        <v>96</v>
      </c>
      <c r="C348" s="3"/>
      <c r="D348" s="3"/>
    </row>
    <row r="349" spans="1:4" x14ac:dyDescent="0.25">
      <c r="A349" s="3" t="s">
        <v>116</v>
      </c>
      <c r="C349" s="3"/>
      <c r="D349" s="3"/>
    </row>
    <row r="350" spans="1:4" x14ac:dyDescent="0.25">
      <c r="A350" s="3" t="s">
        <v>44</v>
      </c>
      <c r="C350" s="3"/>
      <c r="D350" s="3"/>
    </row>
    <row r="351" spans="1:4" x14ac:dyDescent="0.25">
      <c r="A351" s="3" t="s">
        <v>66</v>
      </c>
      <c r="C351" s="3"/>
      <c r="D351" s="3"/>
    </row>
    <row r="352" spans="1:4" x14ac:dyDescent="0.25">
      <c r="A352" s="3" t="s">
        <v>110</v>
      </c>
      <c r="C352" s="3"/>
      <c r="D352" s="3"/>
    </row>
    <row r="353" spans="1:4" x14ac:dyDescent="0.25">
      <c r="A353" s="3" t="s">
        <v>88</v>
      </c>
      <c r="C353" s="3"/>
      <c r="D353" s="3"/>
    </row>
    <row r="354" spans="1:4" x14ac:dyDescent="0.25">
      <c r="A354" s="3" t="s">
        <v>76</v>
      </c>
      <c r="C354" s="3"/>
      <c r="D354" s="3"/>
    </row>
    <row r="355" spans="1:4" x14ac:dyDescent="0.25">
      <c r="A355" s="3" t="s">
        <v>44</v>
      </c>
      <c r="C355" s="3"/>
      <c r="D355" s="3"/>
    </row>
    <row r="356" spans="1:4" x14ac:dyDescent="0.25">
      <c r="A356" s="3" t="s">
        <v>76</v>
      </c>
      <c r="C356" s="3"/>
      <c r="D356" s="3"/>
    </row>
    <row r="357" spans="1:4" x14ac:dyDescent="0.25">
      <c r="A357" s="3" t="s">
        <v>66</v>
      </c>
      <c r="C357" s="3"/>
      <c r="D357" s="3"/>
    </row>
    <row r="358" spans="1:4" x14ac:dyDescent="0.25">
      <c r="C358" s="3"/>
      <c r="D358" s="3"/>
    </row>
    <row r="359" spans="1:4" x14ac:dyDescent="0.25">
      <c r="C359" s="3"/>
      <c r="D359" s="3"/>
    </row>
    <row r="360" spans="1:4" x14ac:dyDescent="0.25">
      <c r="C360" s="3"/>
      <c r="D360" s="3"/>
    </row>
    <row r="361" spans="1:4" x14ac:dyDescent="0.25">
      <c r="C361" s="3"/>
      <c r="D361" s="3"/>
    </row>
    <row r="362" spans="1:4" x14ac:dyDescent="0.25">
      <c r="C362" s="3"/>
      <c r="D362" s="3"/>
    </row>
    <row r="363" spans="1:4" x14ac:dyDescent="0.25">
      <c r="C363" s="3"/>
      <c r="D363" s="3"/>
    </row>
    <row r="364" spans="1:4" x14ac:dyDescent="0.25">
      <c r="C364" s="3"/>
      <c r="D364" s="3"/>
    </row>
    <row r="365" spans="1:4" x14ac:dyDescent="0.25">
      <c r="C365" s="3"/>
      <c r="D365" s="3"/>
    </row>
    <row r="366" spans="1:4" x14ac:dyDescent="0.25">
      <c r="C366" s="3"/>
      <c r="D366" s="3"/>
    </row>
    <row r="367" spans="1:4" x14ac:dyDescent="0.25">
      <c r="C367" s="3"/>
      <c r="D367" s="3"/>
    </row>
    <row r="368" spans="1:4" x14ac:dyDescent="0.25">
      <c r="C368" s="3"/>
      <c r="D368" s="3"/>
    </row>
    <row r="369" spans="3:4" x14ac:dyDescent="0.25">
      <c r="C369" s="3"/>
      <c r="D369" s="3"/>
    </row>
    <row r="370" spans="3:4" x14ac:dyDescent="0.25">
      <c r="C370" s="3"/>
      <c r="D370" s="3"/>
    </row>
    <row r="371" spans="3:4" x14ac:dyDescent="0.25">
      <c r="C371" s="3"/>
      <c r="D371" s="3"/>
    </row>
    <row r="372" spans="3:4" x14ac:dyDescent="0.25">
      <c r="C372" s="3"/>
      <c r="D372" s="3"/>
    </row>
    <row r="373" spans="3:4" x14ac:dyDescent="0.25">
      <c r="C373" s="3"/>
      <c r="D373" s="3"/>
    </row>
    <row r="374" spans="3:4" x14ac:dyDescent="0.25">
      <c r="C374" s="3"/>
      <c r="D374" s="3"/>
    </row>
    <row r="375" spans="3:4" x14ac:dyDescent="0.25">
      <c r="C375" s="3"/>
      <c r="D375" s="3"/>
    </row>
    <row r="376" spans="3:4" x14ac:dyDescent="0.25">
      <c r="C376" s="3"/>
      <c r="D376" s="3"/>
    </row>
    <row r="377" spans="3:4" x14ac:dyDescent="0.25">
      <c r="C377" s="3"/>
      <c r="D377" s="3"/>
    </row>
    <row r="378" spans="3:4" x14ac:dyDescent="0.25">
      <c r="C378" s="3"/>
      <c r="D378" s="3"/>
    </row>
    <row r="379" spans="3:4" x14ac:dyDescent="0.25">
      <c r="C379" s="3"/>
      <c r="D379" s="3"/>
    </row>
    <row r="380" spans="3:4" x14ac:dyDescent="0.25">
      <c r="C380" s="3"/>
      <c r="D380" s="3"/>
    </row>
    <row r="381" spans="3:4" x14ac:dyDescent="0.25">
      <c r="C381" s="3"/>
      <c r="D381" s="3"/>
    </row>
    <row r="382" spans="3:4" x14ac:dyDescent="0.25">
      <c r="C382" s="3"/>
      <c r="D382" s="3"/>
    </row>
    <row r="383" spans="3:4" x14ac:dyDescent="0.25">
      <c r="C383" s="3"/>
      <c r="D383" s="3"/>
    </row>
    <row r="384" spans="3:4" x14ac:dyDescent="0.25">
      <c r="C384" s="3"/>
      <c r="D384" s="3"/>
    </row>
    <row r="385" spans="3:4" x14ac:dyDescent="0.25">
      <c r="C385" s="3"/>
      <c r="D385" s="3"/>
    </row>
    <row r="386" spans="3:4" x14ac:dyDescent="0.25">
      <c r="C386" s="3"/>
      <c r="D386" s="3"/>
    </row>
    <row r="387" spans="3:4" x14ac:dyDescent="0.25">
      <c r="C387" s="3"/>
      <c r="D387" s="3"/>
    </row>
    <row r="388" spans="3:4" x14ac:dyDescent="0.25">
      <c r="C388" s="3"/>
      <c r="D388" s="3"/>
    </row>
    <row r="389" spans="3:4" x14ac:dyDescent="0.25">
      <c r="C389" s="3"/>
      <c r="D389" s="3"/>
    </row>
    <row r="390" spans="3:4" x14ac:dyDescent="0.25">
      <c r="C390" s="3"/>
      <c r="D390" s="3"/>
    </row>
    <row r="391" spans="3:4" x14ac:dyDescent="0.25">
      <c r="C391" s="3"/>
      <c r="D391" s="3"/>
    </row>
    <row r="392" spans="3:4" x14ac:dyDescent="0.25">
      <c r="C392" s="3"/>
      <c r="D392" s="3"/>
    </row>
    <row r="393" spans="3:4" x14ac:dyDescent="0.25">
      <c r="C393" s="3"/>
      <c r="D393" s="3"/>
    </row>
    <row r="394" spans="3:4" x14ac:dyDescent="0.25">
      <c r="C394" s="3"/>
      <c r="D394" s="3"/>
    </row>
    <row r="395" spans="3:4" x14ac:dyDescent="0.25">
      <c r="C395" s="3"/>
      <c r="D395" s="3"/>
    </row>
    <row r="396" spans="3:4" x14ac:dyDescent="0.25">
      <c r="C396" s="3"/>
      <c r="D396" s="3"/>
    </row>
    <row r="397" spans="3:4" x14ac:dyDescent="0.25">
      <c r="C397" s="3"/>
      <c r="D397" s="3"/>
    </row>
    <row r="398" spans="3:4" x14ac:dyDescent="0.25">
      <c r="C398" s="3"/>
      <c r="D398" s="3"/>
    </row>
    <row r="399" spans="3:4" x14ac:dyDescent="0.25">
      <c r="C399" s="3"/>
      <c r="D399" s="3"/>
    </row>
    <row r="400" spans="3:4" x14ac:dyDescent="0.25">
      <c r="C400" s="3"/>
      <c r="D400" s="3"/>
    </row>
    <row r="401" spans="3:4" x14ac:dyDescent="0.25">
      <c r="C401" s="3"/>
      <c r="D401" s="3"/>
    </row>
    <row r="402" spans="3:4" x14ac:dyDescent="0.25">
      <c r="C402" s="3"/>
      <c r="D402" s="3"/>
    </row>
    <row r="403" spans="3:4" x14ac:dyDescent="0.25">
      <c r="C403" s="3"/>
      <c r="D403" s="3"/>
    </row>
    <row r="404" spans="3:4" x14ac:dyDescent="0.25">
      <c r="C404" s="3"/>
      <c r="D404" s="3"/>
    </row>
    <row r="405" spans="3:4" x14ac:dyDescent="0.25">
      <c r="C405" s="3"/>
      <c r="D405" s="3"/>
    </row>
    <row r="406" spans="3:4" x14ac:dyDescent="0.25">
      <c r="C406" s="3"/>
      <c r="D406" s="3"/>
    </row>
    <row r="407" spans="3:4" x14ac:dyDescent="0.25">
      <c r="C407" s="3"/>
      <c r="D407" s="3"/>
    </row>
    <row r="408" spans="3:4" x14ac:dyDescent="0.25">
      <c r="C408" s="3"/>
      <c r="D408" s="3"/>
    </row>
    <row r="409" spans="3:4" x14ac:dyDescent="0.25">
      <c r="C409" s="3"/>
      <c r="D409" s="3"/>
    </row>
    <row r="410" spans="3:4" x14ac:dyDescent="0.25">
      <c r="C410" s="3"/>
      <c r="D410" s="3"/>
    </row>
    <row r="411" spans="3:4" x14ac:dyDescent="0.25">
      <c r="C411" s="3"/>
      <c r="D411" s="3"/>
    </row>
    <row r="412" spans="3:4" x14ac:dyDescent="0.25">
      <c r="C412" s="3"/>
      <c r="D412" s="3"/>
    </row>
    <row r="413" spans="3:4" x14ac:dyDescent="0.25">
      <c r="C413" s="3"/>
      <c r="D413" s="3"/>
    </row>
    <row r="414" spans="3:4" x14ac:dyDescent="0.25">
      <c r="C414" s="3"/>
      <c r="D414" s="3"/>
    </row>
    <row r="415" spans="3:4" x14ac:dyDescent="0.25">
      <c r="C415" s="3"/>
      <c r="D415" s="3"/>
    </row>
    <row r="416" spans="3:4" x14ac:dyDescent="0.25">
      <c r="C416" s="3"/>
      <c r="D416" s="3"/>
    </row>
    <row r="417" spans="3:4" x14ac:dyDescent="0.25">
      <c r="C417" s="3"/>
      <c r="D417" s="3"/>
    </row>
    <row r="418" spans="3:4" x14ac:dyDescent="0.25">
      <c r="C418" s="3"/>
      <c r="D418" s="3"/>
    </row>
    <row r="419" spans="3:4" x14ac:dyDescent="0.25">
      <c r="C419" s="3"/>
      <c r="D419" s="3"/>
    </row>
    <row r="420" spans="3:4" x14ac:dyDescent="0.25">
      <c r="C420" s="3"/>
      <c r="D420" s="3"/>
    </row>
    <row r="421" spans="3:4" x14ac:dyDescent="0.25">
      <c r="C421" s="3"/>
      <c r="D421" s="3"/>
    </row>
    <row r="422" spans="3:4" x14ac:dyDescent="0.25">
      <c r="C422" s="3"/>
      <c r="D422" s="3"/>
    </row>
    <row r="423" spans="3:4" x14ac:dyDescent="0.25">
      <c r="C423" s="3"/>
      <c r="D423" s="3"/>
    </row>
    <row r="424" spans="3:4" x14ac:dyDescent="0.25">
      <c r="C424" s="3"/>
      <c r="D424" s="3"/>
    </row>
    <row r="425" spans="3:4" x14ac:dyDescent="0.25">
      <c r="C425" s="3"/>
      <c r="D425" s="3"/>
    </row>
    <row r="426" spans="3:4" x14ac:dyDescent="0.25">
      <c r="C426" s="3"/>
      <c r="D426" s="3"/>
    </row>
    <row r="427" spans="3:4" x14ac:dyDescent="0.25">
      <c r="C427" s="3"/>
      <c r="D427" s="3"/>
    </row>
    <row r="428" spans="3:4" x14ac:dyDescent="0.25">
      <c r="C428" s="3"/>
      <c r="D428" s="3"/>
    </row>
    <row r="429" spans="3:4" x14ac:dyDescent="0.25">
      <c r="C429" s="3"/>
      <c r="D429" s="3"/>
    </row>
    <row r="430" spans="3:4" x14ac:dyDescent="0.25">
      <c r="C430" s="3"/>
      <c r="D430" s="3"/>
    </row>
    <row r="431" spans="3:4" x14ac:dyDescent="0.25">
      <c r="C431" s="3"/>
      <c r="D431" s="3"/>
    </row>
    <row r="432" spans="3:4" x14ac:dyDescent="0.25">
      <c r="C432" s="3"/>
      <c r="D432" s="3"/>
    </row>
    <row r="433" spans="3:4" x14ac:dyDescent="0.25">
      <c r="C433" s="3"/>
      <c r="D433" s="3"/>
    </row>
    <row r="434" spans="3:4" x14ac:dyDescent="0.25">
      <c r="C434" s="3"/>
      <c r="D434" s="3"/>
    </row>
    <row r="435" spans="3:4" x14ac:dyDescent="0.25">
      <c r="C435" s="3"/>
      <c r="D435" s="3"/>
    </row>
    <row r="436" spans="3:4" x14ac:dyDescent="0.25">
      <c r="C436" s="3"/>
      <c r="D436" s="3"/>
    </row>
    <row r="437" spans="3:4" x14ac:dyDescent="0.25">
      <c r="C437" s="3"/>
      <c r="D437" s="3"/>
    </row>
    <row r="438" spans="3:4" x14ac:dyDescent="0.25">
      <c r="C438" s="3"/>
      <c r="D438" s="3"/>
    </row>
    <row r="439" spans="3:4" x14ac:dyDescent="0.25">
      <c r="C439" s="3"/>
      <c r="D439" s="3"/>
    </row>
    <row r="440" spans="3:4" x14ac:dyDescent="0.25">
      <c r="C440" s="3"/>
      <c r="D440" s="3"/>
    </row>
    <row r="441" spans="3:4" x14ac:dyDescent="0.25">
      <c r="C441" s="3"/>
      <c r="D441" s="3"/>
    </row>
    <row r="442" spans="3:4" x14ac:dyDescent="0.25">
      <c r="C442" s="3"/>
      <c r="D442" s="3"/>
    </row>
    <row r="443" spans="3:4" x14ac:dyDescent="0.25">
      <c r="C443" s="3"/>
      <c r="D443" s="3"/>
    </row>
    <row r="444" spans="3:4" x14ac:dyDescent="0.25">
      <c r="C444" s="3"/>
      <c r="D444" s="3"/>
    </row>
    <row r="445" spans="3:4" x14ac:dyDescent="0.25">
      <c r="C445" s="3"/>
      <c r="D445" s="3"/>
    </row>
    <row r="446" spans="3:4" x14ac:dyDescent="0.25">
      <c r="C446" s="3"/>
      <c r="D446" s="3"/>
    </row>
    <row r="447" spans="3:4" x14ac:dyDescent="0.25">
      <c r="C447" s="3"/>
      <c r="D447" s="3"/>
    </row>
    <row r="448" spans="3:4" x14ac:dyDescent="0.25">
      <c r="C448" s="3"/>
      <c r="D448" s="3"/>
    </row>
    <row r="449" spans="3:4" x14ac:dyDescent="0.25">
      <c r="C449" s="3"/>
      <c r="D449" s="3"/>
    </row>
    <row r="450" spans="3:4" x14ac:dyDescent="0.25">
      <c r="C450" s="3"/>
      <c r="D450" s="3"/>
    </row>
    <row r="451" spans="3:4" x14ac:dyDescent="0.25">
      <c r="C451" s="3"/>
      <c r="D451" s="3"/>
    </row>
    <row r="452" spans="3:4" x14ac:dyDescent="0.25">
      <c r="C452" s="3"/>
      <c r="D452" s="3"/>
    </row>
    <row r="453" spans="3:4" x14ac:dyDescent="0.25">
      <c r="C453" s="3"/>
      <c r="D453" s="3"/>
    </row>
    <row r="454" spans="3:4" x14ac:dyDescent="0.25">
      <c r="C454" s="3"/>
      <c r="D454" s="3"/>
    </row>
    <row r="455" spans="3:4" x14ac:dyDescent="0.25">
      <c r="C455" s="3"/>
      <c r="D455" s="3"/>
    </row>
    <row r="456" spans="3:4" x14ac:dyDescent="0.25">
      <c r="C456" s="3"/>
      <c r="D456" s="3"/>
    </row>
    <row r="457" spans="3:4" x14ac:dyDescent="0.25">
      <c r="C457" s="3"/>
      <c r="D457" s="3"/>
    </row>
    <row r="458" spans="3:4" x14ac:dyDescent="0.25">
      <c r="C458" s="3"/>
      <c r="D458" s="3"/>
    </row>
    <row r="459" spans="3:4" x14ac:dyDescent="0.25">
      <c r="C459" s="3"/>
      <c r="D459" s="3"/>
    </row>
    <row r="460" spans="3:4" x14ac:dyDescent="0.25">
      <c r="C460" s="3"/>
      <c r="D460" s="3"/>
    </row>
    <row r="461" spans="3:4" x14ac:dyDescent="0.25">
      <c r="C461" s="3"/>
      <c r="D461" s="3"/>
    </row>
    <row r="462" spans="3:4" x14ac:dyDescent="0.25">
      <c r="C462" s="3"/>
      <c r="D462" s="3"/>
    </row>
    <row r="463" spans="3:4" x14ac:dyDescent="0.25">
      <c r="C463" s="3"/>
      <c r="D463" s="3"/>
    </row>
    <row r="464" spans="3:4" x14ac:dyDescent="0.25">
      <c r="C464" s="3"/>
      <c r="D464" s="3"/>
    </row>
    <row r="465" spans="3:4" x14ac:dyDescent="0.25">
      <c r="C465" s="3"/>
      <c r="D465" s="3"/>
    </row>
    <row r="466" spans="3:4" x14ac:dyDescent="0.25">
      <c r="C466" s="3"/>
      <c r="D466" s="3"/>
    </row>
    <row r="467" spans="3:4" x14ac:dyDescent="0.25">
      <c r="C467" s="3"/>
      <c r="D467" s="3"/>
    </row>
    <row r="468" spans="3:4" x14ac:dyDescent="0.25">
      <c r="C468" s="3"/>
      <c r="D468" s="3"/>
    </row>
    <row r="469" spans="3:4" x14ac:dyDescent="0.25">
      <c r="C469" s="3"/>
      <c r="D469" s="3"/>
    </row>
    <row r="470" spans="3:4" x14ac:dyDescent="0.25">
      <c r="C470" s="3"/>
      <c r="D470" s="3"/>
    </row>
    <row r="471" spans="3:4" x14ac:dyDescent="0.25">
      <c r="C471" s="3"/>
      <c r="D471" s="3"/>
    </row>
    <row r="472" spans="3:4" x14ac:dyDescent="0.25">
      <c r="C472" s="3"/>
      <c r="D472" s="3"/>
    </row>
    <row r="473" spans="3:4" x14ac:dyDescent="0.25">
      <c r="C473" s="3"/>
      <c r="D473" s="3"/>
    </row>
    <row r="474" spans="3:4" x14ac:dyDescent="0.25">
      <c r="C474" s="3"/>
      <c r="D474" s="3"/>
    </row>
    <row r="475" spans="3:4" x14ac:dyDescent="0.25">
      <c r="C475" s="3"/>
      <c r="D475" s="3"/>
    </row>
    <row r="476" spans="3:4" x14ac:dyDescent="0.25">
      <c r="C476" s="3"/>
      <c r="D476" s="3"/>
    </row>
    <row r="477" spans="3:4" x14ac:dyDescent="0.25">
      <c r="C477" s="3"/>
      <c r="D477" s="3"/>
    </row>
    <row r="478" spans="3:4" x14ac:dyDescent="0.25">
      <c r="C478" s="3"/>
      <c r="D478" s="3"/>
    </row>
    <row r="479" spans="3:4" x14ac:dyDescent="0.25">
      <c r="C479" s="3"/>
      <c r="D479" s="3"/>
    </row>
    <row r="480" spans="3:4" x14ac:dyDescent="0.25">
      <c r="C480" s="3"/>
      <c r="D480" s="3"/>
    </row>
    <row r="481" spans="3:4" x14ac:dyDescent="0.25">
      <c r="C481" s="3"/>
      <c r="D481" s="3"/>
    </row>
    <row r="482" spans="3:4" x14ac:dyDescent="0.25">
      <c r="C482" s="3"/>
      <c r="D482" s="3"/>
    </row>
    <row r="483" spans="3:4" x14ac:dyDescent="0.25">
      <c r="C483" s="3"/>
      <c r="D483" s="3"/>
    </row>
    <row r="484" spans="3:4" x14ac:dyDescent="0.25">
      <c r="C484" s="3"/>
      <c r="D484" s="3"/>
    </row>
    <row r="485" spans="3:4" x14ac:dyDescent="0.25">
      <c r="C485" s="3"/>
      <c r="D485" s="3"/>
    </row>
    <row r="486" spans="3:4" x14ac:dyDescent="0.25">
      <c r="C486" s="3"/>
      <c r="D486" s="3"/>
    </row>
    <row r="487" spans="3:4" x14ac:dyDescent="0.25">
      <c r="C487" s="3"/>
      <c r="D487" s="3"/>
    </row>
    <row r="488" spans="3:4" x14ac:dyDescent="0.25">
      <c r="C488" s="3"/>
      <c r="D488" s="3"/>
    </row>
    <row r="489" spans="3:4" x14ac:dyDescent="0.25">
      <c r="C489" s="3"/>
      <c r="D489" s="3"/>
    </row>
    <row r="490" spans="3:4" x14ac:dyDescent="0.25">
      <c r="C490" s="3"/>
      <c r="D490" s="3"/>
    </row>
    <row r="491" spans="3:4" x14ac:dyDescent="0.25">
      <c r="C491" s="3"/>
      <c r="D491" s="3"/>
    </row>
    <row r="492" spans="3:4" x14ac:dyDescent="0.25">
      <c r="C492" s="3"/>
      <c r="D492" s="3"/>
    </row>
    <row r="493" spans="3:4" x14ac:dyDescent="0.25">
      <c r="C493" s="3"/>
      <c r="D493" s="3"/>
    </row>
    <row r="494" spans="3:4" x14ac:dyDescent="0.25">
      <c r="C494" s="3"/>
      <c r="D494" s="3"/>
    </row>
    <row r="495" spans="3:4" x14ac:dyDescent="0.25">
      <c r="C495" s="3"/>
      <c r="D495" s="3"/>
    </row>
    <row r="496" spans="3:4" x14ac:dyDescent="0.25">
      <c r="C496" s="3"/>
      <c r="D496" s="3"/>
    </row>
    <row r="497" spans="3:4" x14ac:dyDescent="0.25">
      <c r="C497" s="3"/>
      <c r="D497" s="3"/>
    </row>
    <row r="498" spans="3:4" x14ac:dyDescent="0.25">
      <c r="C498" s="3"/>
      <c r="D498" s="3"/>
    </row>
    <row r="499" spans="3:4" x14ac:dyDescent="0.25">
      <c r="C499" s="3"/>
      <c r="D499" s="3"/>
    </row>
    <row r="500" spans="3:4" x14ac:dyDescent="0.25">
      <c r="C500" s="3"/>
      <c r="D500" s="3"/>
    </row>
    <row r="501" spans="3:4" x14ac:dyDescent="0.25">
      <c r="C501" s="3"/>
      <c r="D501" s="3"/>
    </row>
    <row r="502" spans="3:4" x14ac:dyDescent="0.25">
      <c r="C502" s="3"/>
      <c r="D502" s="3"/>
    </row>
    <row r="503" spans="3:4" x14ac:dyDescent="0.25">
      <c r="C503" s="3"/>
      <c r="D503" s="3"/>
    </row>
    <row r="504" spans="3:4" x14ac:dyDescent="0.25">
      <c r="C504" s="3"/>
      <c r="D504" s="3"/>
    </row>
    <row r="505" spans="3:4" x14ac:dyDescent="0.25">
      <c r="C505" s="3"/>
      <c r="D505" s="3"/>
    </row>
    <row r="506" spans="3:4" x14ac:dyDescent="0.25">
      <c r="C506" s="3"/>
      <c r="D506" s="3"/>
    </row>
    <row r="507" spans="3:4" x14ac:dyDescent="0.25">
      <c r="C507" s="3"/>
      <c r="D507" s="3"/>
    </row>
    <row r="508" spans="3:4" x14ac:dyDescent="0.25">
      <c r="C508" s="3"/>
      <c r="D508" s="3"/>
    </row>
    <row r="509" spans="3:4" x14ac:dyDescent="0.25">
      <c r="C509" s="3"/>
      <c r="D509" s="3"/>
    </row>
    <row r="510" spans="3:4" x14ac:dyDescent="0.25">
      <c r="C510" s="3"/>
      <c r="D510" s="3"/>
    </row>
    <row r="511" spans="3:4" x14ac:dyDescent="0.25">
      <c r="C511" s="3"/>
      <c r="D511" s="3"/>
    </row>
    <row r="512" spans="3:4" x14ac:dyDescent="0.25">
      <c r="C512" s="3"/>
      <c r="D512" s="3"/>
    </row>
    <row r="513" spans="3:4" x14ac:dyDescent="0.25">
      <c r="C513" s="3"/>
      <c r="D513" s="3"/>
    </row>
    <row r="514" spans="3:4" x14ac:dyDescent="0.25">
      <c r="C514" s="3"/>
      <c r="D514" s="3"/>
    </row>
    <row r="515" spans="3:4" x14ac:dyDescent="0.25">
      <c r="C515" s="3"/>
      <c r="D515" s="3"/>
    </row>
    <row r="516" spans="3:4" x14ac:dyDescent="0.25">
      <c r="C516" s="3"/>
      <c r="D516" s="3"/>
    </row>
    <row r="517" spans="3:4" x14ac:dyDescent="0.25">
      <c r="C517" s="3"/>
      <c r="D517" s="3"/>
    </row>
    <row r="518" spans="3:4" x14ac:dyDescent="0.25">
      <c r="C518" s="3"/>
      <c r="D518" s="3"/>
    </row>
    <row r="519" spans="3:4" x14ac:dyDescent="0.25">
      <c r="C519" s="3"/>
      <c r="D519" s="3"/>
    </row>
    <row r="520" spans="3:4" x14ac:dyDescent="0.25">
      <c r="C520" s="3"/>
      <c r="D520" s="3"/>
    </row>
    <row r="521" spans="3:4" x14ac:dyDescent="0.25">
      <c r="C521" s="3"/>
      <c r="D521" s="3"/>
    </row>
    <row r="522" spans="3:4" x14ac:dyDescent="0.25">
      <c r="C522" s="3"/>
      <c r="D522" s="3"/>
    </row>
    <row r="523" spans="3:4" x14ac:dyDescent="0.25">
      <c r="C523" s="3"/>
      <c r="D523" s="3"/>
    </row>
    <row r="524" spans="3:4" x14ac:dyDescent="0.25">
      <c r="C524" s="3"/>
      <c r="D524" s="3"/>
    </row>
    <row r="525" spans="3:4" x14ac:dyDescent="0.25">
      <c r="C525" s="3"/>
      <c r="D525" s="3"/>
    </row>
    <row r="526" spans="3:4" x14ac:dyDescent="0.25">
      <c r="C526" s="3"/>
      <c r="D526" s="3"/>
    </row>
    <row r="527" spans="3:4" x14ac:dyDescent="0.25">
      <c r="C527" s="3"/>
      <c r="D527" s="3"/>
    </row>
    <row r="528" spans="3:4" x14ac:dyDescent="0.25">
      <c r="C528" s="3"/>
      <c r="D528" s="3"/>
    </row>
    <row r="529" spans="3:4" x14ac:dyDescent="0.25">
      <c r="C529" s="3"/>
      <c r="D529" s="3"/>
    </row>
    <row r="530" spans="3:4" x14ac:dyDescent="0.25">
      <c r="C530" s="3"/>
      <c r="D530" s="3"/>
    </row>
    <row r="531" spans="3:4" x14ac:dyDescent="0.25">
      <c r="C531" s="3"/>
      <c r="D531" s="3"/>
    </row>
    <row r="532" spans="3:4" x14ac:dyDescent="0.25">
      <c r="C532" s="3"/>
      <c r="D532" s="3"/>
    </row>
    <row r="533" spans="3:4" x14ac:dyDescent="0.25">
      <c r="C533" s="3"/>
      <c r="D533" s="3"/>
    </row>
    <row r="534" spans="3:4" x14ac:dyDescent="0.25">
      <c r="C534" s="3"/>
      <c r="D534" s="3"/>
    </row>
    <row r="535" spans="3:4" x14ac:dyDescent="0.25">
      <c r="C535" s="3"/>
      <c r="D535" s="3"/>
    </row>
    <row r="536" spans="3:4" x14ac:dyDescent="0.25">
      <c r="C536" s="3"/>
      <c r="D536" s="3"/>
    </row>
    <row r="537" spans="3:4" x14ac:dyDescent="0.25">
      <c r="C537" s="3"/>
      <c r="D537" s="3"/>
    </row>
    <row r="538" spans="3:4" x14ac:dyDescent="0.25">
      <c r="C538" s="3"/>
      <c r="D538" s="3"/>
    </row>
    <row r="539" spans="3:4" x14ac:dyDescent="0.25">
      <c r="C539" s="3"/>
      <c r="D539" s="3"/>
    </row>
    <row r="540" spans="3:4" x14ac:dyDescent="0.25">
      <c r="C540" s="3"/>
      <c r="D540" s="3"/>
    </row>
    <row r="541" spans="3:4" x14ac:dyDescent="0.25">
      <c r="C541" s="3"/>
      <c r="D541" s="3"/>
    </row>
    <row r="542" spans="3:4" x14ac:dyDescent="0.25">
      <c r="C542" s="3"/>
      <c r="D542" s="3"/>
    </row>
    <row r="543" spans="3:4" x14ac:dyDescent="0.25">
      <c r="C543" s="3"/>
      <c r="D543" s="3"/>
    </row>
    <row r="544" spans="3:4" x14ac:dyDescent="0.25">
      <c r="C544" s="3"/>
      <c r="D544" s="3"/>
    </row>
    <row r="545" spans="3:4" x14ac:dyDescent="0.25">
      <c r="C545" s="3"/>
      <c r="D545" s="3"/>
    </row>
    <row r="546" spans="3:4" x14ac:dyDescent="0.25">
      <c r="C546" s="3"/>
      <c r="D546" s="3"/>
    </row>
    <row r="547" spans="3:4" x14ac:dyDescent="0.25">
      <c r="C547" s="3"/>
      <c r="D547" s="3"/>
    </row>
    <row r="548" spans="3:4" x14ac:dyDescent="0.25">
      <c r="C548" s="3"/>
      <c r="D548" s="3"/>
    </row>
    <row r="549" spans="3:4" x14ac:dyDescent="0.25">
      <c r="C549" s="3"/>
      <c r="D549" s="3"/>
    </row>
    <row r="550" spans="3:4" x14ac:dyDescent="0.25">
      <c r="C550" s="3"/>
      <c r="D550" s="3"/>
    </row>
    <row r="551" spans="3:4" x14ac:dyDescent="0.25">
      <c r="C551" s="3"/>
      <c r="D551" s="3"/>
    </row>
    <row r="552" spans="3:4" x14ac:dyDescent="0.25">
      <c r="C552" s="3"/>
      <c r="D552" s="3"/>
    </row>
    <row r="553" spans="3:4" x14ac:dyDescent="0.25">
      <c r="C553" s="3"/>
      <c r="D553" s="3"/>
    </row>
    <row r="554" spans="3:4" x14ac:dyDescent="0.25">
      <c r="C554" s="3"/>
      <c r="D554" s="3"/>
    </row>
    <row r="555" spans="3:4" x14ac:dyDescent="0.25">
      <c r="C555" s="3"/>
      <c r="D555" s="3"/>
    </row>
    <row r="556" spans="3:4" x14ac:dyDescent="0.25">
      <c r="C556" s="3"/>
      <c r="D556" s="3"/>
    </row>
    <row r="557" spans="3:4" x14ac:dyDescent="0.25">
      <c r="C557" s="3"/>
      <c r="D557" s="3"/>
    </row>
    <row r="558" spans="3:4" x14ac:dyDescent="0.25">
      <c r="C558" s="3"/>
      <c r="D558" s="3"/>
    </row>
    <row r="559" spans="3:4" x14ac:dyDescent="0.25">
      <c r="C559" s="3"/>
      <c r="D559" s="3"/>
    </row>
    <row r="560" spans="3:4" x14ac:dyDescent="0.25">
      <c r="C560" s="3"/>
      <c r="D560" s="3"/>
    </row>
    <row r="561" spans="3:4" x14ac:dyDescent="0.25">
      <c r="C561" s="3"/>
      <c r="D561" s="3"/>
    </row>
    <row r="562" spans="3:4" x14ac:dyDescent="0.25">
      <c r="C562" s="3"/>
      <c r="D562" s="3"/>
    </row>
    <row r="563" spans="3:4" x14ac:dyDescent="0.25">
      <c r="C563" s="3"/>
      <c r="D563" s="3"/>
    </row>
    <row r="564" spans="3:4" x14ac:dyDescent="0.25">
      <c r="C564" s="3"/>
      <c r="D564" s="3"/>
    </row>
    <row r="565" spans="3:4" x14ac:dyDescent="0.25">
      <c r="C565" s="3"/>
      <c r="D565" s="3"/>
    </row>
    <row r="566" spans="3:4" x14ac:dyDescent="0.25">
      <c r="C566" s="3"/>
      <c r="D566" s="3"/>
    </row>
    <row r="567" spans="3:4" x14ac:dyDescent="0.25">
      <c r="C567" s="3"/>
      <c r="D567" s="3"/>
    </row>
    <row r="568" spans="3:4" x14ac:dyDescent="0.25">
      <c r="C568" s="3"/>
      <c r="D568" s="3"/>
    </row>
    <row r="569" spans="3:4" x14ac:dyDescent="0.25">
      <c r="C569" s="3"/>
      <c r="D569" s="3"/>
    </row>
    <row r="570" spans="3:4" x14ac:dyDescent="0.25">
      <c r="C570" s="3"/>
      <c r="D570" s="3"/>
    </row>
    <row r="571" spans="3:4" x14ac:dyDescent="0.25">
      <c r="C571" s="3"/>
      <c r="D571" s="3"/>
    </row>
    <row r="572" spans="3:4" x14ac:dyDescent="0.25">
      <c r="C572" s="3"/>
      <c r="D572" s="3"/>
    </row>
    <row r="573" spans="3:4" x14ac:dyDescent="0.25">
      <c r="C573" s="3"/>
      <c r="D573" s="3"/>
    </row>
    <row r="574" spans="3:4" x14ac:dyDescent="0.25">
      <c r="C574" s="3"/>
      <c r="D574" s="3"/>
    </row>
    <row r="575" spans="3:4" x14ac:dyDescent="0.25">
      <c r="C575" s="3"/>
      <c r="D575" s="3"/>
    </row>
    <row r="576" spans="3:4" x14ac:dyDescent="0.25">
      <c r="C576" s="3"/>
      <c r="D576" s="3"/>
    </row>
    <row r="577" spans="3:4" x14ac:dyDescent="0.25">
      <c r="C577" s="3"/>
      <c r="D577" s="3"/>
    </row>
    <row r="578" spans="3:4" x14ac:dyDescent="0.25">
      <c r="C578" s="3"/>
      <c r="D578" s="3"/>
    </row>
    <row r="579" spans="3:4" x14ac:dyDescent="0.25">
      <c r="C579" s="3"/>
      <c r="D579" s="3"/>
    </row>
    <row r="580" spans="3:4" x14ac:dyDescent="0.25">
      <c r="C580" s="3"/>
      <c r="D580" s="3"/>
    </row>
    <row r="581" spans="3:4" x14ac:dyDescent="0.25">
      <c r="C581" s="3"/>
      <c r="D581" s="3"/>
    </row>
    <row r="582" spans="3:4" x14ac:dyDescent="0.25">
      <c r="C582" s="3"/>
      <c r="D582" s="3"/>
    </row>
    <row r="583" spans="3:4" x14ac:dyDescent="0.25">
      <c r="C583" s="3"/>
      <c r="D583" s="3"/>
    </row>
    <row r="584" spans="3:4" x14ac:dyDescent="0.25">
      <c r="C584" s="3"/>
      <c r="D584" s="3"/>
    </row>
    <row r="585" spans="3:4" x14ac:dyDescent="0.25">
      <c r="C585" s="3"/>
      <c r="D585" s="3"/>
    </row>
    <row r="586" spans="3:4" x14ac:dyDescent="0.25">
      <c r="C586" s="3"/>
      <c r="D586" s="3"/>
    </row>
    <row r="587" spans="3:4" x14ac:dyDescent="0.25">
      <c r="C587" s="3"/>
      <c r="D587" s="3"/>
    </row>
    <row r="588" spans="3:4" x14ac:dyDescent="0.25">
      <c r="C588" s="3"/>
      <c r="D588" s="3"/>
    </row>
    <row r="589" spans="3:4" x14ac:dyDescent="0.25">
      <c r="C589" s="3"/>
      <c r="D589" s="3"/>
    </row>
    <row r="590" spans="3:4" x14ac:dyDescent="0.25">
      <c r="C590" s="3"/>
      <c r="D590" s="3"/>
    </row>
    <row r="591" spans="3:4" x14ac:dyDescent="0.25">
      <c r="C591" s="3"/>
      <c r="D591" s="3"/>
    </row>
    <row r="592" spans="3:4" x14ac:dyDescent="0.25">
      <c r="C592" s="3"/>
      <c r="D592" s="3"/>
    </row>
    <row r="593" spans="3:4" x14ac:dyDescent="0.25">
      <c r="C593" s="3"/>
      <c r="D593" s="3"/>
    </row>
    <row r="594" spans="3:4" x14ac:dyDescent="0.25">
      <c r="C594" s="3"/>
      <c r="D594" s="3"/>
    </row>
    <row r="595" spans="3:4" x14ac:dyDescent="0.25">
      <c r="C595" s="3"/>
      <c r="D595" s="3"/>
    </row>
    <row r="596" spans="3:4" x14ac:dyDescent="0.25">
      <c r="C596" s="3"/>
      <c r="D596" s="3"/>
    </row>
    <row r="597" spans="3:4" x14ac:dyDescent="0.25">
      <c r="C597" s="3"/>
      <c r="D597" s="3"/>
    </row>
    <row r="598" spans="3:4" x14ac:dyDescent="0.25">
      <c r="C598" s="3"/>
      <c r="D598" s="3"/>
    </row>
    <row r="599" spans="3:4" x14ac:dyDescent="0.25">
      <c r="C599" s="3"/>
      <c r="D599" s="3"/>
    </row>
    <row r="600" spans="3:4" x14ac:dyDescent="0.25">
      <c r="C600" s="3"/>
      <c r="D600" s="3"/>
    </row>
    <row r="601" spans="3:4" x14ac:dyDescent="0.25">
      <c r="C601" s="3"/>
      <c r="D601" s="3"/>
    </row>
    <row r="602" spans="3:4" x14ac:dyDescent="0.25">
      <c r="C602" s="3"/>
      <c r="D602" s="3"/>
    </row>
    <row r="603" spans="3:4" x14ac:dyDescent="0.25">
      <c r="C603" s="3"/>
      <c r="D603" s="3"/>
    </row>
    <row r="604" spans="3:4" x14ac:dyDescent="0.25">
      <c r="C604" s="3"/>
      <c r="D604" s="3"/>
    </row>
    <row r="605" spans="3:4" x14ac:dyDescent="0.25">
      <c r="C605" s="3"/>
      <c r="D605" s="3"/>
    </row>
    <row r="606" spans="3:4" x14ac:dyDescent="0.25">
      <c r="C606" s="3"/>
      <c r="D606" s="3"/>
    </row>
    <row r="607" spans="3:4" x14ac:dyDescent="0.25">
      <c r="C607" s="3"/>
      <c r="D607" s="3"/>
    </row>
    <row r="608" spans="3:4" x14ac:dyDescent="0.25">
      <c r="C608" s="3"/>
      <c r="D608" s="3"/>
    </row>
    <row r="609" spans="3:4" x14ac:dyDescent="0.25">
      <c r="C609" s="3"/>
      <c r="D609" s="3"/>
    </row>
    <row r="610" spans="3:4" x14ac:dyDescent="0.25">
      <c r="C610" s="3"/>
      <c r="D610" s="3"/>
    </row>
    <row r="611" spans="3:4" x14ac:dyDescent="0.25">
      <c r="C611" s="3"/>
      <c r="D611" s="3"/>
    </row>
    <row r="612" spans="3:4" x14ac:dyDescent="0.25">
      <c r="C612" s="3"/>
      <c r="D612" s="3"/>
    </row>
    <row r="613" spans="3:4" x14ac:dyDescent="0.25">
      <c r="C613" s="3"/>
      <c r="D613" s="3"/>
    </row>
    <row r="614" spans="3:4" x14ac:dyDescent="0.25">
      <c r="C614" s="3"/>
      <c r="D614" s="3"/>
    </row>
    <row r="615" spans="3:4" x14ac:dyDescent="0.25">
      <c r="C615" s="3"/>
      <c r="D615" s="3"/>
    </row>
    <row r="616" spans="3:4" x14ac:dyDescent="0.25">
      <c r="C616" s="3"/>
      <c r="D616" s="3"/>
    </row>
    <row r="617" spans="3:4" x14ac:dyDescent="0.25">
      <c r="C617" s="3"/>
      <c r="D617" s="3"/>
    </row>
    <row r="618" spans="3:4" x14ac:dyDescent="0.25">
      <c r="C618" s="3"/>
      <c r="D618" s="3"/>
    </row>
    <row r="619" spans="3:4" x14ac:dyDescent="0.25">
      <c r="C619" s="3"/>
      <c r="D619" s="3"/>
    </row>
    <row r="620" spans="3:4" x14ac:dyDescent="0.25">
      <c r="C620" s="3"/>
      <c r="D620" s="3"/>
    </row>
    <row r="621" spans="3:4" x14ac:dyDescent="0.25">
      <c r="C621" s="3"/>
      <c r="D621" s="3"/>
    </row>
    <row r="622" spans="3:4" x14ac:dyDescent="0.25">
      <c r="C622" s="3"/>
      <c r="D622" s="3"/>
    </row>
    <row r="623" spans="3:4" x14ac:dyDescent="0.25">
      <c r="C623" s="3"/>
      <c r="D623" s="3"/>
    </row>
    <row r="624" spans="3:4" x14ac:dyDescent="0.25">
      <c r="C624" s="3"/>
      <c r="D624" s="3"/>
    </row>
    <row r="625" spans="3:4" x14ac:dyDescent="0.25">
      <c r="C625" s="3"/>
      <c r="D625" s="3"/>
    </row>
    <row r="626" spans="3:4" x14ac:dyDescent="0.25">
      <c r="C626" s="3"/>
      <c r="D626" s="3"/>
    </row>
    <row r="627" spans="3:4" x14ac:dyDescent="0.25">
      <c r="C627" s="3"/>
      <c r="D627" s="3"/>
    </row>
    <row r="628" spans="3:4" x14ac:dyDescent="0.25">
      <c r="C628" s="3"/>
      <c r="D628" s="3"/>
    </row>
    <row r="629" spans="3:4" x14ac:dyDescent="0.25">
      <c r="C629" s="3"/>
      <c r="D629" s="3"/>
    </row>
    <row r="630" spans="3:4" x14ac:dyDescent="0.25">
      <c r="C630" s="3"/>
      <c r="D630" s="3"/>
    </row>
    <row r="631" spans="3:4" x14ac:dyDescent="0.25">
      <c r="C631" s="3"/>
      <c r="D631" s="3"/>
    </row>
    <row r="632" spans="3:4" x14ac:dyDescent="0.25">
      <c r="C632" s="3"/>
      <c r="D632" s="3"/>
    </row>
    <row r="633" spans="3:4" x14ac:dyDescent="0.25">
      <c r="C633" s="3"/>
      <c r="D633" s="3"/>
    </row>
    <row r="634" spans="3:4" x14ac:dyDescent="0.25">
      <c r="C634" s="3"/>
      <c r="D634" s="3"/>
    </row>
    <row r="635" spans="3:4" x14ac:dyDescent="0.25">
      <c r="C635" s="3"/>
      <c r="D635" s="3"/>
    </row>
    <row r="636" spans="3:4" x14ac:dyDescent="0.25">
      <c r="C636" s="3"/>
      <c r="D636" s="3"/>
    </row>
    <row r="637" spans="3:4" x14ac:dyDescent="0.25">
      <c r="C637" s="3"/>
      <c r="D637" s="3"/>
    </row>
    <row r="638" spans="3:4" x14ac:dyDescent="0.25">
      <c r="C638" s="3"/>
      <c r="D638" s="3"/>
    </row>
    <row r="639" spans="3:4" x14ac:dyDescent="0.25">
      <c r="C639" s="3"/>
      <c r="D639" s="3"/>
    </row>
    <row r="640" spans="3:4" x14ac:dyDescent="0.25">
      <c r="C640" s="3"/>
      <c r="D640" s="3"/>
    </row>
    <row r="641" spans="3:4" x14ac:dyDescent="0.25">
      <c r="C641" s="3"/>
      <c r="D641" s="3"/>
    </row>
    <row r="642" spans="3:4" x14ac:dyDescent="0.25">
      <c r="C642" s="3"/>
      <c r="D642" s="3"/>
    </row>
    <row r="643" spans="3:4" x14ac:dyDescent="0.25">
      <c r="C643" s="3"/>
      <c r="D643" s="3"/>
    </row>
    <row r="644" spans="3:4" x14ac:dyDescent="0.25">
      <c r="C644" s="3"/>
      <c r="D644" s="3"/>
    </row>
    <row r="645" spans="3:4" x14ac:dyDescent="0.25">
      <c r="C645" s="3"/>
      <c r="D645" s="3"/>
    </row>
    <row r="646" spans="3:4" x14ac:dyDescent="0.25">
      <c r="C646" s="3"/>
      <c r="D646" s="3"/>
    </row>
    <row r="647" spans="3:4" x14ac:dyDescent="0.25">
      <c r="C647" s="3"/>
      <c r="D647" s="3"/>
    </row>
    <row r="648" spans="3:4" x14ac:dyDescent="0.25">
      <c r="C648" s="3"/>
      <c r="D648" s="3"/>
    </row>
    <row r="649" spans="3:4" x14ac:dyDescent="0.25">
      <c r="C649" s="3"/>
      <c r="D649" s="3"/>
    </row>
    <row r="650" spans="3:4" x14ac:dyDescent="0.25">
      <c r="C650" s="3"/>
      <c r="D650" s="3"/>
    </row>
    <row r="651" spans="3:4" x14ac:dyDescent="0.25">
      <c r="C651" s="3"/>
      <c r="D651" s="3"/>
    </row>
    <row r="652" spans="3:4" x14ac:dyDescent="0.25">
      <c r="C652" s="3"/>
      <c r="D652" s="3"/>
    </row>
    <row r="653" spans="3:4" x14ac:dyDescent="0.25">
      <c r="C653" s="3"/>
      <c r="D653" s="3"/>
    </row>
    <row r="654" spans="3:4" x14ac:dyDescent="0.25">
      <c r="C654" s="3"/>
      <c r="D654" s="3"/>
    </row>
    <row r="655" spans="3:4" x14ac:dyDescent="0.25">
      <c r="C655" s="3"/>
      <c r="D655" s="3"/>
    </row>
    <row r="656" spans="3:4" x14ac:dyDescent="0.25">
      <c r="C656" s="3"/>
      <c r="D656" s="3"/>
    </row>
    <row r="657" spans="3:4" x14ac:dyDescent="0.25">
      <c r="C657" s="3"/>
      <c r="D657" s="3"/>
    </row>
    <row r="658" spans="3:4" x14ac:dyDescent="0.25">
      <c r="C658" s="3"/>
      <c r="D658" s="3"/>
    </row>
    <row r="659" spans="3:4" x14ac:dyDescent="0.25">
      <c r="C659" s="3"/>
      <c r="D659" s="3"/>
    </row>
    <row r="660" spans="3:4" x14ac:dyDescent="0.25">
      <c r="C660" s="3"/>
      <c r="D660" s="3"/>
    </row>
    <row r="661" spans="3:4" x14ac:dyDescent="0.25">
      <c r="C661" s="3"/>
      <c r="D661" s="3"/>
    </row>
    <row r="662" spans="3:4" x14ac:dyDescent="0.25">
      <c r="C662" s="3"/>
      <c r="D662" s="3"/>
    </row>
    <row r="663" spans="3:4" x14ac:dyDescent="0.25">
      <c r="C663" s="3"/>
      <c r="D663" s="3"/>
    </row>
    <row r="664" spans="3:4" x14ac:dyDescent="0.25">
      <c r="C664" s="3"/>
      <c r="D664" s="3"/>
    </row>
    <row r="665" spans="3:4" x14ac:dyDescent="0.25">
      <c r="C665" s="3"/>
      <c r="D665" s="3"/>
    </row>
    <row r="666" spans="3:4" x14ac:dyDescent="0.25">
      <c r="C666" s="3"/>
      <c r="D666" s="3"/>
    </row>
    <row r="667" spans="3:4" x14ac:dyDescent="0.25">
      <c r="C667" s="3"/>
      <c r="D667" s="3"/>
    </row>
    <row r="668" spans="3:4" x14ac:dyDescent="0.25">
      <c r="C668" s="3"/>
      <c r="D668" s="3"/>
    </row>
    <row r="669" spans="3:4" x14ac:dyDescent="0.25">
      <c r="C669" s="3"/>
      <c r="D669" s="3"/>
    </row>
    <row r="670" spans="3:4" x14ac:dyDescent="0.25">
      <c r="C670" s="3"/>
      <c r="D670" s="3"/>
    </row>
    <row r="671" spans="3:4" x14ac:dyDescent="0.25">
      <c r="C671" s="3"/>
      <c r="D671" s="3"/>
    </row>
    <row r="672" spans="3:4" x14ac:dyDescent="0.25">
      <c r="C672" s="3"/>
      <c r="D672" s="3"/>
    </row>
    <row r="673" spans="3:4" x14ac:dyDescent="0.25">
      <c r="C673" s="3"/>
      <c r="D673" s="3"/>
    </row>
    <row r="674" spans="3:4" x14ac:dyDescent="0.25">
      <c r="C674" s="3"/>
      <c r="D674" s="3"/>
    </row>
    <row r="675" spans="3:4" x14ac:dyDescent="0.25">
      <c r="C675" s="3"/>
      <c r="D675" s="3"/>
    </row>
    <row r="676" spans="3:4" x14ac:dyDescent="0.25">
      <c r="C676" s="3"/>
      <c r="D676" s="3"/>
    </row>
    <row r="677" spans="3:4" x14ac:dyDescent="0.25">
      <c r="C677" s="3"/>
      <c r="D677" s="3"/>
    </row>
    <row r="678" spans="3:4" x14ac:dyDescent="0.25">
      <c r="C678" s="3"/>
      <c r="D678" s="3"/>
    </row>
    <row r="679" spans="3:4" x14ac:dyDescent="0.25">
      <c r="C679" s="3"/>
      <c r="D679" s="3"/>
    </row>
    <row r="680" spans="3:4" x14ac:dyDescent="0.25">
      <c r="C680" s="3"/>
      <c r="D680" s="3"/>
    </row>
    <row r="681" spans="3:4" x14ac:dyDescent="0.25">
      <c r="C681" s="3"/>
      <c r="D681" s="3"/>
    </row>
    <row r="682" spans="3:4" x14ac:dyDescent="0.25">
      <c r="C682" s="3"/>
      <c r="D682" s="3"/>
    </row>
    <row r="683" spans="3:4" x14ac:dyDescent="0.25">
      <c r="C683" s="3"/>
      <c r="D683" s="3"/>
    </row>
    <row r="684" spans="3:4" x14ac:dyDescent="0.25">
      <c r="C684" s="3"/>
      <c r="D684" s="3"/>
    </row>
    <row r="685" spans="3:4" x14ac:dyDescent="0.25">
      <c r="C685" s="3"/>
      <c r="D685" s="3"/>
    </row>
    <row r="686" spans="3:4" x14ac:dyDescent="0.25">
      <c r="C686" s="3"/>
      <c r="D686" s="3"/>
    </row>
    <row r="687" spans="3:4" x14ac:dyDescent="0.25">
      <c r="C687" s="3"/>
      <c r="D687" s="3"/>
    </row>
    <row r="688" spans="3:4" x14ac:dyDescent="0.25">
      <c r="C688" s="3"/>
      <c r="D688" s="3"/>
    </row>
    <row r="689" spans="3:4" x14ac:dyDescent="0.25">
      <c r="C689" s="3"/>
      <c r="D689" s="3"/>
    </row>
    <row r="690" spans="3:4" x14ac:dyDescent="0.25">
      <c r="C690" s="3"/>
      <c r="D690" s="3"/>
    </row>
    <row r="691" spans="3:4" x14ac:dyDescent="0.25">
      <c r="C691" s="3"/>
      <c r="D691" s="3"/>
    </row>
    <row r="692" spans="3:4" x14ac:dyDescent="0.25">
      <c r="C692" s="3"/>
      <c r="D692" s="3"/>
    </row>
    <row r="693" spans="3:4" x14ac:dyDescent="0.25">
      <c r="C693" s="3"/>
      <c r="D693" s="3"/>
    </row>
    <row r="694" spans="3:4" x14ac:dyDescent="0.25">
      <c r="C694" s="3"/>
      <c r="D694" s="3"/>
    </row>
    <row r="695" spans="3:4" x14ac:dyDescent="0.25">
      <c r="C695" s="3"/>
      <c r="D695" s="3"/>
    </row>
    <row r="696" spans="3:4" x14ac:dyDescent="0.25">
      <c r="C696" s="3"/>
      <c r="D696" s="3"/>
    </row>
    <row r="697" spans="3:4" x14ac:dyDescent="0.25">
      <c r="C697" s="3"/>
      <c r="D697" s="3"/>
    </row>
    <row r="698" spans="3:4" x14ac:dyDescent="0.25">
      <c r="C698" s="3"/>
      <c r="D698" s="3"/>
    </row>
    <row r="699" spans="3:4" x14ac:dyDescent="0.25">
      <c r="C699" s="3"/>
      <c r="D699" s="3"/>
    </row>
    <row r="700" spans="3:4" x14ac:dyDescent="0.25">
      <c r="C700" s="3"/>
      <c r="D700" s="3"/>
    </row>
    <row r="701" spans="3:4" x14ac:dyDescent="0.25">
      <c r="C701" s="3"/>
      <c r="D701" s="3"/>
    </row>
    <row r="702" spans="3:4" x14ac:dyDescent="0.25">
      <c r="C702" s="3"/>
      <c r="D702" s="3"/>
    </row>
    <row r="703" spans="3:4" x14ac:dyDescent="0.25">
      <c r="C703" s="3"/>
      <c r="D703" s="3"/>
    </row>
    <row r="704" spans="3:4" x14ac:dyDescent="0.25">
      <c r="C704" s="3"/>
      <c r="D704" s="3"/>
    </row>
    <row r="705" spans="3:4" x14ac:dyDescent="0.25">
      <c r="C705" s="3"/>
      <c r="D705" s="3"/>
    </row>
    <row r="706" spans="3:4" x14ac:dyDescent="0.25">
      <c r="C706" s="3"/>
      <c r="D706" s="3"/>
    </row>
    <row r="707" spans="3:4" x14ac:dyDescent="0.25">
      <c r="C707" s="3"/>
      <c r="D707" s="3"/>
    </row>
    <row r="708" spans="3:4" x14ac:dyDescent="0.25">
      <c r="C708" s="3"/>
      <c r="D708" s="3"/>
    </row>
    <row r="709" spans="3:4" x14ac:dyDescent="0.25">
      <c r="C709" s="3"/>
      <c r="D709" s="3"/>
    </row>
    <row r="710" spans="3:4" x14ac:dyDescent="0.25">
      <c r="C710" s="3"/>
      <c r="D710" s="3"/>
    </row>
    <row r="711" spans="3:4" x14ac:dyDescent="0.25">
      <c r="C711" s="3"/>
      <c r="D711" s="3"/>
    </row>
    <row r="712" spans="3:4" x14ac:dyDescent="0.25">
      <c r="C712" s="3"/>
      <c r="D712" s="3"/>
    </row>
    <row r="713" spans="3:4" x14ac:dyDescent="0.25">
      <c r="C713" s="3"/>
      <c r="D713" s="3"/>
    </row>
    <row r="714" spans="3:4" x14ac:dyDescent="0.25">
      <c r="C714" s="3"/>
      <c r="D714" s="3"/>
    </row>
    <row r="715" spans="3:4" x14ac:dyDescent="0.25">
      <c r="C715" s="3"/>
      <c r="D715" s="3"/>
    </row>
    <row r="716" spans="3:4" x14ac:dyDescent="0.25">
      <c r="C716" s="3"/>
      <c r="D716" s="3"/>
    </row>
    <row r="717" spans="3:4" x14ac:dyDescent="0.25">
      <c r="C717" s="3"/>
      <c r="D717" s="3"/>
    </row>
    <row r="718" spans="3:4" x14ac:dyDescent="0.25">
      <c r="C718" s="3"/>
      <c r="D718" s="3"/>
    </row>
    <row r="719" spans="3:4" x14ac:dyDescent="0.25">
      <c r="C719" s="3"/>
      <c r="D719" s="3"/>
    </row>
    <row r="720" spans="3:4" x14ac:dyDescent="0.25">
      <c r="C720" s="3"/>
      <c r="D720" s="3"/>
    </row>
    <row r="721" spans="3:4" x14ac:dyDescent="0.25">
      <c r="C721" s="3"/>
      <c r="D721" s="3"/>
    </row>
    <row r="722" spans="3:4" x14ac:dyDescent="0.25">
      <c r="C722" s="3"/>
      <c r="D722" s="3"/>
    </row>
    <row r="723" spans="3:4" x14ac:dyDescent="0.25">
      <c r="C723" s="3"/>
      <c r="D723" s="3"/>
    </row>
    <row r="724" spans="3:4" x14ac:dyDescent="0.25">
      <c r="C724" s="3"/>
      <c r="D724" s="3"/>
    </row>
    <row r="725" spans="3:4" x14ac:dyDescent="0.25">
      <c r="C725" s="3"/>
      <c r="D725" s="3"/>
    </row>
    <row r="726" spans="3:4" x14ac:dyDescent="0.25">
      <c r="C726" s="3"/>
      <c r="D726" s="3"/>
    </row>
    <row r="727" spans="3:4" x14ac:dyDescent="0.25">
      <c r="C727" s="3"/>
      <c r="D727" s="3"/>
    </row>
    <row r="728" spans="3:4" x14ac:dyDescent="0.25">
      <c r="C728" s="3"/>
      <c r="D728" s="3"/>
    </row>
    <row r="729" spans="3:4" x14ac:dyDescent="0.25">
      <c r="C729" s="3"/>
      <c r="D729" s="3"/>
    </row>
    <row r="730" spans="3:4" x14ac:dyDescent="0.25">
      <c r="C730" s="3"/>
      <c r="D730" s="3"/>
    </row>
    <row r="731" spans="3:4" x14ac:dyDescent="0.25">
      <c r="C731" s="3"/>
      <c r="D731" s="3"/>
    </row>
    <row r="732" spans="3:4" x14ac:dyDescent="0.25">
      <c r="C732" s="3"/>
      <c r="D732" s="3"/>
    </row>
    <row r="733" spans="3:4" x14ac:dyDescent="0.25">
      <c r="C733" s="3"/>
      <c r="D733" s="3"/>
    </row>
    <row r="734" spans="3:4" x14ac:dyDescent="0.25">
      <c r="C734" s="3"/>
      <c r="D734" s="3"/>
    </row>
    <row r="735" spans="3:4" x14ac:dyDescent="0.25">
      <c r="C735" s="3"/>
      <c r="D735" s="3"/>
    </row>
    <row r="736" spans="3:4" x14ac:dyDescent="0.25">
      <c r="C736" s="3"/>
      <c r="D736" s="3"/>
    </row>
    <row r="737" spans="3:4" x14ac:dyDescent="0.25">
      <c r="C737" s="3"/>
      <c r="D737" s="3"/>
    </row>
    <row r="738" spans="3:4" x14ac:dyDescent="0.25">
      <c r="C738" s="3"/>
      <c r="D738" s="3"/>
    </row>
    <row r="739" spans="3:4" x14ac:dyDescent="0.25">
      <c r="C739" s="3"/>
      <c r="D739" s="3"/>
    </row>
    <row r="740" spans="3:4" x14ac:dyDescent="0.25">
      <c r="C740" s="3"/>
      <c r="D740" s="3"/>
    </row>
    <row r="741" spans="3:4" x14ac:dyDescent="0.25">
      <c r="C741" s="3"/>
      <c r="D741" s="3"/>
    </row>
    <row r="742" spans="3:4" x14ac:dyDescent="0.25">
      <c r="C742" s="3"/>
      <c r="D742" s="3"/>
    </row>
    <row r="743" spans="3:4" x14ac:dyDescent="0.25">
      <c r="C743" s="3"/>
      <c r="D743" s="3"/>
    </row>
    <row r="744" spans="3:4" x14ac:dyDescent="0.25">
      <c r="C744" s="3"/>
      <c r="D744" s="3"/>
    </row>
    <row r="745" spans="3:4" x14ac:dyDescent="0.25">
      <c r="C745" s="3"/>
      <c r="D745" s="3"/>
    </row>
    <row r="746" spans="3:4" x14ac:dyDescent="0.25">
      <c r="C746" s="3"/>
      <c r="D746" s="3"/>
    </row>
    <row r="747" spans="3:4" x14ac:dyDescent="0.25">
      <c r="C747" s="3"/>
      <c r="D747" s="3"/>
    </row>
    <row r="748" spans="3:4" x14ac:dyDescent="0.25">
      <c r="C748" s="3"/>
      <c r="D748" s="3"/>
    </row>
    <row r="749" spans="3:4" x14ac:dyDescent="0.25">
      <c r="C749" s="3"/>
      <c r="D749" s="3"/>
    </row>
    <row r="750" spans="3:4" x14ac:dyDescent="0.25">
      <c r="C750" s="3"/>
      <c r="D750" s="3"/>
    </row>
    <row r="751" spans="3:4" x14ac:dyDescent="0.25">
      <c r="C751" s="3"/>
      <c r="D751" s="3"/>
    </row>
    <row r="752" spans="3:4" x14ac:dyDescent="0.25">
      <c r="C752" s="3"/>
      <c r="D752" s="3"/>
    </row>
    <row r="753" spans="3:4" x14ac:dyDescent="0.25">
      <c r="C753" s="3"/>
      <c r="D753" s="3"/>
    </row>
    <row r="754" spans="3:4" x14ac:dyDescent="0.25">
      <c r="C754" s="3"/>
      <c r="D754" s="3"/>
    </row>
    <row r="755" spans="3:4" x14ac:dyDescent="0.25">
      <c r="C755" s="3"/>
      <c r="D755" s="3"/>
    </row>
    <row r="756" spans="3:4" x14ac:dyDescent="0.25">
      <c r="C756" s="3"/>
      <c r="D756" s="3"/>
    </row>
    <row r="757" spans="3:4" x14ac:dyDescent="0.25">
      <c r="C757" s="3"/>
      <c r="D757" s="3"/>
    </row>
    <row r="758" spans="3:4" x14ac:dyDescent="0.25">
      <c r="C758" s="3"/>
      <c r="D758" s="3"/>
    </row>
    <row r="759" spans="3:4" x14ac:dyDescent="0.25">
      <c r="C759" s="3"/>
      <c r="D759" s="3"/>
    </row>
    <row r="760" spans="3:4" x14ac:dyDescent="0.25">
      <c r="C760" s="3"/>
      <c r="D760" s="3"/>
    </row>
    <row r="761" spans="3:4" x14ac:dyDescent="0.25">
      <c r="C761" s="3"/>
      <c r="D761" s="3"/>
    </row>
    <row r="762" spans="3:4" x14ac:dyDescent="0.25">
      <c r="C762" s="3"/>
      <c r="D762" s="3"/>
    </row>
    <row r="763" spans="3:4" x14ac:dyDescent="0.25">
      <c r="C763" s="3"/>
      <c r="D763" s="3"/>
    </row>
    <row r="764" spans="3:4" x14ac:dyDescent="0.25">
      <c r="C764" s="3"/>
      <c r="D764" s="3"/>
    </row>
    <row r="765" spans="3:4" x14ac:dyDescent="0.25">
      <c r="C765" s="3"/>
      <c r="D765" s="3"/>
    </row>
    <row r="766" spans="3:4" x14ac:dyDescent="0.25">
      <c r="C766" s="3"/>
      <c r="D766" s="3"/>
    </row>
    <row r="767" spans="3:4" x14ac:dyDescent="0.25">
      <c r="C767" s="3"/>
      <c r="D767" s="3"/>
    </row>
    <row r="768" spans="3:4" x14ac:dyDescent="0.25">
      <c r="C768" s="3"/>
      <c r="D768" s="3"/>
    </row>
    <row r="769" spans="3:4" x14ac:dyDescent="0.25">
      <c r="C769" s="3"/>
      <c r="D769" s="3"/>
    </row>
    <row r="770" spans="3:4" x14ac:dyDescent="0.25">
      <c r="C770" s="3"/>
      <c r="D770" s="3"/>
    </row>
    <row r="771" spans="3:4" x14ac:dyDescent="0.25">
      <c r="C771" s="3"/>
      <c r="D771" s="3"/>
    </row>
    <row r="772" spans="3:4" x14ac:dyDescent="0.25">
      <c r="C772" s="3"/>
      <c r="D772" s="3"/>
    </row>
    <row r="773" spans="3:4" x14ac:dyDescent="0.25">
      <c r="C773" s="3"/>
      <c r="D773" s="3"/>
    </row>
    <row r="774" spans="3:4" x14ac:dyDescent="0.25">
      <c r="C774" s="3"/>
      <c r="D774" s="3"/>
    </row>
    <row r="775" spans="3:4" x14ac:dyDescent="0.25">
      <c r="C775" s="3"/>
      <c r="D775" s="3"/>
    </row>
    <row r="776" spans="3:4" x14ac:dyDescent="0.25">
      <c r="C776" s="3"/>
      <c r="D776" s="3"/>
    </row>
    <row r="777" spans="3:4" x14ac:dyDescent="0.25">
      <c r="C777" s="3"/>
      <c r="D777" s="3"/>
    </row>
    <row r="778" spans="3:4" x14ac:dyDescent="0.25">
      <c r="C778" s="3"/>
      <c r="D778" s="3"/>
    </row>
    <row r="779" spans="3:4" x14ac:dyDescent="0.25">
      <c r="C779" s="3"/>
      <c r="D779" s="3"/>
    </row>
    <row r="780" spans="3:4" x14ac:dyDescent="0.25">
      <c r="C780" s="3"/>
      <c r="D780" s="3"/>
    </row>
    <row r="781" spans="3:4" x14ac:dyDescent="0.25">
      <c r="C781" s="3"/>
      <c r="D781" s="3"/>
    </row>
    <row r="782" spans="3:4" x14ac:dyDescent="0.25">
      <c r="C782" s="3"/>
      <c r="D782" s="3"/>
    </row>
    <row r="783" spans="3:4" x14ac:dyDescent="0.25">
      <c r="C783" s="3"/>
      <c r="D783" s="3"/>
    </row>
    <row r="784" spans="3:4" x14ac:dyDescent="0.25">
      <c r="C784" s="3"/>
      <c r="D784" s="3"/>
    </row>
    <row r="785" spans="3:4" x14ac:dyDescent="0.25">
      <c r="C785" s="3"/>
      <c r="D785" s="3"/>
    </row>
    <row r="786" spans="3:4" x14ac:dyDescent="0.25">
      <c r="C786" s="3"/>
      <c r="D786" s="3"/>
    </row>
    <row r="787" spans="3:4" x14ac:dyDescent="0.25">
      <c r="C787" s="3"/>
      <c r="D787" s="3"/>
    </row>
    <row r="788" spans="3:4" x14ac:dyDescent="0.25">
      <c r="C788" s="3"/>
      <c r="D788" s="3"/>
    </row>
    <row r="789" spans="3:4" x14ac:dyDescent="0.25">
      <c r="C789" s="3"/>
      <c r="D789" s="3"/>
    </row>
    <row r="790" spans="3:4" x14ac:dyDescent="0.25">
      <c r="C790" s="3"/>
      <c r="D790" s="3"/>
    </row>
    <row r="791" spans="3:4" x14ac:dyDescent="0.25">
      <c r="C791" s="3"/>
      <c r="D791" s="3"/>
    </row>
    <row r="792" spans="3:4" x14ac:dyDescent="0.25">
      <c r="C792" s="3"/>
      <c r="D792" s="3"/>
    </row>
    <row r="793" spans="3:4" x14ac:dyDescent="0.25">
      <c r="C793" s="3"/>
      <c r="D793" s="3"/>
    </row>
    <row r="794" spans="3:4" x14ac:dyDescent="0.25">
      <c r="C794" s="3"/>
      <c r="D794" s="3"/>
    </row>
    <row r="795" spans="3:4" x14ac:dyDescent="0.25">
      <c r="C795" s="3"/>
      <c r="D795" s="3"/>
    </row>
    <row r="796" spans="3:4" x14ac:dyDescent="0.25">
      <c r="C796" s="3"/>
      <c r="D796" s="3"/>
    </row>
    <row r="797" spans="3:4" x14ac:dyDescent="0.25">
      <c r="C797" s="3"/>
      <c r="D797" s="3"/>
    </row>
    <row r="798" spans="3:4" x14ac:dyDescent="0.25">
      <c r="C798" s="3"/>
      <c r="D798" s="3"/>
    </row>
    <row r="799" spans="3:4" x14ac:dyDescent="0.25">
      <c r="C799" s="3"/>
      <c r="D799" s="3"/>
    </row>
    <row r="800" spans="3:4" x14ac:dyDescent="0.25">
      <c r="C800" s="3"/>
      <c r="D800" s="3"/>
    </row>
    <row r="801" spans="3:4" x14ac:dyDescent="0.25">
      <c r="C801" s="3"/>
      <c r="D801" s="3"/>
    </row>
    <row r="802" spans="3:4" x14ac:dyDescent="0.25">
      <c r="C802" s="3"/>
      <c r="D802" s="3"/>
    </row>
    <row r="803" spans="3:4" x14ac:dyDescent="0.25">
      <c r="C803" s="3"/>
      <c r="D803" s="3"/>
    </row>
    <row r="804" spans="3:4" x14ac:dyDescent="0.25">
      <c r="C804" s="3"/>
      <c r="D804" s="3"/>
    </row>
    <row r="805" spans="3:4" x14ac:dyDescent="0.25">
      <c r="C805" s="3"/>
      <c r="D805" s="3"/>
    </row>
    <row r="806" spans="3:4" x14ac:dyDescent="0.25">
      <c r="C806" s="3"/>
      <c r="D806" s="3"/>
    </row>
    <row r="807" spans="3:4" x14ac:dyDescent="0.25">
      <c r="C807" s="3"/>
      <c r="D807" s="3"/>
    </row>
    <row r="808" spans="3:4" x14ac:dyDescent="0.25">
      <c r="C808" s="3"/>
      <c r="D808" s="3"/>
    </row>
    <row r="809" spans="3:4" x14ac:dyDescent="0.25">
      <c r="C809" s="3"/>
      <c r="D809" s="3"/>
    </row>
    <row r="810" spans="3:4" x14ac:dyDescent="0.25">
      <c r="C810" s="3"/>
      <c r="D810" s="3"/>
    </row>
    <row r="811" spans="3:4" x14ac:dyDescent="0.25">
      <c r="C811" s="3"/>
      <c r="D811" s="3"/>
    </row>
    <row r="812" spans="3:4" x14ac:dyDescent="0.25">
      <c r="C812" s="3"/>
      <c r="D812" s="3"/>
    </row>
    <row r="813" spans="3:4" x14ac:dyDescent="0.25">
      <c r="C813" s="3"/>
      <c r="D813" s="3"/>
    </row>
    <row r="814" spans="3:4" x14ac:dyDescent="0.25">
      <c r="C814" s="3"/>
      <c r="D814" s="3"/>
    </row>
    <row r="815" spans="3:4" x14ac:dyDescent="0.25">
      <c r="C815" s="3"/>
      <c r="D815" s="3"/>
    </row>
    <row r="816" spans="3:4" x14ac:dyDescent="0.25">
      <c r="C816" s="3"/>
      <c r="D816" s="3"/>
    </row>
    <row r="817" spans="3:4" x14ac:dyDescent="0.25">
      <c r="C817" s="3"/>
      <c r="D817" s="3"/>
    </row>
    <row r="818" spans="3:4" x14ac:dyDescent="0.25">
      <c r="C818" s="3"/>
      <c r="D818" s="3"/>
    </row>
    <row r="819" spans="3:4" x14ac:dyDescent="0.25">
      <c r="C819" s="3"/>
      <c r="D819" s="3"/>
    </row>
    <row r="820" spans="3:4" x14ac:dyDescent="0.25">
      <c r="C820" s="3"/>
      <c r="D820" s="3"/>
    </row>
    <row r="821" spans="3:4" x14ac:dyDescent="0.25">
      <c r="C821" s="3"/>
      <c r="D821" s="3"/>
    </row>
    <row r="822" spans="3:4" x14ac:dyDescent="0.25">
      <c r="C822" s="3"/>
      <c r="D822" s="3"/>
    </row>
    <row r="823" spans="3:4" x14ac:dyDescent="0.25">
      <c r="C823" s="3"/>
      <c r="D823" s="3"/>
    </row>
    <row r="824" spans="3:4" x14ac:dyDescent="0.25">
      <c r="C824" s="3"/>
      <c r="D824" s="3"/>
    </row>
    <row r="825" spans="3:4" x14ac:dyDescent="0.25">
      <c r="C825" s="3"/>
      <c r="D825" s="3"/>
    </row>
    <row r="826" spans="3:4" x14ac:dyDescent="0.25">
      <c r="C826" s="3"/>
      <c r="D826" s="3"/>
    </row>
    <row r="827" spans="3:4" x14ac:dyDescent="0.25">
      <c r="C827" s="3"/>
      <c r="D827" s="3"/>
    </row>
    <row r="828" spans="3:4" x14ac:dyDescent="0.25">
      <c r="C828" s="3"/>
      <c r="D828" s="3"/>
    </row>
    <row r="829" spans="3:4" x14ac:dyDescent="0.25">
      <c r="C829" s="3"/>
      <c r="D829" s="3"/>
    </row>
    <row r="830" spans="3:4" x14ac:dyDescent="0.25">
      <c r="C830" s="3"/>
      <c r="D830" s="3"/>
    </row>
    <row r="831" spans="3:4" x14ac:dyDescent="0.25">
      <c r="C831" s="3"/>
      <c r="D831" s="3"/>
    </row>
    <row r="832" spans="3:4" x14ac:dyDescent="0.25">
      <c r="C832" s="3"/>
      <c r="D832" s="3"/>
    </row>
    <row r="833" spans="3:4" x14ac:dyDescent="0.25">
      <c r="C833" s="3"/>
      <c r="D833" s="3"/>
    </row>
    <row r="834" spans="3:4" x14ac:dyDescent="0.25">
      <c r="C834" s="3"/>
      <c r="D834" s="3"/>
    </row>
    <row r="835" spans="3:4" x14ac:dyDescent="0.25">
      <c r="C835" s="3"/>
      <c r="D835" s="3"/>
    </row>
    <row r="836" spans="3:4" x14ac:dyDescent="0.25">
      <c r="C836" s="3"/>
      <c r="D836" s="3"/>
    </row>
    <row r="837" spans="3:4" x14ac:dyDescent="0.25">
      <c r="C837" s="3"/>
      <c r="D837" s="3"/>
    </row>
    <row r="838" spans="3:4" x14ac:dyDescent="0.25">
      <c r="C838" s="3"/>
      <c r="D838" s="3"/>
    </row>
    <row r="839" spans="3:4" x14ac:dyDescent="0.25">
      <c r="C839" s="3"/>
      <c r="D839" s="3"/>
    </row>
    <row r="840" spans="3:4" x14ac:dyDescent="0.25">
      <c r="C840" s="3"/>
      <c r="D840" s="3"/>
    </row>
    <row r="841" spans="3:4" x14ac:dyDescent="0.25">
      <c r="C841" s="3"/>
      <c r="D841" s="3"/>
    </row>
    <row r="842" spans="3:4" x14ac:dyDescent="0.25">
      <c r="C842" s="3"/>
      <c r="D842" s="3"/>
    </row>
    <row r="843" spans="3:4" x14ac:dyDescent="0.25">
      <c r="C843" s="3"/>
      <c r="D843" s="3"/>
    </row>
    <row r="844" spans="3:4" x14ac:dyDescent="0.25">
      <c r="C844" s="3"/>
      <c r="D844" s="3"/>
    </row>
    <row r="845" spans="3:4" x14ac:dyDescent="0.25">
      <c r="C845" s="3"/>
      <c r="D845" s="3"/>
    </row>
    <row r="846" spans="3:4" x14ac:dyDescent="0.25">
      <c r="C846" s="3"/>
      <c r="D846" s="3"/>
    </row>
    <row r="847" spans="3:4" x14ac:dyDescent="0.25">
      <c r="C847" s="3"/>
      <c r="D847" s="3"/>
    </row>
    <row r="848" spans="3:4" x14ac:dyDescent="0.25">
      <c r="C848" s="3"/>
      <c r="D848" s="3"/>
    </row>
    <row r="849" spans="3:4" x14ac:dyDescent="0.25">
      <c r="C849" s="3"/>
      <c r="D849" s="3"/>
    </row>
    <row r="850" spans="3:4" x14ac:dyDescent="0.25">
      <c r="C850" s="3"/>
      <c r="D850" s="3"/>
    </row>
    <row r="851" spans="3:4" x14ac:dyDescent="0.25">
      <c r="C851" s="3"/>
      <c r="D851" s="3"/>
    </row>
    <row r="852" spans="3:4" x14ac:dyDescent="0.25">
      <c r="C852" s="3"/>
      <c r="D852" s="3"/>
    </row>
    <row r="853" spans="3:4" x14ac:dyDescent="0.25">
      <c r="C853" s="3"/>
      <c r="D853" s="3"/>
    </row>
    <row r="854" spans="3:4" x14ac:dyDescent="0.25">
      <c r="C854" s="3"/>
      <c r="D854" s="3"/>
    </row>
    <row r="855" spans="3:4" x14ac:dyDescent="0.25">
      <c r="C855" s="3"/>
      <c r="D855" s="3"/>
    </row>
    <row r="856" spans="3:4" x14ac:dyDescent="0.25">
      <c r="C856" s="3"/>
      <c r="D856" s="3"/>
    </row>
    <row r="857" spans="3:4" x14ac:dyDescent="0.25">
      <c r="C857" s="3"/>
      <c r="D857" s="3"/>
    </row>
    <row r="858" spans="3:4" x14ac:dyDescent="0.25">
      <c r="C858" s="3"/>
      <c r="D858" s="3"/>
    </row>
    <row r="859" spans="3:4" x14ac:dyDescent="0.25">
      <c r="C859" s="3"/>
      <c r="D859" s="3"/>
    </row>
    <row r="860" spans="3:4" x14ac:dyDescent="0.25">
      <c r="C860" s="3"/>
      <c r="D860" s="3"/>
    </row>
    <row r="861" spans="3:4" x14ac:dyDescent="0.25">
      <c r="C861" s="3"/>
      <c r="D861" s="3"/>
    </row>
    <row r="862" spans="3:4" x14ac:dyDescent="0.25">
      <c r="C862" s="3"/>
      <c r="D862" s="3"/>
    </row>
    <row r="863" spans="3:4" x14ac:dyDescent="0.25">
      <c r="C863" s="3"/>
      <c r="D863" s="3"/>
    </row>
    <row r="864" spans="3:4" x14ac:dyDescent="0.25">
      <c r="C864" s="3"/>
      <c r="D864" s="3"/>
    </row>
    <row r="865" spans="3:4" x14ac:dyDescent="0.25">
      <c r="C865" s="3"/>
      <c r="D865" s="3"/>
    </row>
    <row r="866" spans="3:4" x14ac:dyDescent="0.25">
      <c r="C866" s="3"/>
      <c r="D866" s="3"/>
    </row>
    <row r="867" spans="3:4" x14ac:dyDescent="0.25">
      <c r="C867" s="3"/>
      <c r="D867" s="3"/>
    </row>
    <row r="868" spans="3:4" x14ac:dyDescent="0.25">
      <c r="C868" s="3"/>
      <c r="D868" s="3"/>
    </row>
    <row r="869" spans="3:4" x14ac:dyDescent="0.25">
      <c r="C869" s="3"/>
      <c r="D869" s="3"/>
    </row>
    <row r="870" spans="3:4" x14ac:dyDescent="0.25">
      <c r="C870" s="3"/>
      <c r="D870" s="3"/>
    </row>
    <row r="871" spans="3:4" x14ac:dyDescent="0.25">
      <c r="C871" s="3"/>
      <c r="D871" s="3"/>
    </row>
    <row r="872" spans="3:4" x14ac:dyDescent="0.25">
      <c r="C872" s="3"/>
      <c r="D872" s="3"/>
    </row>
    <row r="873" spans="3:4" x14ac:dyDescent="0.25">
      <c r="C873" s="3"/>
      <c r="D873" s="3"/>
    </row>
    <row r="874" spans="3:4" x14ac:dyDescent="0.25">
      <c r="C874" s="3"/>
      <c r="D874" s="3"/>
    </row>
    <row r="875" spans="3:4" x14ac:dyDescent="0.25">
      <c r="C875" s="3"/>
      <c r="D875" s="3"/>
    </row>
    <row r="876" spans="3:4" x14ac:dyDescent="0.25">
      <c r="C876" s="3"/>
      <c r="D876" s="3"/>
    </row>
    <row r="877" spans="3:4" x14ac:dyDescent="0.25">
      <c r="C877" s="3"/>
      <c r="D877" s="3"/>
    </row>
    <row r="878" spans="3:4" x14ac:dyDescent="0.25">
      <c r="C878" s="3"/>
      <c r="D878" s="3"/>
    </row>
    <row r="879" spans="3:4" x14ac:dyDescent="0.25">
      <c r="C879" s="3"/>
      <c r="D879" s="3"/>
    </row>
    <row r="880" spans="3:4" x14ac:dyDescent="0.25">
      <c r="C880" s="3"/>
      <c r="D880" s="3"/>
    </row>
    <row r="881" spans="3:4" x14ac:dyDescent="0.25">
      <c r="C881" s="3"/>
      <c r="D881" s="3"/>
    </row>
    <row r="882" spans="3:4" x14ac:dyDescent="0.25">
      <c r="C882" s="3"/>
      <c r="D882" s="3"/>
    </row>
    <row r="883" spans="3:4" x14ac:dyDescent="0.25">
      <c r="C883" s="3"/>
      <c r="D883" s="3"/>
    </row>
    <row r="884" spans="3:4" x14ac:dyDescent="0.25">
      <c r="C884" s="3"/>
      <c r="D884" s="3"/>
    </row>
    <row r="885" spans="3:4" x14ac:dyDescent="0.25">
      <c r="C885" s="3"/>
      <c r="D885" s="3"/>
    </row>
    <row r="886" spans="3:4" x14ac:dyDescent="0.25">
      <c r="C886" s="3"/>
      <c r="D886" s="3"/>
    </row>
    <row r="887" spans="3:4" x14ac:dyDescent="0.25">
      <c r="C887" s="3"/>
      <c r="D887" s="3"/>
    </row>
    <row r="888" spans="3:4" x14ac:dyDescent="0.25">
      <c r="C888" s="3"/>
      <c r="D888" s="3"/>
    </row>
    <row r="889" spans="3:4" x14ac:dyDescent="0.25">
      <c r="C889" s="3"/>
      <c r="D889" s="3"/>
    </row>
    <row r="890" spans="3:4" x14ac:dyDescent="0.25">
      <c r="C890" s="3"/>
      <c r="D890" s="3"/>
    </row>
    <row r="891" spans="3:4" x14ac:dyDescent="0.25">
      <c r="C891" s="3"/>
      <c r="D891" s="3"/>
    </row>
    <row r="892" spans="3:4" x14ac:dyDescent="0.25">
      <c r="C892" s="3"/>
      <c r="D892" s="3"/>
    </row>
    <row r="893" spans="3:4" x14ac:dyDescent="0.25">
      <c r="C893" s="3"/>
      <c r="D893" s="3"/>
    </row>
    <row r="894" spans="3:4" x14ac:dyDescent="0.25">
      <c r="C894" s="3"/>
      <c r="D894" s="3"/>
    </row>
    <row r="895" spans="3:4" x14ac:dyDescent="0.25">
      <c r="C895" s="3"/>
      <c r="D895" s="3"/>
    </row>
    <row r="896" spans="3:4" x14ac:dyDescent="0.25">
      <c r="C896" s="3"/>
      <c r="D896" s="3"/>
    </row>
    <row r="897" spans="3:4" x14ac:dyDescent="0.25">
      <c r="C897" s="3"/>
      <c r="D897" s="3"/>
    </row>
    <row r="898" spans="3:4" x14ac:dyDescent="0.25">
      <c r="C898" s="3"/>
      <c r="D898" s="3"/>
    </row>
    <row r="899" spans="3:4" x14ac:dyDescent="0.25">
      <c r="C899" s="3"/>
      <c r="D899" s="3"/>
    </row>
    <row r="900" spans="3:4" x14ac:dyDescent="0.25">
      <c r="C900" s="3"/>
      <c r="D900" s="3"/>
    </row>
    <row r="901" spans="3:4" x14ac:dyDescent="0.25">
      <c r="C901" s="3"/>
      <c r="D901" s="3"/>
    </row>
    <row r="902" spans="3:4" x14ac:dyDescent="0.25">
      <c r="C902" s="3"/>
      <c r="D902" s="3"/>
    </row>
    <row r="903" spans="3:4" x14ac:dyDescent="0.25">
      <c r="C903" s="3"/>
      <c r="D903" s="3"/>
    </row>
    <row r="904" spans="3:4" x14ac:dyDescent="0.25">
      <c r="C904" s="3"/>
      <c r="D904" s="3"/>
    </row>
    <row r="905" spans="3:4" x14ac:dyDescent="0.25">
      <c r="C905" s="3"/>
      <c r="D905" s="3"/>
    </row>
    <row r="906" spans="3:4" x14ac:dyDescent="0.25">
      <c r="C906" s="3"/>
      <c r="D906" s="3"/>
    </row>
    <row r="907" spans="3:4" x14ac:dyDescent="0.25">
      <c r="C907" s="3"/>
      <c r="D907" s="3"/>
    </row>
    <row r="908" spans="3:4" x14ac:dyDescent="0.25">
      <c r="C908" s="3"/>
      <c r="D908" s="3"/>
    </row>
    <row r="909" spans="3:4" x14ac:dyDescent="0.25">
      <c r="C909" s="3"/>
      <c r="D909" s="3"/>
    </row>
    <row r="910" spans="3:4" x14ac:dyDescent="0.25">
      <c r="C910" s="3"/>
      <c r="D910" s="3"/>
    </row>
    <row r="911" spans="3:4" x14ac:dyDescent="0.25">
      <c r="C911" s="3"/>
      <c r="D911" s="3"/>
    </row>
    <row r="912" spans="3:4" x14ac:dyDescent="0.25">
      <c r="C912" s="3"/>
      <c r="D912" s="3"/>
    </row>
    <row r="913" spans="3:4" x14ac:dyDescent="0.25">
      <c r="C913" s="3"/>
      <c r="D913" s="3"/>
    </row>
    <row r="914" spans="3:4" x14ac:dyDescent="0.25">
      <c r="C914" s="3"/>
      <c r="D914" s="3"/>
    </row>
    <row r="915" spans="3:4" x14ac:dyDescent="0.25">
      <c r="C915" s="3"/>
      <c r="D915" s="3"/>
    </row>
    <row r="916" spans="3:4" x14ac:dyDescent="0.25">
      <c r="C916" s="3"/>
      <c r="D916" s="3"/>
    </row>
    <row r="917" spans="3:4" x14ac:dyDescent="0.25">
      <c r="C917" s="3"/>
      <c r="D917" s="3"/>
    </row>
    <row r="918" spans="3:4" x14ac:dyDescent="0.25">
      <c r="C918" s="3"/>
      <c r="D918" s="3"/>
    </row>
    <row r="919" spans="3:4" x14ac:dyDescent="0.25">
      <c r="C919" s="3"/>
      <c r="D919" s="3"/>
    </row>
    <row r="920" spans="3:4" x14ac:dyDescent="0.25">
      <c r="C920" s="3"/>
      <c r="D920" s="3"/>
    </row>
    <row r="921" spans="3:4" x14ac:dyDescent="0.25">
      <c r="C921" s="3"/>
      <c r="D921" s="3"/>
    </row>
    <row r="922" spans="3:4" x14ac:dyDescent="0.25">
      <c r="C922" s="3"/>
      <c r="D922" s="3"/>
    </row>
    <row r="923" spans="3:4" x14ac:dyDescent="0.25">
      <c r="C923" s="3"/>
      <c r="D923" s="3"/>
    </row>
    <row r="924" spans="3:4" x14ac:dyDescent="0.25">
      <c r="C924" s="3"/>
      <c r="D924" s="3"/>
    </row>
    <row r="925" spans="3:4" x14ac:dyDescent="0.25">
      <c r="C925" s="3"/>
      <c r="D925" s="3"/>
    </row>
    <row r="926" spans="3:4" x14ac:dyDescent="0.25">
      <c r="C926" s="3"/>
      <c r="D926" s="3"/>
    </row>
    <row r="927" spans="3:4" x14ac:dyDescent="0.25">
      <c r="C927" s="3"/>
      <c r="D927" s="3"/>
    </row>
    <row r="928" spans="3:4" x14ac:dyDescent="0.25">
      <c r="C928" s="3"/>
      <c r="D928" s="3"/>
    </row>
    <row r="929" spans="3:4" x14ac:dyDescent="0.25">
      <c r="C929" s="3"/>
      <c r="D929" s="3"/>
    </row>
    <row r="930" spans="3:4" x14ac:dyDescent="0.25">
      <c r="C930" s="3"/>
      <c r="D930" s="3"/>
    </row>
    <row r="931" spans="3:4" x14ac:dyDescent="0.25">
      <c r="C931" s="3"/>
      <c r="D931" s="3"/>
    </row>
    <row r="932" spans="3:4" x14ac:dyDescent="0.25">
      <c r="C932" s="3"/>
      <c r="D932" s="3"/>
    </row>
    <row r="933" spans="3:4" x14ac:dyDescent="0.25">
      <c r="C933" s="3"/>
      <c r="D933" s="3"/>
    </row>
    <row r="934" spans="3:4" x14ac:dyDescent="0.25">
      <c r="C934" s="3"/>
      <c r="D934" s="3"/>
    </row>
    <row r="935" spans="3:4" x14ac:dyDescent="0.25">
      <c r="C935" s="3"/>
      <c r="D935" s="3"/>
    </row>
    <row r="936" spans="3:4" x14ac:dyDescent="0.25">
      <c r="C936" s="3"/>
      <c r="D936" s="3"/>
    </row>
    <row r="937" spans="3:4" x14ac:dyDescent="0.25">
      <c r="C937" s="3"/>
      <c r="D937" s="3"/>
    </row>
    <row r="938" spans="3:4" x14ac:dyDescent="0.25">
      <c r="C938" s="3"/>
      <c r="D938" s="3"/>
    </row>
    <row r="939" spans="3:4" x14ac:dyDescent="0.25">
      <c r="C939" s="3"/>
      <c r="D939" s="3"/>
    </row>
    <row r="940" spans="3:4" x14ac:dyDescent="0.25">
      <c r="C940" s="3"/>
      <c r="D940" s="3"/>
    </row>
    <row r="941" spans="3:4" x14ac:dyDescent="0.25">
      <c r="C941" s="3"/>
      <c r="D941" s="3"/>
    </row>
    <row r="942" spans="3:4" x14ac:dyDescent="0.25">
      <c r="C942" s="3"/>
      <c r="D942" s="3"/>
    </row>
    <row r="943" spans="3:4" x14ac:dyDescent="0.25">
      <c r="C943" s="3"/>
      <c r="D943" s="3"/>
    </row>
    <row r="944" spans="3:4" x14ac:dyDescent="0.25">
      <c r="C944" s="3"/>
      <c r="D944" s="3"/>
    </row>
    <row r="945" spans="3:4" x14ac:dyDescent="0.25">
      <c r="C945" s="3"/>
      <c r="D945" s="3"/>
    </row>
    <row r="946" spans="3:4" x14ac:dyDescent="0.25">
      <c r="C946" s="3"/>
      <c r="D946" s="3"/>
    </row>
    <row r="947" spans="3:4" x14ac:dyDescent="0.25">
      <c r="C947" s="3"/>
      <c r="D947" s="3"/>
    </row>
    <row r="948" spans="3:4" x14ac:dyDescent="0.25">
      <c r="C948" s="3"/>
      <c r="D948" s="3"/>
    </row>
    <row r="949" spans="3:4" x14ac:dyDescent="0.25">
      <c r="C949" s="3"/>
      <c r="D949" s="3"/>
    </row>
    <row r="950" spans="3:4" x14ac:dyDescent="0.25">
      <c r="C950" s="3"/>
      <c r="D950" s="3"/>
    </row>
    <row r="951" spans="3:4" x14ac:dyDescent="0.25">
      <c r="C951" s="3"/>
      <c r="D951" s="3"/>
    </row>
    <row r="952" spans="3:4" x14ac:dyDescent="0.25">
      <c r="C952" s="3"/>
      <c r="D952" s="3"/>
    </row>
    <row r="953" spans="3:4" x14ac:dyDescent="0.25">
      <c r="C953" s="3"/>
      <c r="D953" s="3"/>
    </row>
    <row r="954" spans="3:4" x14ac:dyDescent="0.25">
      <c r="C954" s="3"/>
      <c r="D954" s="3"/>
    </row>
    <row r="955" spans="3:4" x14ac:dyDescent="0.25">
      <c r="C955" s="3"/>
      <c r="D955" s="3"/>
    </row>
    <row r="956" spans="3:4" x14ac:dyDescent="0.25">
      <c r="C956" s="3"/>
      <c r="D956" s="3"/>
    </row>
    <row r="957" spans="3:4" x14ac:dyDescent="0.25">
      <c r="C957" s="3"/>
      <c r="D957" s="3"/>
    </row>
    <row r="958" spans="3:4" x14ac:dyDescent="0.25">
      <c r="C958" s="3"/>
      <c r="D958" s="3"/>
    </row>
    <row r="959" spans="3:4" x14ac:dyDescent="0.25">
      <c r="C959" s="3"/>
      <c r="D959" s="3"/>
    </row>
    <row r="960" spans="3:4" x14ac:dyDescent="0.25">
      <c r="C960" s="3"/>
      <c r="D960" s="3"/>
    </row>
    <row r="961" spans="3:4" x14ac:dyDescent="0.25">
      <c r="C961" s="3"/>
      <c r="D961" s="3"/>
    </row>
    <row r="962" spans="3:4" x14ac:dyDescent="0.25">
      <c r="C962" s="3"/>
      <c r="D962" s="3"/>
    </row>
    <row r="963" spans="3:4" x14ac:dyDescent="0.25">
      <c r="C963" s="3"/>
      <c r="D963" s="3"/>
    </row>
    <row r="964" spans="3:4" x14ac:dyDescent="0.25">
      <c r="C964" s="3"/>
      <c r="D964" s="3"/>
    </row>
    <row r="965" spans="3:4" x14ac:dyDescent="0.25">
      <c r="C965" s="3"/>
      <c r="D965" s="3"/>
    </row>
    <row r="966" spans="3:4" x14ac:dyDescent="0.25">
      <c r="C966" s="3"/>
      <c r="D966" s="3"/>
    </row>
    <row r="967" spans="3:4" x14ac:dyDescent="0.25">
      <c r="C967" s="3"/>
      <c r="D967" s="3"/>
    </row>
    <row r="968" spans="3:4" x14ac:dyDescent="0.25">
      <c r="C968" s="3"/>
      <c r="D968" s="3"/>
    </row>
    <row r="969" spans="3:4" x14ac:dyDescent="0.25">
      <c r="C969" s="3"/>
      <c r="D969" s="3"/>
    </row>
    <row r="970" spans="3:4" x14ac:dyDescent="0.25">
      <c r="C970" s="3"/>
      <c r="D970" s="3"/>
    </row>
    <row r="971" spans="3:4" x14ac:dyDescent="0.25">
      <c r="C971" s="3"/>
      <c r="D971" s="3"/>
    </row>
    <row r="972" spans="3:4" x14ac:dyDescent="0.25">
      <c r="C972" s="3"/>
      <c r="D972" s="3"/>
    </row>
    <row r="973" spans="3:4" x14ac:dyDescent="0.25">
      <c r="C973" s="3"/>
      <c r="D973" s="3"/>
    </row>
    <row r="974" spans="3:4" x14ac:dyDescent="0.25">
      <c r="C974" s="3"/>
      <c r="D974" s="3"/>
    </row>
    <row r="975" spans="3:4" x14ac:dyDescent="0.25">
      <c r="C975" s="3"/>
      <c r="D975" s="3"/>
    </row>
    <row r="976" spans="3:4" x14ac:dyDescent="0.25">
      <c r="C976" s="3"/>
      <c r="D976" s="3"/>
    </row>
    <row r="977" spans="3:4" x14ac:dyDescent="0.25">
      <c r="C977" s="3"/>
      <c r="D977" s="3"/>
    </row>
    <row r="978" spans="3:4" x14ac:dyDescent="0.25">
      <c r="C978" s="3"/>
      <c r="D978" s="3"/>
    </row>
    <row r="979" spans="3:4" x14ac:dyDescent="0.25">
      <c r="C979" s="3"/>
      <c r="D979" s="3"/>
    </row>
    <row r="980" spans="3:4" x14ac:dyDescent="0.25">
      <c r="C980" s="3"/>
      <c r="D980" s="3"/>
    </row>
    <row r="981" spans="3:4" x14ac:dyDescent="0.25">
      <c r="C981" s="3"/>
      <c r="D981" s="3"/>
    </row>
    <row r="982" spans="3:4" x14ac:dyDescent="0.25">
      <c r="C982" s="3"/>
      <c r="D982" s="3"/>
    </row>
    <row r="983" spans="3:4" x14ac:dyDescent="0.25">
      <c r="C983" s="3"/>
      <c r="D983" s="3"/>
    </row>
    <row r="984" spans="3:4" x14ac:dyDescent="0.25">
      <c r="C984" s="3"/>
      <c r="D984" s="3"/>
    </row>
    <row r="985" spans="3:4" x14ac:dyDescent="0.25">
      <c r="C985" s="3"/>
      <c r="D985" s="3"/>
    </row>
    <row r="986" spans="3:4" x14ac:dyDescent="0.25">
      <c r="C986" s="3"/>
      <c r="D986" s="3"/>
    </row>
    <row r="987" spans="3:4" x14ac:dyDescent="0.25">
      <c r="C987" s="3"/>
      <c r="D987" s="3"/>
    </row>
    <row r="988" spans="3:4" x14ac:dyDescent="0.25">
      <c r="C988" s="3"/>
      <c r="D988" s="3"/>
    </row>
    <row r="989" spans="3:4" x14ac:dyDescent="0.25">
      <c r="C989" s="3"/>
      <c r="D989" s="3"/>
    </row>
    <row r="990" spans="3:4" x14ac:dyDescent="0.25">
      <c r="C990" s="3"/>
      <c r="D990" s="3"/>
    </row>
    <row r="991" spans="3:4" x14ac:dyDescent="0.25">
      <c r="C991" s="3"/>
      <c r="D991" s="3"/>
    </row>
    <row r="992" spans="3:4" x14ac:dyDescent="0.25">
      <c r="C992" s="3"/>
      <c r="D992" s="3"/>
    </row>
    <row r="993" spans="3:4" x14ac:dyDescent="0.25">
      <c r="C993" s="3"/>
      <c r="D993" s="3"/>
    </row>
    <row r="994" spans="3:4" x14ac:dyDescent="0.25">
      <c r="C994" s="3"/>
      <c r="D994" s="3"/>
    </row>
    <row r="995" spans="3:4" x14ac:dyDescent="0.25">
      <c r="C995" s="3"/>
      <c r="D995" s="3"/>
    </row>
    <row r="996" spans="3:4" x14ac:dyDescent="0.25">
      <c r="C996" s="3"/>
      <c r="D996" s="3"/>
    </row>
    <row r="997" spans="3:4" x14ac:dyDescent="0.25">
      <c r="C997" s="3"/>
      <c r="D997" s="3"/>
    </row>
    <row r="998" spans="3:4" x14ac:dyDescent="0.25">
      <c r="C998" s="3"/>
      <c r="D998" s="3"/>
    </row>
    <row r="999" spans="3:4" x14ac:dyDescent="0.25">
      <c r="C999" s="3"/>
      <c r="D999" s="3"/>
    </row>
    <row r="1000" spans="3:4" x14ac:dyDescent="0.25">
      <c r="C1000" s="3"/>
      <c r="D1000" s="3"/>
    </row>
  </sheetData>
  <hyperlinks>
    <hyperlink ref="C7" r:id="rId2" display="http://ba.cm/"/>
    <hyperlink ref="C8" r:id="rId3" display="http://ba.eb/"/>
    <hyperlink ref="C9" r:id="rId4" display="http://ba.eb.ib/"/>
    <hyperlink ref="C10" r:id="rId5" display="http://ba.en/"/>
    <hyperlink ref="C11" r:id="rId6" display="http://ba.en.se/"/>
    <hyperlink ref="C12" r:id="rId7" display="http://ba.en.th.tp/"/>
    <hyperlink ref="C13" r:id="rId8" display="http://ba.es.st/"/>
    <hyperlink ref="C14" r:id="rId9" display="http://ba.fa/"/>
    <hyperlink ref="C15" r:id="rId10" display="http://ba.fa.ah/"/>
    <hyperlink ref="C16" r:id="rId11" display="http://ba.fa.ms/"/>
    <hyperlink ref="C17" r:id="rId12" display="http://ba.hs/"/>
    <hyperlink ref="C18" r:id="rId13" display="http://ba.hs.ms/"/>
    <hyperlink ref="C19" r:id="rId14" display="http://ba.hs.ss.se/"/>
    <hyperlink ref="C20" r:id="rId15" display="http://ba.is/"/>
    <hyperlink ref="C21" r:id="rId16" display="http://ba.it.ma/"/>
    <hyperlink ref="C22" r:id="rId17" display="http://ba.la.pc/"/>
    <hyperlink ref="C23" r:id="rId18" display="http://ba.ps/"/>
    <hyperlink ref="C24" r:id="rId19" display="http://ba.ps.ip/"/>
    <hyperlink ref="C25" r:id="rId20" display="http://ba.sp.ed/"/>
    <hyperlink ref="C26" r:id="rId21" display="http://ba.wl.fr/"/>
    <hyperlink ref="C27" r:id="rId22" display="http://ba.wl.gr/"/>
    <hyperlink ref="C28" r:id="rId23" display="http://ba.wl.ru/"/>
    <hyperlink ref="C29" r:id="rId24" display="http://ba.wl.sp/"/>
    <hyperlink ref="C30" r:id="rId25" display="http://bs.bi/"/>
    <hyperlink ref="C31" r:id="rId26" display="http://bs.bi.ed.se/"/>
    <hyperlink ref="C32" r:id="rId27" display="http://bs.ch/"/>
    <hyperlink ref="C33" r:id="rId28" display="http://bs.ch.bc/"/>
    <hyperlink ref="C34" r:id="rId29" display="http://bs.cs/"/>
    <hyperlink ref="C35" r:id="rId30" display="http://bs.eb/"/>
    <hyperlink ref="C36" r:id="rId31" display="http://bs.eb.ac/"/>
    <hyperlink ref="C37" r:id="rId32" display="http://bs.eb.ec/"/>
    <hyperlink ref="C38" r:id="rId33" display="http://bs.eb.ep/"/>
    <hyperlink ref="C39" r:id="rId34" display="http://bs.eb.fn/"/>
    <hyperlink ref="C40" r:id="rId35" display="http://bs.eb.hr.mg/"/>
    <hyperlink ref="C41" r:id="rId36" display="http://bs.eb.mg/"/>
    <hyperlink ref="C42" r:id="rId37" display="http://bs.eb.mk/"/>
    <hyperlink ref="C43" r:id="rId38" display="http://bs.ed/"/>
    <hyperlink ref="C45" r:id="rId39" display="http://bs.ed.pk4.sp/"/>
    <hyperlink ref="C46" r:id="rId40" display="http://bs.es.sc/"/>
    <hyperlink ref="C47" r:id="rId41" display="http://bs.es.wc/"/>
    <hyperlink ref="C48" r:id="rId42" display="http://bs.gl/"/>
    <hyperlink ref="C49" r:id="rId43" display="http://bs.it/"/>
    <hyperlink ref="C50" r:id="rId44" display="http://bs.ma/"/>
    <hyperlink ref="C51" r:id="rId45" display="http://bs.ma.se/"/>
    <hyperlink ref="C52" r:id="rId46" display="http://bs.pc/"/>
    <hyperlink ref="C53" r:id="rId47" display="http://bs.pc.ep/"/>
    <hyperlink ref="C54" r:id="rId48" display="http://bs.pc.se/"/>
    <hyperlink ref="C55" r:id="rId49" display="http://bs.py/"/>
    <hyperlink ref="C56" r:id="rId50" display="http://bs.so/"/>
    <hyperlink ref="C57" r:id="rId51" display="http://bs.so.sw/"/>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4"/>
  <sheetViews>
    <sheetView workbookViewId="0"/>
  </sheetViews>
  <sheetFormatPr defaultColWidth="15.140625" defaultRowHeight="15" customHeight="1" x14ac:dyDescent="0.25"/>
  <cols>
    <col min="1" max="3" width="7.42578125" customWidth="1"/>
    <col min="4" max="4" width="12.42578125" customWidth="1"/>
    <col min="5" max="5" width="19.85546875" customWidth="1"/>
    <col min="6" max="26" width="7.42578125" customWidth="1"/>
  </cols>
  <sheetData>
    <row r="1" spans="1:5" ht="15" customHeight="1" x14ac:dyDescent="0.25">
      <c r="A1" s="3" t="s">
        <v>355</v>
      </c>
      <c r="D1" s="3"/>
      <c r="E1" s="3"/>
    </row>
    <row r="2" spans="1:5" ht="15" customHeight="1" x14ac:dyDescent="0.25">
      <c r="A2" s="3" t="s">
        <v>90</v>
      </c>
      <c r="D2" s="624" t="s">
        <v>965</v>
      </c>
      <c r="E2" s="625" t="s">
        <v>968</v>
      </c>
    </row>
    <row r="3" spans="1:5" ht="15" customHeight="1" x14ac:dyDescent="0.25">
      <c r="A3" s="3" t="s">
        <v>66</v>
      </c>
      <c r="D3" s="626" t="s">
        <v>90</v>
      </c>
      <c r="E3" s="627">
        <v>18</v>
      </c>
    </row>
    <row r="4" spans="1:5" ht="15" customHeight="1" x14ac:dyDescent="0.25">
      <c r="A4" s="3" t="s">
        <v>66</v>
      </c>
      <c r="D4" s="628" t="s">
        <v>66</v>
      </c>
      <c r="E4" s="629">
        <v>297</v>
      </c>
    </row>
    <row r="5" spans="1:5" ht="15" customHeight="1" x14ac:dyDescent="0.25">
      <c r="A5" s="3" t="s">
        <v>66</v>
      </c>
      <c r="D5" s="628" t="s">
        <v>35</v>
      </c>
      <c r="E5" s="629">
        <v>23</v>
      </c>
    </row>
    <row r="6" spans="1:5" ht="15" customHeight="1" x14ac:dyDescent="0.25">
      <c r="A6" s="3" t="s">
        <v>35</v>
      </c>
      <c r="D6" s="628" t="s">
        <v>92</v>
      </c>
      <c r="E6" s="629">
        <v>22</v>
      </c>
    </row>
    <row r="7" spans="1:5" ht="15" customHeight="1" x14ac:dyDescent="0.25">
      <c r="A7" s="3" t="s">
        <v>66</v>
      </c>
      <c r="D7" s="628" t="s">
        <v>116</v>
      </c>
      <c r="E7" s="629">
        <v>76</v>
      </c>
    </row>
    <row r="8" spans="1:5" ht="15" customHeight="1" x14ac:dyDescent="0.25">
      <c r="A8" s="3" t="s">
        <v>35</v>
      </c>
      <c r="D8" s="628" t="s">
        <v>72</v>
      </c>
      <c r="E8" s="629">
        <v>57</v>
      </c>
    </row>
    <row r="9" spans="1:5" ht="15" customHeight="1" x14ac:dyDescent="0.25">
      <c r="A9" s="3" t="s">
        <v>92</v>
      </c>
      <c r="D9" s="628" t="s">
        <v>357</v>
      </c>
      <c r="E9" s="629">
        <v>4</v>
      </c>
    </row>
    <row r="10" spans="1:5" ht="15" customHeight="1" x14ac:dyDescent="0.25">
      <c r="A10" s="3" t="s">
        <v>116</v>
      </c>
      <c r="D10" s="628" t="s">
        <v>363</v>
      </c>
      <c r="E10" s="629">
        <v>97</v>
      </c>
    </row>
    <row r="11" spans="1:5" ht="15" customHeight="1" x14ac:dyDescent="0.25">
      <c r="A11" s="3" t="s">
        <v>72</v>
      </c>
      <c r="D11" s="628" t="s">
        <v>50</v>
      </c>
      <c r="E11" s="629">
        <v>22</v>
      </c>
    </row>
    <row r="12" spans="1:5" ht="15" customHeight="1" x14ac:dyDescent="0.25">
      <c r="A12" s="3" t="s">
        <v>357</v>
      </c>
      <c r="D12" s="628" t="s">
        <v>80</v>
      </c>
      <c r="E12" s="629">
        <v>14</v>
      </c>
    </row>
    <row r="13" spans="1:5" ht="15" customHeight="1" x14ac:dyDescent="0.25">
      <c r="A13" s="3" t="s">
        <v>363</v>
      </c>
      <c r="D13" s="628" t="s">
        <v>110</v>
      </c>
      <c r="E13" s="629">
        <v>81</v>
      </c>
    </row>
    <row r="14" spans="1:5" ht="15" customHeight="1" x14ac:dyDescent="0.25">
      <c r="A14" s="3" t="s">
        <v>50</v>
      </c>
      <c r="D14" s="628" t="s">
        <v>99</v>
      </c>
      <c r="E14" s="629">
        <v>19</v>
      </c>
    </row>
    <row r="15" spans="1:5" ht="15" customHeight="1" x14ac:dyDescent="0.25">
      <c r="A15" s="3" t="s">
        <v>116</v>
      </c>
      <c r="D15" s="628" t="s">
        <v>70</v>
      </c>
      <c r="E15" s="629">
        <v>30</v>
      </c>
    </row>
    <row r="16" spans="1:5" ht="15" customHeight="1" x14ac:dyDescent="0.25">
      <c r="A16" s="3" t="s">
        <v>80</v>
      </c>
      <c r="D16" s="628" t="s">
        <v>87</v>
      </c>
      <c r="E16" s="629">
        <v>20</v>
      </c>
    </row>
    <row r="17" spans="1:5" ht="15" customHeight="1" x14ac:dyDescent="0.25">
      <c r="A17" s="3" t="s">
        <v>110</v>
      </c>
      <c r="D17" s="628" t="s">
        <v>44</v>
      </c>
      <c r="E17" s="629">
        <v>20</v>
      </c>
    </row>
    <row r="18" spans="1:5" ht="15" customHeight="1" x14ac:dyDescent="0.25">
      <c r="A18" s="3" t="s">
        <v>363</v>
      </c>
      <c r="D18" s="628" t="s">
        <v>105</v>
      </c>
      <c r="E18" s="629">
        <v>33</v>
      </c>
    </row>
    <row r="19" spans="1:5" ht="15" customHeight="1" x14ac:dyDescent="0.25">
      <c r="A19" s="3" t="s">
        <v>99</v>
      </c>
      <c r="D19" s="628" t="s">
        <v>76</v>
      </c>
      <c r="E19" s="629">
        <v>31</v>
      </c>
    </row>
    <row r="20" spans="1:5" ht="15" customHeight="1" x14ac:dyDescent="0.25">
      <c r="A20" s="3" t="s">
        <v>70</v>
      </c>
      <c r="D20" s="628" t="s">
        <v>102</v>
      </c>
      <c r="E20" s="629">
        <v>29</v>
      </c>
    </row>
    <row r="21" spans="1:5" ht="15" customHeight="1" x14ac:dyDescent="0.25">
      <c r="A21" s="3" t="s">
        <v>87</v>
      </c>
      <c r="D21" s="628" t="s">
        <v>370</v>
      </c>
      <c r="E21" s="629">
        <v>7</v>
      </c>
    </row>
    <row r="22" spans="1:5" ht="15" customHeight="1" x14ac:dyDescent="0.25">
      <c r="A22" s="3" t="s">
        <v>92</v>
      </c>
      <c r="D22" s="628" t="s">
        <v>94</v>
      </c>
      <c r="E22" s="629">
        <v>19</v>
      </c>
    </row>
    <row r="23" spans="1:5" ht="15" customHeight="1" x14ac:dyDescent="0.25">
      <c r="A23" s="3" t="s">
        <v>44</v>
      </c>
      <c r="D23" s="628" t="s">
        <v>96</v>
      </c>
      <c r="E23" s="629">
        <v>79</v>
      </c>
    </row>
    <row r="24" spans="1:5" ht="15" customHeight="1" x14ac:dyDescent="0.25">
      <c r="A24" s="3" t="s">
        <v>44</v>
      </c>
      <c r="D24" s="628" t="s">
        <v>24</v>
      </c>
      <c r="E24" s="629">
        <v>34</v>
      </c>
    </row>
    <row r="25" spans="1:5" ht="15" customHeight="1" x14ac:dyDescent="0.25">
      <c r="A25" s="3" t="s">
        <v>105</v>
      </c>
      <c r="D25" s="628" t="s">
        <v>31</v>
      </c>
      <c r="E25" s="629">
        <v>8</v>
      </c>
    </row>
    <row r="26" spans="1:5" ht="15" customHeight="1" x14ac:dyDescent="0.25">
      <c r="A26" s="3" t="s">
        <v>72</v>
      </c>
      <c r="D26" s="628" t="s">
        <v>74</v>
      </c>
      <c r="E26" s="629">
        <v>24</v>
      </c>
    </row>
    <row r="27" spans="1:5" ht="15" customHeight="1" x14ac:dyDescent="0.25">
      <c r="A27" s="3" t="s">
        <v>76</v>
      </c>
      <c r="D27" s="628" t="s">
        <v>366</v>
      </c>
      <c r="E27" s="629">
        <v>7</v>
      </c>
    </row>
    <row r="28" spans="1:5" ht="15" customHeight="1" x14ac:dyDescent="0.25">
      <c r="A28" s="3" t="s">
        <v>35</v>
      </c>
      <c r="D28" s="628" t="s">
        <v>85</v>
      </c>
      <c r="E28" s="629">
        <v>9</v>
      </c>
    </row>
    <row r="29" spans="1:5" ht="15" customHeight="1" x14ac:dyDescent="0.25">
      <c r="A29" s="3" t="s">
        <v>66</v>
      </c>
      <c r="D29" s="628" t="s">
        <v>98</v>
      </c>
      <c r="E29" s="629">
        <v>54</v>
      </c>
    </row>
    <row r="30" spans="1:5" ht="15" customHeight="1" x14ac:dyDescent="0.25">
      <c r="A30" s="3" t="s">
        <v>102</v>
      </c>
      <c r="D30" s="628" t="s">
        <v>52</v>
      </c>
      <c r="E30" s="629">
        <v>7</v>
      </c>
    </row>
    <row r="31" spans="1:5" ht="15" customHeight="1" x14ac:dyDescent="0.25">
      <c r="A31" s="3" t="s">
        <v>370</v>
      </c>
      <c r="D31" s="628" t="s">
        <v>114</v>
      </c>
      <c r="E31" s="629">
        <v>20</v>
      </c>
    </row>
    <row r="32" spans="1:5" x14ac:dyDescent="0.25">
      <c r="A32" s="3" t="s">
        <v>50</v>
      </c>
      <c r="D32" s="628" t="s">
        <v>101</v>
      </c>
      <c r="E32" s="629">
        <v>16</v>
      </c>
    </row>
    <row r="33" spans="1:5" x14ac:dyDescent="0.25">
      <c r="A33" s="3" t="s">
        <v>110</v>
      </c>
      <c r="D33" s="628" t="s">
        <v>27</v>
      </c>
      <c r="E33" s="629">
        <v>14</v>
      </c>
    </row>
    <row r="34" spans="1:5" x14ac:dyDescent="0.25">
      <c r="A34" s="3" t="s">
        <v>66</v>
      </c>
      <c r="D34" s="628" t="s">
        <v>41</v>
      </c>
      <c r="E34" s="629">
        <v>12</v>
      </c>
    </row>
    <row r="35" spans="1:5" x14ac:dyDescent="0.25">
      <c r="A35" s="3" t="s">
        <v>66</v>
      </c>
      <c r="D35" s="628" t="s">
        <v>107</v>
      </c>
      <c r="E35" s="629">
        <v>18</v>
      </c>
    </row>
    <row r="36" spans="1:5" x14ac:dyDescent="0.25">
      <c r="A36" s="3" t="s">
        <v>105</v>
      </c>
      <c r="D36" s="628" t="s">
        <v>78</v>
      </c>
      <c r="E36" s="629">
        <v>31</v>
      </c>
    </row>
    <row r="37" spans="1:5" x14ac:dyDescent="0.25">
      <c r="A37" s="3" t="s">
        <v>94</v>
      </c>
      <c r="D37" s="628" t="s">
        <v>39</v>
      </c>
      <c r="E37" s="629">
        <v>3</v>
      </c>
    </row>
    <row r="38" spans="1:5" x14ac:dyDescent="0.25">
      <c r="A38" s="3" t="s">
        <v>66</v>
      </c>
      <c r="D38" s="628" t="s">
        <v>33</v>
      </c>
      <c r="E38" s="629">
        <v>12</v>
      </c>
    </row>
    <row r="39" spans="1:5" x14ac:dyDescent="0.25">
      <c r="A39" s="3" t="s">
        <v>96</v>
      </c>
      <c r="D39" s="628" t="s">
        <v>63</v>
      </c>
      <c r="E39" s="629">
        <v>5</v>
      </c>
    </row>
    <row r="40" spans="1:5" x14ac:dyDescent="0.25">
      <c r="A40" s="3" t="s">
        <v>66</v>
      </c>
      <c r="D40" s="628" t="s">
        <v>389</v>
      </c>
      <c r="E40" s="629">
        <v>6</v>
      </c>
    </row>
    <row r="41" spans="1:5" x14ac:dyDescent="0.25">
      <c r="A41" s="3" t="s">
        <v>72</v>
      </c>
      <c r="D41" s="628" t="s">
        <v>382</v>
      </c>
      <c r="E41" s="629">
        <v>9</v>
      </c>
    </row>
    <row r="42" spans="1:5" x14ac:dyDescent="0.25">
      <c r="A42" s="3" t="s">
        <v>110</v>
      </c>
      <c r="D42" s="628" t="s">
        <v>376</v>
      </c>
      <c r="E42" s="629">
        <v>11</v>
      </c>
    </row>
    <row r="43" spans="1:5" x14ac:dyDescent="0.25">
      <c r="A43" s="3" t="s">
        <v>66</v>
      </c>
      <c r="D43" s="628" t="s">
        <v>369</v>
      </c>
      <c r="E43" s="629">
        <v>3</v>
      </c>
    </row>
    <row r="44" spans="1:5" x14ac:dyDescent="0.25">
      <c r="A44" s="3" t="s">
        <v>110</v>
      </c>
      <c r="D44" s="628" t="s">
        <v>29</v>
      </c>
      <c r="E44" s="629">
        <v>24</v>
      </c>
    </row>
    <row r="45" spans="1:5" x14ac:dyDescent="0.25">
      <c r="A45" s="3" t="s">
        <v>66</v>
      </c>
      <c r="D45" s="628" t="s">
        <v>47</v>
      </c>
      <c r="E45" s="629">
        <v>12</v>
      </c>
    </row>
    <row r="46" spans="1:5" x14ac:dyDescent="0.25">
      <c r="A46" s="3" t="s">
        <v>35</v>
      </c>
      <c r="D46" s="628" t="s">
        <v>360</v>
      </c>
      <c r="E46" s="629">
        <v>3</v>
      </c>
    </row>
    <row r="47" spans="1:5" x14ac:dyDescent="0.25">
      <c r="A47" s="3" t="s">
        <v>66</v>
      </c>
      <c r="D47" s="628" t="s">
        <v>368</v>
      </c>
      <c r="E47" s="629">
        <v>2</v>
      </c>
    </row>
    <row r="48" spans="1:5" x14ac:dyDescent="0.25">
      <c r="A48" s="3" t="s">
        <v>24</v>
      </c>
      <c r="D48" s="628" t="s">
        <v>56</v>
      </c>
      <c r="E48" s="629">
        <v>8</v>
      </c>
    </row>
    <row r="49" spans="1:5" x14ac:dyDescent="0.25">
      <c r="A49" s="3" t="s">
        <v>31</v>
      </c>
      <c r="D49" s="628" t="s">
        <v>377</v>
      </c>
      <c r="E49" s="629">
        <v>4</v>
      </c>
    </row>
    <row r="50" spans="1:5" x14ac:dyDescent="0.25">
      <c r="A50" s="3" t="s">
        <v>96</v>
      </c>
      <c r="D50" s="628" t="s">
        <v>361</v>
      </c>
      <c r="E50" s="629">
        <v>8</v>
      </c>
    </row>
    <row r="51" spans="1:5" x14ac:dyDescent="0.25">
      <c r="A51" s="3" t="s">
        <v>92</v>
      </c>
      <c r="D51" s="628" t="s">
        <v>112</v>
      </c>
      <c r="E51" s="629">
        <v>14</v>
      </c>
    </row>
    <row r="52" spans="1:5" x14ac:dyDescent="0.25">
      <c r="A52" s="3" t="s">
        <v>74</v>
      </c>
      <c r="D52" s="628" t="s">
        <v>65</v>
      </c>
      <c r="E52" s="629">
        <v>5</v>
      </c>
    </row>
    <row r="53" spans="1:5" x14ac:dyDescent="0.25">
      <c r="A53" s="3" t="s">
        <v>366</v>
      </c>
      <c r="D53" s="628" t="s">
        <v>54</v>
      </c>
      <c r="E53" s="629">
        <v>22</v>
      </c>
    </row>
    <row r="54" spans="1:5" x14ac:dyDescent="0.25">
      <c r="A54" s="3" t="s">
        <v>85</v>
      </c>
      <c r="D54" s="628" t="s">
        <v>84</v>
      </c>
      <c r="E54" s="629">
        <v>23</v>
      </c>
    </row>
    <row r="55" spans="1:5" x14ac:dyDescent="0.25">
      <c r="A55" s="3" t="s">
        <v>110</v>
      </c>
      <c r="D55" s="628" t="s">
        <v>45</v>
      </c>
      <c r="E55" s="629">
        <v>12</v>
      </c>
    </row>
    <row r="56" spans="1:5" x14ac:dyDescent="0.25">
      <c r="A56" s="3" t="s">
        <v>98</v>
      </c>
      <c r="D56" s="628" t="s">
        <v>48</v>
      </c>
      <c r="E56" s="629">
        <v>25</v>
      </c>
    </row>
    <row r="57" spans="1:5" x14ac:dyDescent="0.25">
      <c r="A57" s="3" t="s">
        <v>363</v>
      </c>
      <c r="D57" s="628" t="s">
        <v>62</v>
      </c>
      <c r="E57" s="629">
        <v>6</v>
      </c>
    </row>
    <row r="58" spans="1:5" x14ac:dyDescent="0.25">
      <c r="A58" s="3" t="s">
        <v>87</v>
      </c>
      <c r="D58" s="628" t="s">
        <v>364</v>
      </c>
      <c r="E58" s="629">
        <v>2</v>
      </c>
    </row>
    <row r="59" spans="1:5" x14ac:dyDescent="0.25">
      <c r="A59" s="3" t="s">
        <v>72</v>
      </c>
      <c r="D59" s="628" t="s">
        <v>26</v>
      </c>
      <c r="E59" s="629">
        <v>8</v>
      </c>
    </row>
    <row r="60" spans="1:5" x14ac:dyDescent="0.25">
      <c r="A60" s="3" t="s">
        <v>70</v>
      </c>
      <c r="D60" s="628" t="s">
        <v>374</v>
      </c>
      <c r="E60" s="629">
        <v>1</v>
      </c>
    </row>
    <row r="61" spans="1:5" x14ac:dyDescent="0.25">
      <c r="A61" s="3" t="s">
        <v>52</v>
      </c>
      <c r="D61" s="628" t="s">
        <v>224</v>
      </c>
      <c r="E61" s="629">
        <v>1</v>
      </c>
    </row>
    <row r="62" spans="1:5" x14ac:dyDescent="0.25">
      <c r="A62" s="3" t="s">
        <v>76</v>
      </c>
      <c r="D62" s="628" t="s">
        <v>60</v>
      </c>
      <c r="E62" s="629">
        <v>5</v>
      </c>
    </row>
    <row r="63" spans="1:5" x14ac:dyDescent="0.25">
      <c r="A63" s="3" t="s">
        <v>96</v>
      </c>
      <c r="D63" s="628" t="s">
        <v>37</v>
      </c>
      <c r="E63" s="629">
        <v>5</v>
      </c>
    </row>
    <row r="64" spans="1:5" x14ac:dyDescent="0.25">
      <c r="A64" s="3" t="s">
        <v>363</v>
      </c>
      <c r="D64" s="628" t="s">
        <v>375</v>
      </c>
      <c r="E64" s="629">
        <v>1</v>
      </c>
    </row>
    <row r="65" spans="1:5" x14ac:dyDescent="0.25">
      <c r="A65" s="3" t="s">
        <v>114</v>
      </c>
      <c r="D65" s="628" t="s">
        <v>371</v>
      </c>
      <c r="E65" s="629">
        <v>4</v>
      </c>
    </row>
    <row r="66" spans="1:5" x14ac:dyDescent="0.25">
      <c r="A66" s="3" t="s">
        <v>35</v>
      </c>
      <c r="D66" s="628" t="s">
        <v>88</v>
      </c>
      <c r="E66" s="629">
        <v>17</v>
      </c>
    </row>
    <row r="67" spans="1:5" x14ac:dyDescent="0.25">
      <c r="A67" s="3" t="s">
        <v>101</v>
      </c>
      <c r="D67" s="628" t="s">
        <v>68</v>
      </c>
      <c r="E67" s="629">
        <v>2</v>
      </c>
    </row>
    <row r="68" spans="1:5" x14ac:dyDescent="0.25">
      <c r="A68" s="3" t="s">
        <v>94</v>
      </c>
      <c r="D68" s="628" t="s">
        <v>359</v>
      </c>
      <c r="E68" s="629">
        <v>1</v>
      </c>
    </row>
    <row r="69" spans="1:5" x14ac:dyDescent="0.25">
      <c r="A69" s="3" t="s">
        <v>116</v>
      </c>
      <c r="D69" s="628" t="s">
        <v>386</v>
      </c>
      <c r="E69" s="629">
        <v>5</v>
      </c>
    </row>
    <row r="70" spans="1:5" x14ac:dyDescent="0.25">
      <c r="A70" s="3" t="s">
        <v>87</v>
      </c>
      <c r="D70" s="628" t="s">
        <v>82</v>
      </c>
      <c r="E70" s="629">
        <v>3</v>
      </c>
    </row>
    <row r="71" spans="1:5" x14ac:dyDescent="0.25">
      <c r="A71" s="3" t="s">
        <v>102</v>
      </c>
      <c r="D71" s="628" t="s">
        <v>388</v>
      </c>
      <c r="E71" s="629">
        <v>8</v>
      </c>
    </row>
    <row r="72" spans="1:5" x14ac:dyDescent="0.25">
      <c r="A72" s="3" t="s">
        <v>96</v>
      </c>
      <c r="D72" s="628" t="s">
        <v>379</v>
      </c>
      <c r="E72" s="629">
        <v>4</v>
      </c>
    </row>
    <row r="73" spans="1:5" x14ac:dyDescent="0.25">
      <c r="A73" s="3" t="s">
        <v>76</v>
      </c>
      <c r="D73" s="628" t="s">
        <v>372</v>
      </c>
      <c r="E73" s="629">
        <v>2</v>
      </c>
    </row>
    <row r="74" spans="1:5" x14ac:dyDescent="0.25">
      <c r="A74" s="3" t="s">
        <v>363</v>
      </c>
      <c r="D74" s="628" t="s">
        <v>356</v>
      </c>
      <c r="E74" s="629">
        <v>2</v>
      </c>
    </row>
    <row r="75" spans="1:5" x14ac:dyDescent="0.25">
      <c r="A75" s="3" t="s">
        <v>27</v>
      </c>
      <c r="D75" s="628" t="s">
        <v>227</v>
      </c>
      <c r="E75" s="629">
        <v>5</v>
      </c>
    </row>
    <row r="76" spans="1:5" x14ac:dyDescent="0.25">
      <c r="A76" s="3" t="s">
        <v>90</v>
      </c>
      <c r="D76" s="628" t="s">
        <v>58</v>
      </c>
      <c r="E76" s="629">
        <v>7</v>
      </c>
    </row>
    <row r="77" spans="1:5" x14ac:dyDescent="0.25">
      <c r="A77" s="3" t="s">
        <v>41</v>
      </c>
      <c r="D77" s="628" t="s">
        <v>104</v>
      </c>
      <c r="E77" s="629">
        <v>6</v>
      </c>
    </row>
    <row r="78" spans="1:5" x14ac:dyDescent="0.25">
      <c r="A78" s="3" t="s">
        <v>96</v>
      </c>
      <c r="D78" s="628" t="s">
        <v>381</v>
      </c>
      <c r="E78" s="629">
        <v>5</v>
      </c>
    </row>
    <row r="79" spans="1:5" x14ac:dyDescent="0.25">
      <c r="A79" s="3" t="s">
        <v>70</v>
      </c>
      <c r="D79" s="628" t="s">
        <v>380</v>
      </c>
      <c r="E79" s="629">
        <v>1</v>
      </c>
    </row>
    <row r="80" spans="1:5" x14ac:dyDescent="0.25">
      <c r="A80" s="3" t="s">
        <v>107</v>
      </c>
      <c r="D80" s="628" t="s">
        <v>225</v>
      </c>
      <c r="E80" s="629">
        <v>2</v>
      </c>
    </row>
    <row r="81" spans="1:5" x14ac:dyDescent="0.25">
      <c r="A81" s="3" t="s">
        <v>78</v>
      </c>
      <c r="D81" s="628" t="s">
        <v>385</v>
      </c>
      <c r="E81" s="629">
        <v>1</v>
      </c>
    </row>
    <row r="82" spans="1:5" x14ac:dyDescent="0.25">
      <c r="A82" s="3" t="s">
        <v>66</v>
      </c>
      <c r="D82" s="628" t="s">
        <v>367</v>
      </c>
      <c r="E82" s="629">
        <v>1</v>
      </c>
    </row>
    <row r="83" spans="1:5" x14ac:dyDescent="0.25">
      <c r="A83" s="3" t="s">
        <v>39</v>
      </c>
      <c r="D83" s="628" t="s">
        <v>362</v>
      </c>
      <c r="E83" s="629">
        <v>1</v>
      </c>
    </row>
    <row r="84" spans="1:5" x14ac:dyDescent="0.25">
      <c r="A84" s="3" t="s">
        <v>72</v>
      </c>
      <c r="D84" s="628" t="s">
        <v>387</v>
      </c>
      <c r="E84" s="629">
        <v>1</v>
      </c>
    </row>
    <row r="85" spans="1:5" x14ac:dyDescent="0.25">
      <c r="A85" s="3" t="s">
        <v>366</v>
      </c>
      <c r="D85" s="628" t="s">
        <v>383</v>
      </c>
      <c r="E85" s="629">
        <v>2</v>
      </c>
    </row>
    <row r="86" spans="1:5" x14ac:dyDescent="0.25">
      <c r="A86" s="3" t="s">
        <v>116</v>
      </c>
      <c r="D86" s="628" t="s">
        <v>109</v>
      </c>
      <c r="E86" s="629">
        <v>2</v>
      </c>
    </row>
    <row r="87" spans="1:5" x14ac:dyDescent="0.25">
      <c r="A87" s="3" t="s">
        <v>110</v>
      </c>
      <c r="D87" s="628" t="s">
        <v>358</v>
      </c>
      <c r="E87" s="629">
        <v>2</v>
      </c>
    </row>
    <row r="88" spans="1:5" x14ac:dyDescent="0.25">
      <c r="A88" s="3" t="s">
        <v>74</v>
      </c>
      <c r="D88" s="628" t="s">
        <v>373</v>
      </c>
      <c r="E88" s="629">
        <v>2</v>
      </c>
    </row>
    <row r="89" spans="1:5" x14ac:dyDescent="0.25">
      <c r="A89" s="3" t="s">
        <v>66</v>
      </c>
      <c r="D89" s="628" t="s">
        <v>384</v>
      </c>
      <c r="E89" s="629">
        <v>3</v>
      </c>
    </row>
    <row r="90" spans="1:5" x14ac:dyDescent="0.25">
      <c r="A90" s="3" t="s">
        <v>116</v>
      </c>
      <c r="D90" s="628" t="s">
        <v>378</v>
      </c>
      <c r="E90" s="629">
        <v>1</v>
      </c>
    </row>
    <row r="91" spans="1:5" x14ac:dyDescent="0.25">
      <c r="A91" s="3" t="s">
        <v>98</v>
      </c>
      <c r="D91" s="628" t="s">
        <v>365</v>
      </c>
      <c r="E91" s="629">
        <v>1</v>
      </c>
    </row>
    <row r="92" spans="1:5" x14ac:dyDescent="0.25">
      <c r="A92" s="3" t="s">
        <v>363</v>
      </c>
      <c r="D92" s="630" t="s">
        <v>118</v>
      </c>
      <c r="E92" s="631">
        <v>1583</v>
      </c>
    </row>
    <row r="93" spans="1:5" x14ac:dyDescent="0.25">
      <c r="A93" s="3" t="s">
        <v>66</v>
      </c>
      <c r="D93" s="3"/>
      <c r="E93" s="3"/>
    </row>
    <row r="94" spans="1:5" x14ac:dyDescent="0.25">
      <c r="A94" s="3" t="s">
        <v>33</v>
      </c>
      <c r="D94" s="3"/>
      <c r="E94" s="3"/>
    </row>
    <row r="95" spans="1:5" x14ac:dyDescent="0.25">
      <c r="A95" s="3" t="s">
        <v>72</v>
      </c>
      <c r="D95" s="3"/>
      <c r="E95" s="3"/>
    </row>
    <row r="96" spans="1:5" x14ac:dyDescent="0.25">
      <c r="A96" s="3" t="s">
        <v>63</v>
      </c>
      <c r="D96" s="3"/>
      <c r="E96" s="3"/>
    </row>
    <row r="97" spans="1:5" x14ac:dyDescent="0.25">
      <c r="A97" s="3" t="s">
        <v>389</v>
      </c>
      <c r="D97" s="3"/>
      <c r="E97" s="3"/>
    </row>
    <row r="98" spans="1:5" x14ac:dyDescent="0.25">
      <c r="A98" s="3" t="s">
        <v>96</v>
      </c>
      <c r="D98" s="3"/>
      <c r="E98" s="3"/>
    </row>
    <row r="99" spans="1:5" x14ac:dyDescent="0.25">
      <c r="A99" s="3" t="s">
        <v>370</v>
      </c>
      <c r="D99" s="3"/>
      <c r="E99" s="3"/>
    </row>
    <row r="100" spans="1:5" x14ac:dyDescent="0.25">
      <c r="A100" s="3" t="s">
        <v>50</v>
      </c>
      <c r="D100" s="3"/>
      <c r="E100" s="3"/>
    </row>
    <row r="101" spans="1:5" x14ac:dyDescent="0.25">
      <c r="A101" s="3" t="s">
        <v>50</v>
      </c>
      <c r="D101" s="3"/>
      <c r="E101" s="3"/>
    </row>
    <row r="102" spans="1:5" x14ac:dyDescent="0.25">
      <c r="A102" s="3" t="s">
        <v>66</v>
      </c>
      <c r="D102" s="3"/>
      <c r="E102" s="3"/>
    </row>
    <row r="103" spans="1:5" x14ac:dyDescent="0.25">
      <c r="A103" s="3" t="s">
        <v>99</v>
      </c>
      <c r="D103" s="3"/>
      <c r="E103" s="3"/>
    </row>
    <row r="104" spans="1:5" x14ac:dyDescent="0.25">
      <c r="A104" s="3" t="s">
        <v>66</v>
      </c>
      <c r="D104" s="3"/>
      <c r="E104" s="3"/>
    </row>
    <row r="105" spans="1:5" x14ac:dyDescent="0.25">
      <c r="A105" s="3" t="s">
        <v>370</v>
      </c>
      <c r="D105" s="3"/>
      <c r="E105" s="3"/>
    </row>
    <row r="106" spans="1:5" x14ac:dyDescent="0.25">
      <c r="A106" s="3" t="s">
        <v>66</v>
      </c>
      <c r="D106" s="3"/>
      <c r="E106" s="3"/>
    </row>
    <row r="107" spans="1:5" x14ac:dyDescent="0.25">
      <c r="A107" s="3" t="s">
        <v>110</v>
      </c>
      <c r="D107" s="3"/>
      <c r="E107" s="3"/>
    </row>
    <row r="108" spans="1:5" x14ac:dyDescent="0.25">
      <c r="A108" s="3" t="s">
        <v>114</v>
      </c>
      <c r="D108" s="3"/>
      <c r="E108" s="3"/>
    </row>
    <row r="109" spans="1:5" x14ac:dyDescent="0.25">
      <c r="A109" s="3" t="s">
        <v>363</v>
      </c>
      <c r="D109" s="3"/>
      <c r="E109" s="3"/>
    </row>
    <row r="110" spans="1:5" x14ac:dyDescent="0.25">
      <c r="A110" s="3" t="s">
        <v>363</v>
      </c>
      <c r="D110" s="3"/>
      <c r="E110" s="3"/>
    </row>
    <row r="111" spans="1:5" x14ac:dyDescent="0.25">
      <c r="A111" s="3" t="s">
        <v>363</v>
      </c>
      <c r="D111" s="3"/>
      <c r="E111" s="3"/>
    </row>
    <row r="112" spans="1:5" x14ac:dyDescent="0.25">
      <c r="A112" s="3" t="s">
        <v>72</v>
      </c>
      <c r="D112" s="3"/>
      <c r="E112" s="3"/>
    </row>
    <row r="113" spans="1:5" x14ac:dyDescent="0.25">
      <c r="A113" s="3" t="s">
        <v>114</v>
      </c>
      <c r="D113" s="3"/>
      <c r="E113" s="3"/>
    </row>
    <row r="114" spans="1:5" x14ac:dyDescent="0.25">
      <c r="A114" s="3" t="s">
        <v>96</v>
      </c>
      <c r="D114" s="3"/>
      <c r="E114" s="3"/>
    </row>
    <row r="115" spans="1:5" x14ac:dyDescent="0.25">
      <c r="A115" s="3" t="s">
        <v>27</v>
      </c>
      <c r="D115" s="3"/>
      <c r="E115" s="3"/>
    </row>
    <row r="116" spans="1:5" x14ac:dyDescent="0.25">
      <c r="A116" s="3" t="s">
        <v>78</v>
      </c>
      <c r="D116" s="3"/>
      <c r="E116" s="3"/>
    </row>
    <row r="117" spans="1:5" x14ac:dyDescent="0.25">
      <c r="A117" s="3" t="s">
        <v>66</v>
      </c>
      <c r="D117" s="3"/>
      <c r="E117" s="3"/>
    </row>
    <row r="118" spans="1:5" x14ac:dyDescent="0.25">
      <c r="A118" s="3" t="s">
        <v>382</v>
      </c>
      <c r="D118" s="3"/>
      <c r="E118" s="3"/>
    </row>
    <row r="119" spans="1:5" x14ac:dyDescent="0.25">
      <c r="A119" s="3" t="s">
        <v>76</v>
      </c>
      <c r="D119" s="3"/>
      <c r="E119" s="3"/>
    </row>
    <row r="120" spans="1:5" x14ac:dyDescent="0.25">
      <c r="A120" s="3" t="s">
        <v>98</v>
      </c>
      <c r="D120" s="3"/>
      <c r="E120" s="3"/>
    </row>
    <row r="121" spans="1:5" x14ac:dyDescent="0.25">
      <c r="A121" s="3" t="s">
        <v>66</v>
      </c>
      <c r="D121" s="3"/>
      <c r="E121" s="3"/>
    </row>
    <row r="122" spans="1:5" x14ac:dyDescent="0.25">
      <c r="A122" s="3" t="s">
        <v>102</v>
      </c>
      <c r="D122" s="3"/>
      <c r="E122" s="3"/>
    </row>
    <row r="123" spans="1:5" x14ac:dyDescent="0.25">
      <c r="A123" s="3" t="s">
        <v>50</v>
      </c>
      <c r="D123" s="3"/>
      <c r="E123" s="3"/>
    </row>
    <row r="124" spans="1:5" x14ac:dyDescent="0.25">
      <c r="A124" s="3" t="s">
        <v>357</v>
      </c>
      <c r="D124" s="3"/>
      <c r="E124" s="3"/>
    </row>
    <row r="125" spans="1:5" x14ac:dyDescent="0.25">
      <c r="A125" s="3" t="s">
        <v>376</v>
      </c>
      <c r="D125" s="3"/>
      <c r="E125" s="3"/>
    </row>
    <row r="126" spans="1:5" x14ac:dyDescent="0.25">
      <c r="A126" s="3" t="s">
        <v>70</v>
      </c>
      <c r="D126" s="3"/>
      <c r="E126" s="3"/>
    </row>
    <row r="127" spans="1:5" x14ac:dyDescent="0.25">
      <c r="A127" s="3" t="s">
        <v>96</v>
      </c>
      <c r="D127" s="3"/>
      <c r="E127" s="3"/>
    </row>
    <row r="128" spans="1:5" x14ac:dyDescent="0.25">
      <c r="A128" s="3" t="s">
        <v>110</v>
      </c>
      <c r="D128" s="3"/>
      <c r="E128" s="3"/>
    </row>
    <row r="129" spans="1:5" x14ac:dyDescent="0.25">
      <c r="A129" s="3" t="s">
        <v>369</v>
      </c>
      <c r="D129" s="3"/>
      <c r="E129" s="3"/>
    </row>
    <row r="130" spans="1:5" x14ac:dyDescent="0.25">
      <c r="A130" s="3" t="s">
        <v>101</v>
      </c>
      <c r="D130" s="3"/>
      <c r="E130" s="3"/>
    </row>
    <row r="131" spans="1:5" x14ac:dyDescent="0.25">
      <c r="A131" s="3" t="s">
        <v>66</v>
      </c>
      <c r="D131" s="3"/>
      <c r="E131" s="3"/>
    </row>
    <row r="132" spans="1:5" x14ac:dyDescent="0.25">
      <c r="A132" s="3" t="s">
        <v>29</v>
      </c>
      <c r="D132" s="3"/>
      <c r="E132" s="3"/>
    </row>
    <row r="133" spans="1:5" x14ac:dyDescent="0.25">
      <c r="A133" s="3" t="s">
        <v>116</v>
      </c>
      <c r="D133" s="3"/>
      <c r="E133" s="3"/>
    </row>
    <row r="134" spans="1:5" x14ac:dyDescent="0.25">
      <c r="A134" s="3" t="s">
        <v>85</v>
      </c>
      <c r="D134" s="3"/>
      <c r="E134" s="3"/>
    </row>
    <row r="135" spans="1:5" x14ac:dyDescent="0.25">
      <c r="A135" s="3" t="s">
        <v>47</v>
      </c>
      <c r="D135" s="3"/>
      <c r="E135" s="3"/>
    </row>
    <row r="136" spans="1:5" x14ac:dyDescent="0.25">
      <c r="A136" s="3" t="s">
        <v>101</v>
      </c>
      <c r="D136" s="3"/>
      <c r="E136" s="3"/>
    </row>
    <row r="137" spans="1:5" x14ac:dyDescent="0.25">
      <c r="A137" s="3" t="s">
        <v>72</v>
      </c>
      <c r="D137" s="3"/>
      <c r="E137" s="3"/>
    </row>
    <row r="138" spans="1:5" x14ac:dyDescent="0.25">
      <c r="A138" s="3" t="s">
        <v>78</v>
      </c>
      <c r="D138" s="3"/>
      <c r="E138" s="3"/>
    </row>
    <row r="139" spans="1:5" x14ac:dyDescent="0.25">
      <c r="A139" s="3" t="s">
        <v>360</v>
      </c>
      <c r="D139" s="3"/>
      <c r="E139" s="3"/>
    </row>
    <row r="140" spans="1:5" x14ac:dyDescent="0.25">
      <c r="A140" s="3" t="s">
        <v>72</v>
      </c>
      <c r="D140" s="3"/>
      <c r="E140" s="3"/>
    </row>
    <row r="141" spans="1:5" x14ac:dyDescent="0.25">
      <c r="A141" s="3" t="s">
        <v>110</v>
      </c>
      <c r="D141" s="3"/>
      <c r="E141" s="3"/>
    </row>
    <row r="142" spans="1:5" x14ac:dyDescent="0.25">
      <c r="A142" s="3" t="s">
        <v>368</v>
      </c>
      <c r="D142" s="3"/>
      <c r="E142" s="3"/>
    </row>
    <row r="143" spans="1:5" x14ac:dyDescent="0.25">
      <c r="A143" s="3" t="s">
        <v>366</v>
      </c>
      <c r="D143" s="3"/>
      <c r="E143" s="3"/>
    </row>
    <row r="144" spans="1:5" x14ac:dyDescent="0.25">
      <c r="A144" s="3" t="s">
        <v>363</v>
      </c>
      <c r="D144" s="3"/>
      <c r="E144" s="3"/>
    </row>
    <row r="145" spans="1:5" x14ac:dyDescent="0.25">
      <c r="A145" s="3" t="s">
        <v>56</v>
      </c>
      <c r="D145" s="3"/>
      <c r="E145" s="3"/>
    </row>
    <row r="146" spans="1:5" x14ac:dyDescent="0.25">
      <c r="A146" s="3" t="s">
        <v>35</v>
      </c>
      <c r="D146" s="3"/>
      <c r="E146" s="3"/>
    </row>
    <row r="147" spans="1:5" x14ac:dyDescent="0.25">
      <c r="A147" s="3" t="s">
        <v>116</v>
      </c>
      <c r="D147" s="3"/>
      <c r="E147" s="3"/>
    </row>
    <row r="148" spans="1:5" x14ac:dyDescent="0.25">
      <c r="A148" s="3" t="s">
        <v>99</v>
      </c>
      <c r="D148" s="3"/>
      <c r="E148" s="3"/>
    </row>
    <row r="149" spans="1:5" x14ac:dyDescent="0.25">
      <c r="A149" s="3" t="s">
        <v>52</v>
      </c>
      <c r="D149" s="3"/>
      <c r="E149" s="3"/>
    </row>
    <row r="150" spans="1:5" x14ac:dyDescent="0.25">
      <c r="A150" s="3" t="s">
        <v>66</v>
      </c>
      <c r="D150" s="3"/>
      <c r="E150" s="3"/>
    </row>
    <row r="151" spans="1:5" x14ac:dyDescent="0.25">
      <c r="A151" s="3" t="s">
        <v>72</v>
      </c>
      <c r="D151" s="3"/>
      <c r="E151" s="3"/>
    </row>
    <row r="152" spans="1:5" x14ac:dyDescent="0.25">
      <c r="A152" s="3" t="s">
        <v>110</v>
      </c>
      <c r="D152" s="3"/>
      <c r="E152" s="3"/>
    </row>
    <row r="153" spans="1:5" x14ac:dyDescent="0.25">
      <c r="A153" s="3" t="s">
        <v>66</v>
      </c>
      <c r="D153" s="3"/>
      <c r="E153" s="3"/>
    </row>
    <row r="154" spans="1:5" x14ac:dyDescent="0.25">
      <c r="A154" s="3" t="s">
        <v>377</v>
      </c>
      <c r="D154" s="3"/>
      <c r="E154" s="3"/>
    </row>
    <row r="155" spans="1:5" x14ac:dyDescent="0.25">
      <c r="A155" s="3" t="s">
        <v>96</v>
      </c>
      <c r="D155" s="3"/>
      <c r="E155" s="3"/>
    </row>
    <row r="156" spans="1:5" x14ac:dyDescent="0.25">
      <c r="A156" s="3" t="s">
        <v>76</v>
      </c>
      <c r="D156" s="3"/>
      <c r="E156" s="3"/>
    </row>
    <row r="157" spans="1:5" x14ac:dyDescent="0.25">
      <c r="A157" s="3" t="s">
        <v>87</v>
      </c>
      <c r="D157" s="3"/>
      <c r="E157" s="3"/>
    </row>
    <row r="158" spans="1:5" x14ac:dyDescent="0.25">
      <c r="A158" s="3" t="s">
        <v>76</v>
      </c>
      <c r="D158" s="3"/>
      <c r="E158" s="3"/>
    </row>
    <row r="159" spans="1:5" x14ac:dyDescent="0.25">
      <c r="A159" s="3" t="s">
        <v>66</v>
      </c>
      <c r="D159" s="3"/>
      <c r="E159" s="3"/>
    </row>
    <row r="160" spans="1:5" x14ac:dyDescent="0.25">
      <c r="A160" s="3" t="s">
        <v>363</v>
      </c>
      <c r="D160" s="3"/>
      <c r="E160" s="3"/>
    </row>
    <row r="161" spans="1:5" x14ac:dyDescent="0.25">
      <c r="A161" s="3" t="s">
        <v>24</v>
      </c>
      <c r="D161" s="3"/>
      <c r="E161" s="3"/>
    </row>
    <row r="162" spans="1:5" x14ac:dyDescent="0.25">
      <c r="A162" s="3" t="s">
        <v>29</v>
      </c>
      <c r="D162" s="3"/>
      <c r="E162" s="3"/>
    </row>
    <row r="163" spans="1:5" x14ac:dyDescent="0.25">
      <c r="A163" s="3" t="s">
        <v>116</v>
      </c>
      <c r="D163" s="3"/>
      <c r="E163" s="3"/>
    </row>
    <row r="164" spans="1:5" x14ac:dyDescent="0.25">
      <c r="A164" s="3" t="s">
        <v>110</v>
      </c>
      <c r="D164" s="3"/>
      <c r="E164" s="3"/>
    </row>
    <row r="165" spans="1:5" x14ac:dyDescent="0.25">
      <c r="A165" s="3" t="s">
        <v>24</v>
      </c>
      <c r="D165" s="3"/>
      <c r="E165" s="3"/>
    </row>
    <row r="166" spans="1:5" x14ac:dyDescent="0.25">
      <c r="A166" s="3" t="s">
        <v>110</v>
      </c>
      <c r="D166" s="3"/>
      <c r="E166" s="3"/>
    </row>
    <row r="167" spans="1:5" x14ac:dyDescent="0.25">
      <c r="A167" s="3" t="s">
        <v>361</v>
      </c>
      <c r="D167" s="3"/>
      <c r="E167" s="3"/>
    </row>
    <row r="168" spans="1:5" x14ac:dyDescent="0.25">
      <c r="A168" s="3" t="s">
        <v>114</v>
      </c>
      <c r="D168" s="3"/>
      <c r="E168" s="3"/>
    </row>
    <row r="169" spans="1:5" x14ac:dyDescent="0.25">
      <c r="A169" s="3" t="s">
        <v>107</v>
      </c>
      <c r="D169" s="3"/>
      <c r="E169" s="3"/>
    </row>
    <row r="170" spans="1:5" x14ac:dyDescent="0.25">
      <c r="A170" s="3" t="s">
        <v>66</v>
      </c>
      <c r="D170" s="3"/>
      <c r="E170" s="3"/>
    </row>
    <row r="171" spans="1:5" x14ac:dyDescent="0.25">
      <c r="A171" s="3" t="s">
        <v>116</v>
      </c>
      <c r="D171" s="3"/>
      <c r="E171" s="3"/>
    </row>
    <row r="172" spans="1:5" x14ac:dyDescent="0.25">
      <c r="A172" s="3" t="s">
        <v>116</v>
      </c>
      <c r="D172" s="3"/>
      <c r="E172" s="3"/>
    </row>
    <row r="173" spans="1:5" x14ac:dyDescent="0.25">
      <c r="A173" s="3" t="s">
        <v>110</v>
      </c>
      <c r="D173" s="3"/>
      <c r="E173" s="3"/>
    </row>
    <row r="174" spans="1:5" x14ac:dyDescent="0.25">
      <c r="A174" s="3" t="s">
        <v>363</v>
      </c>
      <c r="D174" s="3"/>
      <c r="E174" s="3"/>
    </row>
    <row r="175" spans="1:5" x14ac:dyDescent="0.25">
      <c r="A175" s="3" t="s">
        <v>33</v>
      </c>
      <c r="D175" s="3"/>
      <c r="E175" s="3"/>
    </row>
    <row r="176" spans="1:5" x14ac:dyDescent="0.25">
      <c r="A176" s="3" t="s">
        <v>112</v>
      </c>
      <c r="D176" s="3"/>
      <c r="E176" s="3"/>
    </row>
    <row r="177" spans="1:5" x14ac:dyDescent="0.25">
      <c r="A177" s="3" t="s">
        <v>114</v>
      </c>
      <c r="D177" s="3"/>
      <c r="E177" s="3"/>
    </row>
    <row r="178" spans="1:5" x14ac:dyDescent="0.25">
      <c r="A178" s="3" t="s">
        <v>65</v>
      </c>
      <c r="D178" s="3"/>
      <c r="E178" s="3"/>
    </row>
    <row r="179" spans="1:5" x14ac:dyDescent="0.25">
      <c r="A179" s="3" t="s">
        <v>54</v>
      </c>
      <c r="D179" s="3"/>
      <c r="E179" s="3"/>
    </row>
    <row r="180" spans="1:5" x14ac:dyDescent="0.25">
      <c r="A180" s="3" t="s">
        <v>107</v>
      </c>
      <c r="D180" s="3"/>
      <c r="E180" s="3"/>
    </row>
    <row r="181" spans="1:5" x14ac:dyDescent="0.25">
      <c r="A181" s="3" t="s">
        <v>66</v>
      </c>
      <c r="D181" s="3"/>
      <c r="E181" s="3"/>
    </row>
    <row r="182" spans="1:5" x14ac:dyDescent="0.25">
      <c r="A182" s="3" t="s">
        <v>66</v>
      </c>
      <c r="D182" s="3"/>
      <c r="E182" s="3"/>
    </row>
    <row r="183" spans="1:5" x14ac:dyDescent="0.25">
      <c r="A183" s="3" t="s">
        <v>110</v>
      </c>
      <c r="D183" s="3"/>
      <c r="E183" s="3"/>
    </row>
    <row r="184" spans="1:5" x14ac:dyDescent="0.25">
      <c r="A184" s="3" t="s">
        <v>66</v>
      </c>
      <c r="D184" s="3"/>
      <c r="E184" s="3"/>
    </row>
    <row r="185" spans="1:5" x14ac:dyDescent="0.25">
      <c r="A185" s="3" t="s">
        <v>66</v>
      </c>
      <c r="D185" s="3"/>
      <c r="E185" s="3"/>
    </row>
    <row r="186" spans="1:5" x14ac:dyDescent="0.25">
      <c r="A186" s="3" t="s">
        <v>116</v>
      </c>
      <c r="D186" s="3"/>
      <c r="E186" s="3"/>
    </row>
    <row r="187" spans="1:5" x14ac:dyDescent="0.25">
      <c r="A187" s="3" t="s">
        <v>98</v>
      </c>
      <c r="D187" s="3"/>
      <c r="E187" s="3"/>
    </row>
    <row r="188" spans="1:5" x14ac:dyDescent="0.25">
      <c r="A188" s="3" t="s">
        <v>66</v>
      </c>
      <c r="D188" s="3"/>
      <c r="E188" s="3"/>
    </row>
    <row r="189" spans="1:5" x14ac:dyDescent="0.25">
      <c r="A189" s="3" t="s">
        <v>363</v>
      </c>
      <c r="D189" s="3"/>
      <c r="E189" s="3"/>
    </row>
    <row r="190" spans="1:5" x14ac:dyDescent="0.25">
      <c r="A190" s="3" t="s">
        <v>66</v>
      </c>
      <c r="D190" s="3"/>
      <c r="E190" s="3"/>
    </row>
    <row r="191" spans="1:5" x14ac:dyDescent="0.25">
      <c r="A191" s="3" t="s">
        <v>102</v>
      </c>
      <c r="D191" s="3"/>
      <c r="E191" s="3"/>
    </row>
    <row r="192" spans="1:5" x14ac:dyDescent="0.25">
      <c r="A192" s="3" t="s">
        <v>66</v>
      </c>
      <c r="D192" s="3"/>
      <c r="E192" s="3"/>
    </row>
    <row r="193" spans="1:5" x14ac:dyDescent="0.25">
      <c r="A193" s="3" t="s">
        <v>105</v>
      </c>
      <c r="D193" s="3"/>
      <c r="E193" s="3"/>
    </row>
    <row r="194" spans="1:5" x14ac:dyDescent="0.25">
      <c r="A194" s="3" t="s">
        <v>47</v>
      </c>
      <c r="D194" s="3"/>
      <c r="E194" s="3"/>
    </row>
    <row r="195" spans="1:5" x14ac:dyDescent="0.25">
      <c r="A195" s="3" t="s">
        <v>76</v>
      </c>
      <c r="D195" s="3"/>
      <c r="E195" s="3"/>
    </row>
    <row r="196" spans="1:5" x14ac:dyDescent="0.25">
      <c r="A196" s="3" t="s">
        <v>76</v>
      </c>
      <c r="D196" s="3"/>
      <c r="E196" s="3"/>
    </row>
    <row r="197" spans="1:5" x14ac:dyDescent="0.25">
      <c r="A197" s="3" t="s">
        <v>54</v>
      </c>
      <c r="D197" s="3"/>
      <c r="E197" s="3"/>
    </row>
    <row r="198" spans="1:5" x14ac:dyDescent="0.25">
      <c r="A198" s="3" t="s">
        <v>90</v>
      </c>
      <c r="D198" s="3"/>
      <c r="E198" s="3"/>
    </row>
    <row r="199" spans="1:5" x14ac:dyDescent="0.25">
      <c r="A199" s="3" t="s">
        <v>112</v>
      </c>
      <c r="D199" s="3"/>
      <c r="E199" s="3"/>
    </row>
    <row r="200" spans="1:5" x14ac:dyDescent="0.25">
      <c r="A200" s="3" t="s">
        <v>66</v>
      </c>
      <c r="D200" s="3"/>
      <c r="E200" s="3"/>
    </row>
    <row r="201" spans="1:5" x14ac:dyDescent="0.25">
      <c r="A201" s="3" t="s">
        <v>105</v>
      </c>
      <c r="D201" s="3"/>
      <c r="E201" s="3"/>
    </row>
    <row r="202" spans="1:5" x14ac:dyDescent="0.25">
      <c r="A202" s="3" t="s">
        <v>84</v>
      </c>
      <c r="D202" s="3"/>
      <c r="E202" s="3"/>
    </row>
    <row r="203" spans="1:5" x14ac:dyDescent="0.25">
      <c r="A203" s="3" t="s">
        <v>45</v>
      </c>
      <c r="D203" s="3"/>
      <c r="E203" s="3"/>
    </row>
    <row r="204" spans="1:5" x14ac:dyDescent="0.25">
      <c r="A204" s="3" t="s">
        <v>96</v>
      </c>
      <c r="D204" s="3"/>
      <c r="E204" s="3"/>
    </row>
    <row r="205" spans="1:5" x14ac:dyDescent="0.25">
      <c r="A205" s="3" t="s">
        <v>363</v>
      </c>
      <c r="D205" s="3"/>
      <c r="E205" s="3"/>
    </row>
    <row r="206" spans="1:5" x14ac:dyDescent="0.25">
      <c r="A206" s="3" t="s">
        <v>66</v>
      </c>
      <c r="D206" s="3"/>
      <c r="E206" s="3"/>
    </row>
    <row r="207" spans="1:5" x14ac:dyDescent="0.25">
      <c r="A207" s="3" t="s">
        <v>92</v>
      </c>
      <c r="D207" s="3"/>
      <c r="E207" s="3"/>
    </row>
    <row r="208" spans="1:5" x14ac:dyDescent="0.25">
      <c r="A208" s="3" t="s">
        <v>29</v>
      </c>
      <c r="D208" s="3"/>
      <c r="E208" s="3"/>
    </row>
    <row r="209" spans="1:5" x14ac:dyDescent="0.25">
      <c r="A209" s="3" t="s">
        <v>96</v>
      </c>
      <c r="D209" s="3"/>
      <c r="E209" s="3"/>
    </row>
    <row r="210" spans="1:5" x14ac:dyDescent="0.25">
      <c r="A210" s="3" t="s">
        <v>66</v>
      </c>
      <c r="D210" s="3"/>
      <c r="E210" s="3"/>
    </row>
    <row r="211" spans="1:5" x14ac:dyDescent="0.25">
      <c r="A211" s="3" t="s">
        <v>363</v>
      </c>
      <c r="D211" s="3"/>
      <c r="E211" s="3"/>
    </row>
    <row r="212" spans="1:5" x14ac:dyDescent="0.25">
      <c r="A212" s="3" t="s">
        <v>29</v>
      </c>
      <c r="D212" s="3"/>
      <c r="E212" s="3"/>
    </row>
    <row r="213" spans="1:5" x14ac:dyDescent="0.25">
      <c r="A213" s="3" t="s">
        <v>105</v>
      </c>
      <c r="D213" s="3"/>
      <c r="E213" s="3"/>
    </row>
    <row r="214" spans="1:5" x14ac:dyDescent="0.25">
      <c r="A214" s="3" t="s">
        <v>24</v>
      </c>
      <c r="D214" s="3"/>
      <c r="E214" s="3"/>
    </row>
    <row r="215" spans="1:5" x14ac:dyDescent="0.25">
      <c r="A215" s="3" t="s">
        <v>44</v>
      </c>
      <c r="D215" s="3"/>
      <c r="E215" s="3"/>
    </row>
    <row r="216" spans="1:5" x14ac:dyDescent="0.25">
      <c r="A216" s="3" t="s">
        <v>84</v>
      </c>
      <c r="D216" s="3"/>
      <c r="E216" s="3"/>
    </row>
    <row r="217" spans="1:5" x14ac:dyDescent="0.25">
      <c r="A217" s="3" t="s">
        <v>66</v>
      </c>
      <c r="D217" s="3"/>
      <c r="E217" s="3"/>
    </row>
    <row r="218" spans="1:5" x14ac:dyDescent="0.25">
      <c r="A218" s="3" t="s">
        <v>66</v>
      </c>
      <c r="D218" s="3"/>
      <c r="E218" s="3"/>
    </row>
    <row r="219" spans="1:5" x14ac:dyDescent="0.25">
      <c r="A219" s="3" t="s">
        <v>48</v>
      </c>
      <c r="D219" s="3"/>
      <c r="E219" s="3"/>
    </row>
    <row r="220" spans="1:5" x14ac:dyDescent="0.25">
      <c r="A220" s="3" t="s">
        <v>72</v>
      </c>
      <c r="D220" s="3"/>
      <c r="E220" s="3"/>
    </row>
    <row r="221" spans="1:5" x14ac:dyDescent="0.25">
      <c r="A221" s="3" t="s">
        <v>44</v>
      </c>
      <c r="D221" s="3"/>
      <c r="E221" s="3"/>
    </row>
    <row r="222" spans="1:5" x14ac:dyDescent="0.25">
      <c r="A222" s="3" t="s">
        <v>48</v>
      </c>
      <c r="D222" s="3"/>
      <c r="E222" s="3"/>
    </row>
    <row r="223" spans="1:5" x14ac:dyDescent="0.25">
      <c r="A223" s="3" t="s">
        <v>363</v>
      </c>
      <c r="D223" s="3"/>
      <c r="E223" s="3"/>
    </row>
    <row r="224" spans="1:5" x14ac:dyDescent="0.25">
      <c r="A224" s="3" t="s">
        <v>110</v>
      </c>
      <c r="D224" s="3"/>
      <c r="E224" s="3"/>
    </row>
    <row r="225" spans="1:5" x14ac:dyDescent="0.25">
      <c r="A225" s="3" t="s">
        <v>66</v>
      </c>
      <c r="D225" s="3"/>
      <c r="E225" s="3"/>
    </row>
    <row r="226" spans="1:5" x14ac:dyDescent="0.25">
      <c r="A226" s="3" t="s">
        <v>39</v>
      </c>
      <c r="D226" s="3"/>
      <c r="E226" s="3"/>
    </row>
    <row r="227" spans="1:5" x14ac:dyDescent="0.25">
      <c r="A227" s="3" t="s">
        <v>66</v>
      </c>
      <c r="D227" s="3"/>
      <c r="E227" s="3"/>
    </row>
    <row r="228" spans="1:5" x14ac:dyDescent="0.25">
      <c r="A228" s="3" t="s">
        <v>54</v>
      </c>
      <c r="D228" s="3"/>
      <c r="E228" s="3"/>
    </row>
    <row r="229" spans="1:5" x14ac:dyDescent="0.25">
      <c r="A229" s="3" t="s">
        <v>54</v>
      </c>
      <c r="D229" s="3"/>
      <c r="E229" s="3"/>
    </row>
    <row r="230" spans="1:5" x14ac:dyDescent="0.25">
      <c r="A230" s="3" t="s">
        <v>80</v>
      </c>
      <c r="D230" s="3"/>
      <c r="E230" s="3"/>
    </row>
    <row r="231" spans="1:5" x14ac:dyDescent="0.25">
      <c r="A231" s="3" t="s">
        <v>116</v>
      </c>
      <c r="D231" s="3"/>
      <c r="E231" s="3"/>
    </row>
    <row r="232" spans="1:5" x14ac:dyDescent="0.25">
      <c r="A232" s="3" t="s">
        <v>78</v>
      </c>
      <c r="D232" s="3"/>
      <c r="E232" s="3"/>
    </row>
    <row r="233" spans="1:5" x14ac:dyDescent="0.25">
      <c r="A233" s="3" t="s">
        <v>96</v>
      </c>
      <c r="D233" s="3"/>
      <c r="E233" s="3"/>
    </row>
    <row r="234" spans="1:5" x14ac:dyDescent="0.25">
      <c r="A234" s="3" t="s">
        <v>116</v>
      </c>
      <c r="D234" s="3"/>
      <c r="E234" s="3"/>
    </row>
    <row r="235" spans="1:5" x14ac:dyDescent="0.25">
      <c r="A235" s="3" t="s">
        <v>54</v>
      </c>
      <c r="D235" s="3"/>
      <c r="E235" s="3"/>
    </row>
    <row r="236" spans="1:5" x14ac:dyDescent="0.25">
      <c r="A236" s="3" t="s">
        <v>62</v>
      </c>
      <c r="D236" s="3"/>
      <c r="E236" s="3"/>
    </row>
    <row r="237" spans="1:5" x14ac:dyDescent="0.25">
      <c r="A237" s="3" t="s">
        <v>47</v>
      </c>
      <c r="D237" s="3"/>
      <c r="E237" s="3"/>
    </row>
    <row r="238" spans="1:5" x14ac:dyDescent="0.25">
      <c r="A238" s="3" t="s">
        <v>87</v>
      </c>
      <c r="D238" s="3"/>
      <c r="E238" s="3"/>
    </row>
    <row r="239" spans="1:5" x14ac:dyDescent="0.25">
      <c r="A239" s="3" t="s">
        <v>70</v>
      </c>
      <c r="D239" s="3"/>
      <c r="E239" s="3"/>
    </row>
    <row r="240" spans="1:5" x14ac:dyDescent="0.25">
      <c r="A240" s="3" t="s">
        <v>363</v>
      </c>
      <c r="D240" s="3"/>
      <c r="E240" s="3"/>
    </row>
    <row r="241" spans="1:5" x14ac:dyDescent="0.25">
      <c r="A241" s="3" t="s">
        <v>110</v>
      </c>
      <c r="D241" s="3"/>
      <c r="E241" s="3"/>
    </row>
    <row r="242" spans="1:5" x14ac:dyDescent="0.25">
      <c r="A242" s="3" t="s">
        <v>66</v>
      </c>
      <c r="D242" s="3"/>
      <c r="E242" s="3"/>
    </row>
    <row r="243" spans="1:5" x14ac:dyDescent="0.25">
      <c r="A243" s="3" t="s">
        <v>66</v>
      </c>
      <c r="D243" s="3"/>
      <c r="E243" s="3"/>
    </row>
    <row r="244" spans="1:5" x14ac:dyDescent="0.25">
      <c r="A244" s="3" t="s">
        <v>50</v>
      </c>
      <c r="D244" s="3"/>
      <c r="E244" s="3"/>
    </row>
    <row r="245" spans="1:5" x14ac:dyDescent="0.25">
      <c r="A245" s="3" t="s">
        <v>66</v>
      </c>
      <c r="D245" s="3"/>
      <c r="E245" s="3"/>
    </row>
    <row r="246" spans="1:5" x14ac:dyDescent="0.25">
      <c r="A246" s="3" t="s">
        <v>44</v>
      </c>
      <c r="D246" s="3"/>
      <c r="E246" s="3"/>
    </row>
    <row r="247" spans="1:5" x14ac:dyDescent="0.25">
      <c r="A247" s="3" t="s">
        <v>96</v>
      </c>
      <c r="D247" s="3"/>
      <c r="E247" s="3"/>
    </row>
    <row r="248" spans="1:5" x14ac:dyDescent="0.25">
      <c r="A248" s="3" t="s">
        <v>74</v>
      </c>
      <c r="D248" s="3"/>
      <c r="E248" s="3"/>
    </row>
    <row r="249" spans="1:5" x14ac:dyDescent="0.25">
      <c r="A249" s="3" t="s">
        <v>364</v>
      </c>
      <c r="D249" s="3"/>
      <c r="E249" s="3"/>
    </row>
    <row r="250" spans="1:5" x14ac:dyDescent="0.25">
      <c r="A250" s="3" t="s">
        <v>66</v>
      </c>
      <c r="D250" s="3"/>
      <c r="E250" s="3"/>
    </row>
    <row r="251" spans="1:5" x14ac:dyDescent="0.25">
      <c r="A251" s="3" t="s">
        <v>70</v>
      </c>
      <c r="D251" s="3"/>
      <c r="E251" s="3"/>
    </row>
    <row r="252" spans="1:5" x14ac:dyDescent="0.25">
      <c r="A252" s="3" t="s">
        <v>74</v>
      </c>
      <c r="D252" s="3"/>
      <c r="E252" s="3"/>
    </row>
    <row r="253" spans="1:5" x14ac:dyDescent="0.25">
      <c r="A253" s="3" t="s">
        <v>29</v>
      </c>
      <c r="D253" s="3"/>
      <c r="E253" s="3"/>
    </row>
    <row r="254" spans="1:5" x14ac:dyDescent="0.25">
      <c r="A254" s="3" t="s">
        <v>26</v>
      </c>
      <c r="D254" s="3"/>
      <c r="E254" s="3"/>
    </row>
    <row r="255" spans="1:5" x14ac:dyDescent="0.25">
      <c r="A255" s="3" t="s">
        <v>56</v>
      </c>
      <c r="D255" s="3"/>
      <c r="E255" s="3"/>
    </row>
    <row r="256" spans="1:5" x14ac:dyDescent="0.25">
      <c r="A256" s="3" t="s">
        <v>74</v>
      </c>
      <c r="D256" s="3"/>
      <c r="E256" s="3"/>
    </row>
    <row r="257" spans="1:5" x14ac:dyDescent="0.25">
      <c r="A257" s="3" t="s">
        <v>102</v>
      </c>
      <c r="D257" s="3"/>
      <c r="E257" s="3"/>
    </row>
    <row r="258" spans="1:5" x14ac:dyDescent="0.25">
      <c r="A258" s="3" t="s">
        <v>47</v>
      </c>
      <c r="D258" s="3"/>
      <c r="E258" s="3"/>
    </row>
    <row r="259" spans="1:5" x14ac:dyDescent="0.25">
      <c r="A259" s="3" t="s">
        <v>24</v>
      </c>
      <c r="D259" s="3"/>
      <c r="E259" s="3"/>
    </row>
    <row r="260" spans="1:5" x14ac:dyDescent="0.25">
      <c r="A260" s="3" t="s">
        <v>63</v>
      </c>
      <c r="D260" s="3"/>
      <c r="E260" s="3"/>
    </row>
    <row r="261" spans="1:5" x14ac:dyDescent="0.25">
      <c r="A261" s="3" t="s">
        <v>54</v>
      </c>
      <c r="D261" s="3"/>
      <c r="E261" s="3"/>
    </row>
    <row r="262" spans="1:5" x14ac:dyDescent="0.25">
      <c r="A262" s="3" t="s">
        <v>363</v>
      </c>
      <c r="D262" s="3"/>
      <c r="E262" s="3"/>
    </row>
    <row r="263" spans="1:5" x14ac:dyDescent="0.25">
      <c r="A263" s="3" t="s">
        <v>96</v>
      </c>
      <c r="D263" s="3"/>
      <c r="E263" s="3"/>
    </row>
    <row r="264" spans="1:5" x14ac:dyDescent="0.25">
      <c r="A264" s="3" t="s">
        <v>72</v>
      </c>
      <c r="D264" s="3"/>
      <c r="E264" s="3"/>
    </row>
    <row r="265" spans="1:5" x14ac:dyDescent="0.25">
      <c r="A265" s="3" t="s">
        <v>374</v>
      </c>
      <c r="D265" s="3"/>
      <c r="E265" s="3"/>
    </row>
    <row r="266" spans="1:5" x14ac:dyDescent="0.25">
      <c r="A266" s="3" t="s">
        <v>24</v>
      </c>
      <c r="D266" s="3"/>
      <c r="E266" s="3"/>
    </row>
    <row r="267" spans="1:5" x14ac:dyDescent="0.25">
      <c r="A267" s="3" t="s">
        <v>66</v>
      </c>
      <c r="D267" s="3"/>
      <c r="E267" s="3"/>
    </row>
    <row r="268" spans="1:5" x14ac:dyDescent="0.25">
      <c r="A268" s="3" t="s">
        <v>92</v>
      </c>
      <c r="D268" s="3"/>
      <c r="E268" s="3"/>
    </row>
    <row r="269" spans="1:5" x14ac:dyDescent="0.25">
      <c r="A269" s="3" t="s">
        <v>110</v>
      </c>
      <c r="D269" s="3"/>
      <c r="E269" s="3"/>
    </row>
    <row r="270" spans="1:5" x14ac:dyDescent="0.25">
      <c r="A270" s="3" t="s">
        <v>84</v>
      </c>
      <c r="D270" s="3"/>
      <c r="E270" s="3"/>
    </row>
    <row r="271" spans="1:5" x14ac:dyDescent="0.25">
      <c r="A271" s="3" t="s">
        <v>224</v>
      </c>
      <c r="D271" s="3"/>
      <c r="E271" s="3"/>
    </row>
    <row r="272" spans="1:5" x14ac:dyDescent="0.25">
      <c r="A272" s="3" t="s">
        <v>66</v>
      </c>
      <c r="D272" s="3"/>
      <c r="E272" s="3"/>
    </row>
    <row r="273" spans="1:5" x14ac:dyDescent="0.25">
      <c r="A273" s="3" t="s">
        <v>66</v>
      </c>
      <c r="D273" s="3"/>
      <c r="E273" s="3"/>
    </row>
    <row r="274" spans="1:5" x14ac:dyDescent="0.25">
      <c r="A274" s="3" t="s">
        <v>52</v>
      </c>
      <c r="D274" s="3"/>
      <c r="E274" s="3"/>
    </row>
    <row r="275" spans="1:5" x14ac:dyDescent="0.25">
      <c r="A275" s="3" t="s">
        <v>92</v>
      </c>
      <c r="D275" s="3"/>
      <c r="E275" s="3"/>
    </row>
    <row r="276" spans="1:5" x14ac:dyDescent="0.25">
      <c r="A276" s="3" t="s">
        <v>72</v>
      </c>
      <c r="D276" s="3"/>
      <c r="E276" s="3"/>
    </row>
    <row r="277" spans="1:5" x14ac:dyDescent="0.25">
      <c r="A277" s="3" t="s">
        <v>363</v>
      </c>
      <c r="D277" s="3"/>
      <c r="E277" s="3"/>
    </row>
    <row r="278" spans="1:5" x14ac:dyDescent="0.25">
      <c r="A278" s="3" t="s">
        <v>54</v>
      </c>
      <c r="D278" s="3"/>
      <c r="E278" s="3"/>
    </row>
    <row r="279" spans="1:5" x14ac:dyDescent="0.25">
      <c r="A279" s="3" t="s">
        <v>60</v>
      </c>
      <c r="D279" s="3"/>
      <c r="E279" s="3"/>
    </row>
    <row r="280" spans="1:5" x14ac:dyDescent="0.25">
      <c r="A280" s="3" t="s">
        <v>35</v>
      </c>
      <c r="D280" s="3"/>
      <c r="E280" s="3"/>
    </row>
    <row r="281" spans="1:5" x14ac:dyDescent="0.25">
      <c r="A281" s="3" t="s">
        <v>27</v>
      </c>
      <c r="D281" s="3"/>
      <c r="E281" s="3"/>
    </row>
    <row r="282" spans="1:5" x14ac:dyDescent="0.25">
      <c r="A282" s="3" t="s">
        <v>98</v>
      </c>
      <c r="D282" s="3"/>
      <c r="E282" s="3"/>
    </row>
    <row r="283" spans="1:5" x14ac:dyDescent="0.25">
      <c r="A283" s="3" t="s">
        <v>37</v>
      </c>
      <c r="D283" s="3"/>
      <c r="E283" s="3"/>
    </row>
    <row r="284" spans="1:5" x14ac:dyDescent="0.25">
      <c r="A284" s="3" t="s">
        <v>112</v>
      </c>
      <c r="D284" s="3"/>
      <c r="E284" s="3"/>
    </row>
    <row r="285" spans="1:5" x14ac:dyDescent="0.25">
      <c r="A285" s="3" t="s">
        <v>66</v>
      </c>
      <c r="D285" s="3"/>
      <c r="E285" s="3"/>
    </row>
    <row r="286" spans="1:5" x14ac:dyDescent="0.25">
      <c r="A286" s="3" t="s">
        <v>105</v>
      </c>
      <c r="D286" s="3"/>
      <c r="E286" s="3"/>
    </row>
    <row r="287" spans="1:5" x14ac:dyDescent="0.25">
      <c r="A287" s="3" t="s">
        <v>78</v>
      </c>
      <c r="D287" s="3"/>
      <c r="E287" s="3"/>
    </row>
    <row r="288" spans="1:5" x14ac:dyDescent="0.25">
      <c r="A288" s="3" t="s">
        <v>112</v>
      </c>
      <c r="D288" s="3"/>
      <c r="E288" s="3"/>
    </row>
    <row r="289" spans="1:5" x14ac:dyDescent="0.25">
      <c r="A289" s="3" t="s">
        <v>96</v>
      </c>
      <c r="D289" s="3"/>
      <c r="E289" s="3"/>
    </row>
    <row r="290" spans="1:5" x14ac:dyDescent="0.25">
      <c r="A290" s="3" t="s">
        <v>375</v>
      </c>
      <c r="D290" s="3"/>
      <c r="E290" s="3"/>
    </row>
    <row r="291" spans="1:5" x14ac:dyDescent="0.25">
      <c r="A291" s="3" t="s">
        <v>66</v>
      </c>
      <c r="D291" s="3"/>
      <c r="E291" s="3"/>
    </row>
    <row r="292" spans="1:5" x14ac:dyDescent="0.25">
      <c r="A292" s="3" t="s">
        <v>54</v>
      </c>
      <c r="D292" s="3"/>
      <c r="E292" s="3"/>
    </row>
    <row r="293" spans="1:5" x14ac:dyDescent="0.25">
      <c r="A293" s="3" t="s">
        <v>66</v>
      </c>
      <c r="D293" s="3"/>
      <c r="E293" s="3"/>
    </row>
    <row r="294" spans="1:5" x14ac:dyDescent="0.25">
      <c r="A294" s="3" t="s">
        <v>96</v>
      </c>
      <c r="D294" s="3"/>
      <c r="E294" s="3"/>
    </row>
    <row r="295" spans="1:5" x14ac:dyDescent="0.25">
      <c r="A295" s="3" t="s">
        <v>76</v>
      </c>
      <c r="D295" s="3"/>
      <c r="E295" s="3"/>
    </row>
    <row r="296" spans="1:5" x14ac:dyDescent="0.25">
      <c r="A296" s="3" t="s">
        <v>44</v>
      </c>
      <c r="D296" s="3"/>
      <c r="E296" s="3"/>
    </row>
    <row r="297" spans="1:5" x14ac:dyDescent="0.25">
      <c r="A297" s="3" t="s">
        <v>66</v>
      </c>
      <c r="D297" s="3"/>
      <c r="E297" s="3"/>
    </row>
    <row r="298" spans="1:5" x14ac:dyDescent="0.25">
      <c r="A298" s="3" t="s">
        <v>84</v>
      </c>
      <c r="D298" s="3"/>
      <c r="E298" s="3"/>
    </row>
    <row r="299" spans="1:5" x14ac:dyDescent="0.25">
      <c r="A299" s="3" t="s">
        <v>74</v>
      </c>
      <c r="D299" s="3"/>
      <c r="E299" s="3"/>
    </row>
    <row r="300" spans="1:5" x14ac:dyDescent="0.25">
      <c r="A300" s="3" t="s">
        <v>101</v>
      </c>
      <c r="D300" s="3"/>
      <c r="E300" s="3"/>
    </row>
    <row r="301" spans="1:5" x14ac:dyDescent="0.25">
      <c r="A301" s="3" t="s">
        <v>116</v>
      </c>
      <c r="D301" s="3"/>
      <c r="E301" s="3"/>
    </row>
    <row r="302" spans="1:5" x14ac:dyDescent="0.25">
      <c r="A302" s="3" t="s">
        <v>87</v>
      </c>
      <c r="D302" s="3"/>
      <c r="E302" s="3"/>
    </row>
    <row r="303" spans="1:5" x14ac:dyDescent="0.25">
      <c r="A303" s="3" t="s">
        <v>363</v>
      </c>
      <c r="D303" s="3"/>
      <c r="E303" s="3"/>
    </row>
    <row r="304" spans="1:5" x14ac:dyDescent="0.25">
      <c r="A304" s="3" t="s">
        <v>56</v>
      </c>
      <c r="D304" s="3"/>
      <c r="E304" s="3"/>
    </row>
    <row r="305" spans="1:5" x14ac:dyDescent="0.25">
      <c r="A305" s="3" t="s">
        <v>66</v>
      </c>
      <c r="D305" s="3"/>
      <c r="E305" s="3"/>
    </row>
    <row r="306" spans="1:5" x14ac:dyDescent="0.25">
      <c r="A306" s="3" t="s">
        <v>66</v>
      </c>
      <c r="D306" s="3"/>
      <c r="E306" s="3"/>
    </row>
    <row r="307" spans="1:5" x14ac:dyDescent="0.25">
      <c r="A307" s="3" t="s">
        <v>102</v>
      </c>
      <c r="D307" s="3"/>
      <c r="E307" s="3"/>
    </row>
    <row r="308" spans="1:5" x14ac:dyDescent="0.25">
      <c r="A308" s="3" t="s">
        <v>96</v>
      </c>
      <c r="D308" s="3"/>
      <c r="E308" s="3"/>
    </row>
    <row r="309" spans="1:5" x14ac:dyDescent="0.25">
      <c r="A309" s="3" t="s">
        <v>65</v>
      </c>
      <c r="D309" s="3"/>
      <c r="E309" s="3"/>
    </row>
    <row r="310" spans="1:5" x14ac:dyDescent="0.25">
      <c r="A310" s="3" t="s">
        <v>99</v>
      </c>
      <c r="D310" s="3"/>
      <c r="E310" s="3"/>
    </row>
    <row r="311" spans="1:5" x14ac:dyDescent="0.25">
      <c r="A311" s="3" t="s">
        <v>80</v>
      </c>
      <c r="D311" s="3"/>
      <c r="E311" s="3"/>
    </row>
    <row r="312" spans="1:5" x14ac:dyDescent="0.25">
      <c r="A312" s="3" t="s">
        <v>371</v>
      </c>
      <c r="D312" s="3"/>
      <c r="E312" s="3"/>
    </row>
    <row r="313" spans="1:5" x14ac:dyDescent="0.25">
      <c r="A313" s="3" t="s">
        <v>116</v>
      </c>
      <c r="D313" s="3"/>
      <c r="E313" s="3"/>
    </row>
    <row r="314" spans="1:5" x14ac:dyDescent="0.25">
      <c r="A314" s="3" t="s">
        <v>361</v>
      </c>
      <c r="D314" s="3"/>
      <c r="E314" s="3"/>
    </row>
    <row r="315" spans="1:5" x14ac:dyDescent="0.25">
      <c r="A315" s="3" t="s">
        <v>94</v>
      </c>
      <c r="D315" s="3"/>
      <c r="E315" s="3"/>
    </row>
    <row r="316" spans="1:5" x14ac:dyDescent="0.25">
      <c r="A316" s="3" t="s">
        <v>70</v>
      </c>
      <c r="D316" s="3"/>
      <c r="E316" s="3"/>
    </row>
    <row r="317" spans="1:5" x14ac:dyDescent="0.25">
      <c r="A317" s="3" t="s">
        <v>382</v>
      </c>
      <c r="D317" s="3"/>
      <c r="E317" s="3"/>
    </row>
    <row r="318" spans="1:5" x14ac:dyDescent="0.25">
      <c r="A318" s="3" t="s">
        <v>112</v>
      </c>
      <c r="D318" s="3"/>
      <c r="E318" s="3"/>
    </row>
    <row r="319" spans="1:5" x14ac:dyDescent="0.25">
      <c r="A319" s="3" t="s">
        <v>88</v>
      </c>
      <c r="D319" s="3"/>
      <c r="E319" s="3"/>
    </row>
    <row r="320" spans="1:5" x14ac:dyDescent="0.25">
      <c r="A320" s="3" t="s">
        <v>24</v>
      </c>
      <c r="D320" s="3"/>
      <c r="E320" s="3"/>
    </row>
    <row r="321" spans="1:5" x14ac:dyDescent="0.25">
      <c r="A321" s="3" t="s">
        <v>96</v>
      </c>
      <c r="D321" s="3"/>
      <c r="E321" s="3"/>
    </row>
    <row r="322" spans="1:5" x14ac:dyDescent="0.25">
      <c r="A322" s="3" t="s">
        <v>66</v>
      </c>
      <c r="D322" s="3"/>
      <c r="E322" s="3"/>
    </row>
    <row r="323" spans="1:5" x14ac:dyDescent="0.25">
      <c r="A323" s="3" t="s">
        <v>363</v>
      </c>
      <c r="D323" s="3"/>
      <c r="E323" s="3"/>
    </row>
    <row r="324" spans="1:5" x14ac:dyDescent="0.25">
      <c r="A324" s="3" t="s">
        <v>92</v>
      </c>
      <c r="D324" s="3"/>
      <c r="E324" s="3"/>
    </row>
    <row r="325" spans="1:5" x14ac:dyDescent="0.25">
      <c r="A325" s="3" t="s">
        <v>66</v>
      </c>
      <c r="D325" s="3"/>
      <c r="E325" s="3"/>
    </row>
    <row r="326" spans="1:5" x14ac:dyDescent="0.25">
      <c r="A326" s="3" t="s">
        <v>116</v>
      </c>
      <c r="D326" s="3"/>
      <c r="E326" s="3"/>
    </row>
    <row r="327" spans="1:5" x14ac:dyDescent="0.25">
      <c r="A327" s="3" t="s">
        <v>66</v>
      </c>
      <c r="D327" s="3"/>
      <c r="E327" s="3"/>
    </row>
    <row r="328" spans="1:5" x14ac:dyDescent="0.25">
      <c r="A328" s="3" t="s">
        <v>66</v>
      </c>
      <c r="D328" s="3"/>
      <c r="E328" s="3"/>
    </row>
    <row r="329" spans="1:5" x14ac:dyDescent="0.25">
      <c r="A329" s="3" t="s">
        <v>116</v>
      </c>
      <c r="D329" s="3"/>
      <c r="E329" s="3"/>
    </row>
    <row r="330" spans="1:5" x14ac:dyDescent="0.25">
      <c r="A330" s="3" t="s">
        <v>96</v>
      </c>
      <c r="D330" s="3"/>
      <c r="E330" s="3"/>
    </row>
    <row r="331" spans="1:5" x14ac:dyDescent="0.25">
      <c r="A331" s="3" t="s">
        <v>35</v>
      </c>
      <c r="D331" s="3"/>
      <c r="E331" s="3"/>
    </row>
    <row r="332" spans="1:5" x14ac:dyDescent="0.25">
      <c r="A332" s="3" t="s">
        <v>54</v>
      </c>
      <c r="D332" s="3"/>
      <c r="E332" s="3"/>
    </row>
    <row r="333" spans="1:5" x14ac:dyDescent="0.25">
      <c r="A333" s="3" t="s">
        <v>24</v>
      </c>
      <c r="D333" s="3"/>
      <c r="E333" s="3"/>
    </row>
    <row r="334" spans="1:5" x14ac:dyDescent="0.25">
      <c r="A334" s="3" t="s">
        <v>66</v>
      </c>
      <c r="D334" s="3"/>
      <c r="E334" s="3"/>
    </row>
    <row r="335" spans="1:5" x14ac:dyDescent="0.25">
      <c r="A335" s="3" t="s">
        <v>76</v>
      </c>
      <c r="D335" s="3"/>
      <c r="E335" s="3"/>
    </row>
    <row r="336" spans="1:5" x14ac:dyDescent="0.25">
      <c r="A336" s="3" t="s">
        <v>24</v>
      </c>
      <c r="D336" s="3"/>
      <c r="E336" s="3"/>
    </row>
    <row r="337" spans="1:5" x14ac:dyDescent="0.25">
      <c r="A337" s="3" t="s">
        <v>66</v>
      </c>
      <c r="D337" s="3"/>
      <c r="E337" s="3"/>
    </row>
    <row r="338" spans="1:5" x14ac:dyDescent="0.25">
      <c r="A338" s="3" t="s">
        <v>110</v>
      </c>
      <c r="D338" s="3"/>
      <c r="E338" s="3"/>
    </row>
    <row r="339" spans="1:5" x14ac:dyDescent="0.25">
      <c r="A339" s="3" t="s">
        <v>90</v>
      </c>
      <c r="D339" s="3"/>
      <c r="E339" s="3"/>
    </row>
    <row r="340" spans="1:5" x14ac:dyDescent="0.25">
      <c r="A340" s="3" t="s">
        <v>68</v>
      </c>
      <c r="D340" s="3"/>
      <c r="E340" s="3"/>
    </row>
    <row r="341" spans="1:5" x14ac:dyDescent="0.25">
      <c r="A341" s="3" t="s">
        <v>363</v>
      </c>
      <c r="D341" s="3"/>
      <c r="E341" s="3"/>
    </row>
    <row r="342" spans="1:5" x14ac:dyDescent="0.25">
      <c r="A342" s="3" t="s">
        <v>48</v>
      </c>
      <c r="D342" s="3"/>
      <c r="E342" s="3"/>
    </row>
    <row r="343" spans="1:5" x14ac:dyDescent="0.25">
      <c r="A343" s="3" t="s">
        <v>72</v>
      </c>
      <c r="D343" s="3"/>
      <c r="E343" s="3"/>
    </row>
    <row r="344" spans="1:5" x14ac:dyDescent="0.25">
      <c r="A344" s="3" t="s">
        <v>62</v>
      </c>
      <c r="D344" s="3"/>
      <c r="E344" s="3"/>
    </row>
    <row r="345" spans="1:5" x14ac:dyDescent="0.25">
      <c r="A345" s="3" t="s">
        <v>363</v>
      </c>
      <c r="D345" s="3"/>
      <c r="E345" s="3"/>
    </row>
    <row r="346" spans="1:5" x14ac:dyDescent="0.25">
      <c r="A346" s="3" t="s">
        <v>66</v>
      </c>
      <c r="D346" s="3"/>
      <c r="E346" s="3"/>
    </row>
    <row r="347" spans="1:5" x14ac:dyDescent="0.25">
      <c r="A347" s="3" t="s">
        <v>72</v>
      </c>
      <c r="D347" s="3"/>
      <c r="E347" s="3"/>
    </row>
    <row r="348" spans="1:5" x14ac:dyDescent="0.25">
      <c r="A348" s="3" t="s">
        <v>60</v>
      </c>
      <c r="D348" s="3"/>
      <c r="E348" s="3"/>
    </row>
    <row r="349" spans="1:5" x14ac:dyDescent="0.25">
      <c r="A349" s="3" t="s">
        <v>359</v>
      </c>
      <c r="D349" s="3"/>
      <c r="E349" s="3"/>
    </row>
    <row r="350" spans="1:5" x14ac:dyDescent="0.25">
      <c r="A350" s="3" t="s">
        <v>110</v>
      </c>
      <c r="D350" s="3"/>
      <c r="E350" s="3"/>
    </row>
    <row r="351" spans="1:5" x14ac:dyDescent="0.25">
      <c r="A351" s="3" t="s">
        <v>70</v>
      </c>
      <c r="D351" s="3"/>
      <c r="E351" s="3"/>
    </row>
    <row r="352" spans="1:5" x14ac:dyDescent="0.25">
      <c r="A352" s="3" t="s">
        <v>66</v>
      </c>
      <c r="D352" s="3"/>
      <c r="E352" s="3"/>
    </row>
    <row r="353" spans="1:5" x14ac:dyDescent="0.25">
      <c r="A353" s="3" t="s">
        <v>66</v>
      </c>
      <c r="D353" s="3"/>
      <c r="E353" s="3"/>
    </row>
    <row r="354" spans="1:5" x14ac:dyDescent="0.25">
      <c r="A354" s="3" t="s">
        <v>74</v>
      </c>
      <c r="D354" s="3"/>
      <c r="E354" s="3"/>
    </row>
    <row r="355" spans="1:5" x14ac:dyDescent="0.25">
      <c r="A355" s="3" t="s">
        <v>363</v>
      </c>
      <c r="D355" s="3"/>
      <c r="E355" s="3"/>
    </row>
    <row r="356" spans="1:5" x14ac:dyDescent="0.25">
      <c r="A356" s="3" t="s">
        <v>76</v>
      </c>
      <c r="D356" s="3"/>
      <c r="E356" s="3"/>
    </row>
    <row r="357" spans="1:5" x14ac:dyDescent="0.25">
      <c r="A357" s="3" t="s">
        <v>35</v>
      </c>
      <c r="D357" s="3"/>
      <c r="E357" s="3"/>
    </row>
    <row r="358" spans="1:5" x14ac:dyDescent="0.25">
      <c r="A358" s="3" t="s">
        <v>72</v>
      </c>
      <c r="D358" s="3"/>
      <c r="E358" s="3"/>
    </row>
    <row r="359" spans="1:5" x14ac:dyDescent="0.25">
      <c r="A359" s="3" t="s">
        <v>386</v>
      </c>
      <c r="D359" s="3"/>
      <c r="E359" s="3"/>
    </row>
    <row r="360" spans="1:5" x14ac:dyDescent="0.25">
      <c r="A360" s="3" t="s">
        <v>110</v>
      </c>
      <c r="D360" s="3"/>
      <c r="E360" s="3"/>
    </row>
    <row r="361" spans="1:5" x14ac:dyDescent="0.25">
      <c r="A361" s="3" t="s">
        <v>44</v>
      </c>
      <c r="D361" s="3"/>
      <c r="E361" s="3"/>
    </row>
    <row r="362" spans="1:5" x14ac:dyDescent="0.25">
      <c r="A362" s="3" t="s">
        <v>110</v>
      </c>
      <c r="D362" s="3"/>
      <c r="E362" s="3"/>
    </row>
    <row r="363" spans="1:5" x14ac:dyDescent="0.25">
      <c r="A363" s="3" t="s">
        <v>66</v>
      </c>
      <c r="D363" s="3"/>
      <c r="E363" s="3"/>
    </row>
    <row r="364" spans="1:5" x14ac:dyDescent="0.25">
      <c r="A364" s="3" t="s">
        <v>363</v>
      </c>
      <c r="D364" s="3"/>
      <c r="E364" s="3"/>
    </row>
    <row r="365" spans="1:5" x14ac:dyDescent="0.25">
      <c r="A365" s="3" t="s">
        <v>110</v>
      </c>
      <c r="D365" s="3"/>
      <c r="E365" s="3"/>
    </row>
    <row r="366" spans="1:5" x14ac:dyDescent="0.25">
      <c r="A366" s="3" t="s">
        <v>66</v>
      </c>
      <c r="D366" s="3"/>
      <c r="E366" s="3"/>
    </row>
    <row r="367" spans="1:5" x14ac:dyDescent="0.25">
      <c r="A367" s="3" t="s">
        <v>116</v>
      </c>
      <c r="D367" s="3"/>
      <c r="E367" s="3"/>
    </row>
    <row r="368" spans="1:5" x14ac:dyDescent="0.25">
      <c r="A368" s="3" t="s">
        <v>105</v>
      </c>
      <c r="D368" s="3"/>
      <c r="E368" s="3"/>
    </row>
    <row r="369" spans="1:5" x14ac:dyDescent="0.25">
      <c r="A369" s="3" t="s">
        <v>102</v>
      </c>
      <c r="D369" s="3"/>
      <c r="E369" s="3"/>
    </row>
    <row r="370" spans="1:5" x14ac:dyDescent="0.25">
      <c r="A370" s="3" t="s">
        <v>48</v>
      </c>
      <c r="D370" s="3"/>
      <c r="E370" s="3"/>
    </row>
    <row r="371" spans="1:5" x14ac:dyDescent="0.25">
      <c r="A371" s="3" t="s">
        <v>110</v>
      </c>
      <c r="D371" s="3"/>
      <c r="E371" s="3"/>
    </row>
    <row r="372" spans="1:5" x14ac:dyDescent="0.25">
      <c r="A372" s="3" t="s">
        <v>82</v>
      </c>
      <c r="D372" s="3"/>
      <c r="E372" s="3"/>
    </row>
    <row r="373" spans="1:5" x14ac:dyDescent="0.25">
      <c r="A373" s="3" t="s">
        <v>66</v>
      </c>
      <c r="D373" s="3"/>
      <c r="E373" s="3"/>
    </row>
    <row r="374" spans="1:5" x14ac:dyDescent="0.25">
      <c r="A374" s="3" t="s">
        <v>96</v>
      </c>
      <c r="D374" s="3"/>
      <c r="E374" s="3"/>
    </row>
    <row r="375" spans="1:5" x14ac:dyDescent="0.25">
      <c r="A375" s="3" t="s">
        <v>66</v>
      </c>
      <c r="D375" s="3"/>
      <c r="E375" s="3"/>
    </row>
    <row r="376" spans="1:5" x14ac:dyDescent="0.25">
      <c r="A376" s="3" t="s">
        <v>388</v>
      </c>
      <c r="D376" s="3"/>
      <c r="E376" s="3"/>
    </row>
    <row r="377" spans="1:5" x14ac:dyDescent="0.25">
      <c r="A377" s="3" t="s">
        <v>35</v>
      </c>
      <c r="D377" s="3"/>
      <c r="E377" s="3"/>
    </row>
    <row r="378" spans="1:5" x14ac:dyDescent="0.25">
      <c r="A378" s="3" t="s">
        <v>72</v>
      </c>
      <c r="D378" s="3"/>
      <c r="E378" s="3"/>
    </row>
    <row r="379" spans="1:5" x14ac:dyDescent="0.25">
      <c r="A379" s="3" t="s">
        <v>98</v>
      </c>
      <c r="D379" s="3"/>
      <c r="E379" s="3"/>
    </row>
    <row r="380" spans="1:5" x14ac:dyDescent="0.25">
      <c r="A380" s="3" t="s">
        <v>41</v>
      </c>
      <c r="D380" s="3"/>
      <c r="E380" s="3"/>
    </row>
    <row r="381" spans="1:5" x14ac:dyDescent="0.25">
      <c r="A381" s="3" t="s">
        <v>24</v>
      </c>
      <c r="D381" s="3"/>
      <c r="E381" s="3"/>
    </row>
    <row r="382" spans="1:5" x14ac:dyDescent="0.25">
      <c r="A382" s="3" t="s">
        <v>110</v>
      </c>
      <c r="D382" s="3"/>
      <c r="E382" s="3"/>
    </row>
    <row r="383" spans="1:5" x14ac:dyDescent="0.25">
      <c r="A383" s="3" t="s">
        <v>98</v>
      </c>
      <c r="D383" s="3"/>
      <c r="E383" s="3"/>
    </row>
    <row r="384" spans="1:5" x14ac:dyDescent="0.25">
      <c r="A384" s="3" t="s">
        <v>377</v>
      </c>
      <c r="D384" s="3"/>
      <c r="E384" s="3"/>
    </row>
    <row r="385" spans="1:5" x14ac:dyDescent="0.25">
      <c r="A385" s="3" t="s">
        <v>110</v>
      </c>
      <c r="D385" s="3"/>
      <c r="E385" s="3"/>
    </row>
    <row r="386" spans="1:5" x14ac:dyDescent="0.25">
      <c r="A386" s="3" t="s">
        <v>105</v>
      </c>
      <c r="D386" s="3"/>
      <c r="E386" s="3"/>
    </row>
    <row r="387" spans="1:5" x14ac:dyDescent="0.25">
      <c r="A387" s="3" t="s">
        <v>98</v>
      </c>
      <c r="D387" s="3"/>
      <c r="E387" s="3"/>
    </row>
    <row r="388" spans="1:5" x14ac:dyDescent="0.25">
      <c r="A388" s="3" t="s">
        <v>379</v>
      </c>
      <c r="D388" s="3"/>
      <c r="E388" s="3"/>
    </row>
    <row r="389" spans="1:5" x14ac:dyDescent="0.25">
      <c r="A389" s="3" t="s">
        <v>39</v>
      </c>
      <c r="D389" s="3"/>
      <c r="E389" s="3"/>
    </row>
    <row r="390" spans="1:5" x14ac:dyDescent="0.25">
      <c r="A390" s="3" t="s">
        <v>66</v>
      </c>
      <c r="D390" s="3"/>
      <c r="E390" s="3"/>
    </row>
    <row r="391" spans="1:5" x14ac:dyDescent="0.25">
      <c r="A391" s="3" t="s">
        <v>24</v>
      </c>
      <c r="D391" s="3"/>
      <c r="E391" s="3"/>
    </row>
    <row r="392" spans="1:5" x14ac:dyDescent="0.25">
      <c r="A392" s="3" t="s">
        <v>56</v>
      </c>
      <c r="D392" s="3"/>
      <c r="E392" s="3"/>
    </row>
    <row r="393" spans="1:5" x14ac:dyDescent="0.25">
      <c r="A393" s="3" t="s">
        <v>24</v>
      </c>
      <c r="D393" s="3"/>
      <c r="E393" s="3"/>
    </row>
    <row r="394" spans="1:5" x14ac:dyDescent="0.25">
      <c r="A394" s="3" t="s">
        <v>45</v>
      </c>
      <c r="D394" s="3"/>
      <c r="E394" s="3"/>
    </row>
    <row r="395" spans="1:5" x14ac:dyDescent="0.25">
      <c r="A395" s="3" t="s">
        <v>96</v>
      </c>
      <c r="D395" s="3"/>
      <c r="E395" s="3"/>
    </row>
    <row r="396" spans="1:5" x14ac:dyDescent="0.25">
      <c r="A396" s="3" t="s">
        <v>66</v>
      </c>
      <c r="D396" s="3"/>
      <c r="E396" s="3"/>
    </row>
    <row r="397" spans="1:5" x14ac:dyDescent="0.25">
      <c r="A397" s="3" t="s">
        <v>66</v>
      </c>
      <c r="D397" s="3"/>
      <c r="E397" s="3"/>
    </row>
    <row r="398" spans="1:5" x14ac:dyDescent="0.25">
      <c r="A398" s="3" t="s">
        <v>74</v>
      </c>
      <c r="D398" s="3"/>
      <c r="E398" s="3"/>
    </row>
    <row r="399" spans="1:5" x14ac:dyDescent="0.25">
      <c r="A399" s="3" t="s">
        <v>66</v>
      </c>
      <c r="D399" s="3"/>
      <c r="E399" s="3"/>
    </row>
    <row r="400" spans="1:5" x14ac:dyDescent="0.25">
      <c r="A400" s="3" t="s">
        <v>66</v>
      </c>
      <c r="D400" s="3"/>
      <c r="E400" s="3"/>
    </row>
    <row r="401" spans="1:5" x14ac:dyDescent="0.25">
      <c r="A401" s="3" t="s">
        <v>98</v>
      </c>
      <c r="D401" s="3"/>
      <c r="E401" s="3"/>
    </row>
    <row r="402" spans="1:5" x14ac:dyDescent="0.25">
      <c r="A402" s="3" t="s">
        <v>66</v>
      </c>
      <c r="D402" s="3"/>
      <c r="E402" s="3"/>
    </row>
    <row r="403" spans="1:5" x14ac:dyDescent="0.25">
      <c r="A403" s="3" t="s">
        <v>92</v>
      </c>
      <c r="D403" s="3"/>
      <c r="E403" s="3"/>
    </row>
    <row r="404" spans="1:5" x14ac:dyDescent="0.25">
      <c r="A404" s="3" t="s">
        <v>105</v>
      </c>
      <c r="D404" s="3"/>
      <c r="E404" s="3"/>
    </row>
    <row r="405" spans="1:5" x14ac:dyDescent="0.25">
      <c r="A405" s="3" t="s">
        <v>99</v>
      </c>
      <c r="D405" s="3"/>
      <c r="E405" s="3"/>
    </row>
    <row r="406" spans="1:5" x14ac:dyDescent="0.25">
      <c r="A406" s="3" t="s">
        <v>372</v>
      </c>
      <c r="D406" s="3"/>
      <c r="E406" s="3"/>
    </row>
    <row r="407" spans="1:5" x14ac:dyDescent="0.25">
      <c r="A407" s="3" t="s">
        <v>114</v>
      </c>
      <c r="D407" s="3"/>
      <c r="E407" s="3"/>
    </row>
    <row r="408" spans="1:5" x14ac:dyDescent="0.25">
      <c r="A408" s="3" t="s">
        <v>87</v>
      </c>
      <c r="D408" s="3"/>
      <c r="E408" s="3"/>
    </row>
    <row r="409" spans="1:5" x14ac:dyDescent="0.25">
      <c r="A409" s="3" t="s">
        <v>66</v>
      </c>
      <c r="D409" s="3"/>
      <c r="E409" s="3"/>
    </row>
    <row r="410" spans="1:5" x14ac:dyDescent="0.25">
      <c r="A410" s="3" t="s">
        <v>31</v>
      </c>
      <c r="D410" s="3"/>
      <c r="E410" s="3"/>
    </row>
    <row r="411" spans="1:5" x14ac:dyDescent="0.25">
      <c r="A411" s="3" t="s">
        <v>66</v>
      </c>
      <c r="D411" s="3"/>
      <c r="E411" s="3"/>
    </row>
    <row r="412" spans="1:5" x14ac:dyDescent="0.25">
      <c r="A412" s="3" t="s">
        <v>90</v>
      </c>
      <c r="D412" s="3"/>
      <c r="E412" s="3"/>
    </row>
    <row r="413" spans="1:5" x14ac:dyDescent="0.25">
      <c r="A413" s="3" t="s">
        <v>66</v>
      </c>
      <c r="D413" s="3"/>
      <c r="E413" s="3"/>
    </row>
    <row r="414" spans="1:5" x14ac:dyDescent="0.25">
      <c r="A414" s="3" t="s">
        <v>56</v>
      </c>
      <c r="D414" s="3"/>
      <c r="E414" s="3"/>
    </row>
    <row r="415" spans="1:5" x14ac:dyDescent="0.25">
      <c r="A415" s="3" t="s">
        <v>74</v>
      </c>
      <c r="D415" s="3"/>
      <c r="E415" s="3"/>
    </row>
    <row r="416" spans="1:5" x14ac:dyDescent="0.25">
      <c r="A416" s="3" t="s">
        <v>84</v>
      </c>
      <c r="D416" s="3"/>
      <c r="E416" s="3"/>
    </row>
    <row r="417" spans="1:5" x14ac:dyDescent="0.25">
      <c r="A417" s="3" t="s">
        <v>96</v>
      </c>
      <c r="D417" s="3"/>
      <c r="E417" s="3"/>
    </row>
    <row r="418" spans="1:5" x14ac:dyDescent="0.25">
      <c r="A418" s="3" t="s">
        <v>98</v>
      </c>
      <c r="D418" s="3"/>
      <c r="E418" s="3"/>
    </row>
    <row r="419" spans="1:5" x14ac:dyDescent="0.25">
      <c r="A419" s="3" t="s">
        <v>70</v>
      </c>
      <c r="D419" s="3"/>
      <c r="E419" s="3"/>
    </row>
    <row r="420" spans="1:5" x14ac:dyDescent="0.25">
      <c r="A420" s="3" t="s">
        <v>96</v>
      </c>
      <c r="D420" s="3"/>
      <c r="E420" s="3"/>
    </row>
    <row r="421" spans="1:5" x14ac:dyDescent="0.25">
      <c r="A421" s="3" t="s">
        <v>66</v>
      </c>
      <c r="D421" s="3"/>
      <c r="E421" s="3"/>
    </row>
    <row r="422" spans="1:5" x14ac:dyDescent="0.25">
      <c r="A422" s="3" t="s">
        <v>363</v>
      </c>
      <c r="D422" s="3"/>
      <c r="E422" s="3"/>
    </row>
    <row r="423" spans="1:5" x14ac:dyDescent="0.25">
      <c r="A423" s="3" t="s">
        <v>110</v>
      </c>
      <c r="D423" s="3"/>
      <c r="E423" s="3"/>
    </row>
    <row r="424" spans="1:5" x14ac:dyDescent="0.25">
      <c r="A424" s="3" t="s">
        <v>31</v>
      </c>
      <c r="D424" s="3"/>
      <c r="E424" s="3"/>
    </row>
    <row r="425" spans="1:5" x14ac:dyDescent="0.25">
      <c r="A425" s="3" t="s">
        <v>78</v>
      </c>
      <c r="D425" s="3"/>
      <c r="E425" s="3"/>
    </row>
    <row r="426" spans="1:5" x14ac:dyDescent="0.25">
      <c r="A426" s="3" t="s">
        <v>66</v>
      </c>
      <c r="D426" s="3"/>
      <c r="E426" s="3"/>
    </row>
    <row r="427" spans="1:5" x14ac:dyDescent="0.25">
      <c r="A427" s="3" t="s">
        <v>66</v>
      </c>
      <c r="D427" s="3"/>
      <c r="E427" s="3"/>
    </row>
    <row r="428" spans="1:5" x14ac:dyDescent="0.25">
      <c r="A428" s="3" t="s">
        <v>66</v>
      </c>
      <c r="D428" s="3"/>
      <c r="E428" s="3"/>
    </row>
    <row r="429" spans="1:5" x14ac:dyDescent="0.25">
      <c r="A429" s="3" t="s">
        <v>66</v>
      </c>
      <c r="D429" s="3"/>
      <c r="E429" s="3"/>
    </row>
    <row r="430" spans="1:5" x14ac:dyDescent="0.25">
      <c r="A430" s="3" t="s">
        <v>62</v>
      </c>
      <c r="D430" s="3"/>
      <c r="E430" s="3"/>
    </row>
    <row r="431" spans="1:5" x14ac:dyDescent="0.25">
      <c r="A431" s="3" t="s">
        <v>94</v>
      </c>
      <c r="D431" s="3"/>
      <c r="E431" s="3"/>
    </row>
    <row r="432" spans="1:5" x14ac:dyDescent="0.25">
      <c r="A432" s="3" t="s">
        <v>101</v>
      </c>
      <c r="D432" s="3"/>
      <c r="E432" s="3"/>
    </row>
    <row r="433" spans="1:5" x14ac:dyDescent="0.25">
      <c r="A433" s="3" t="s">
        <v>62</v>
      </c>
      <c r="D433" s="3"/>
      <c r="E433" s="3"/>
    </row>
    <row r="434" spans="1:5" x14ac:dyDescent="0.25">
      <c r="A434" s="3" t="s">
        <v>96</v>
      </c>
      <c r="D434" s="3"/>
      <c r="E434" s="3"/>
    </row>
    <row r="435" spans="1:5" x14ac:dyDescent="0.25">
      <c r="A435" s="3" t="s">
        <v>66</v>
      </c>
      <c r="D435" s="3"/>
      <c r="E435" s="3"/>
    </row>
    <row r="436" spans="1:5" x14ac:dyDescent="0.25">
      <c r="A436" s="3" t="s">
        <v>72</v>
      </c>
      <c r="D436" s="3"/>
      <c r="E436" s="3"/>
    </row>
    <row r="437" spans="1:5" x14ac:dyDescent="0.25">
      <c r="A437" s="3" t="s">
        <v>98</v>
      </c>
      <c r="D437" s="3"/>
      <c r="E437" s="3"/>
    </row>
    <row r="438" spans="1:5" x14ac:dyDescent="0.25">
      <c r="A438" s="3" t="s">
        <v>76</v>
      </c>
      <c r="D438" s="3"/>
      <c r="E438" s="3"/>
    </row>
    <row r="439" spans="1:5" x14ac:dyDescent="0.25">
      <c r="A439" s="3" t="s">
        <v>114</v>
      </c>
      <c r="D439" s="3"/>
      <c r="E439" s="3"/>
    </row>
    <row r="440" spans="1:5" x14ac:dyDescent="0.25">
      <c r="A440" s="3" t="s">
        <v>110</v>
      </c>
      <c r="D440" s="3"/>
      <c r="E440" s="3"/>
    </row>
    <row r="441" spans="1:5" x14ac:dyDescent="0.25">
      <c r="A441" s="3" t="s">
        <v>66</v>
      </c>
      <c r="D441" s="3"/>
      <c r="E441" s="3"/>
    </row>
    <row r="442" spans="1:5" x14ac:dyDescent="0.25">
      <c r="A442" s="3" t="s">
        <v>66</v>
      </c>
      <c r="D442" s="3"/>
      <c r="E442" s="3"/>
    </row>
    <row r="443" spans="1:5" x14ac:dyDescent="0.25">
      <c r="A443" s="3" t="s">
        <v>78</v>
      </c>
      <c r="D443" s="3"/>
      <c r="E443" s="3"/>
    </row>
    <row r="444" spans="1:5" x14ac:dyDescent="0.25">
      <c r="A444" s="3" t="s">
        <v>72</v>
      </c>
      <c r="D444" s="3"/>
      <c r="E444" s="3"/>
    </row>
    <row r="445" spans="1:5" x14ac:dyDescent="0.25">
      <c r="A445" s="3" t="s">
        <v>116</v>
      </c>
      <c r="D445" s="3"/>
      <c r="E445" s="3"/>
    </row>
    <row r="446" spans="1:5" x14ac:dyDescent="0.25">
      <c r="A446" s="3" t="s">
        <v>99</v>
      </c>
      <c r="D446" s="3"/>
      <c r="E446" s="3"/>
    </row>
    <row r="447" spans="1:5" x14ac:dyDescent="0.25">
      <c r="A447" s="3" t="s">
        <v>47</v>
      </c>
      <c r="D447" s="3"/>
      <c r="E447" s="3"/>
    </row>
    <row r="448" spans="1:5" x14ac:dyDescent="0.25">
      <c r="A448" s="3" t="s">
        <v>70</v>
      </c>
      <c r="D448" s="3"/>
      <c r="E448" s="3"/>
    </row>
    <row r="449" spans="1:5" x14ac:dyDescent="0.25">
      <c r="A449" s="3" t="s">
        <v>98</v>
      </c>
      <c r="D449" s="3"/>
      <c r="E449" s="3"/>
    </row>
    <row r="450" spans="1:5" x14ac:dyDescent="0.25">
      <c r="A450" s="3" t="s">
        <v>356</v>
      </c>
      <c r="D450" s="3"/>
      <c r="E450" s="3"/>
    </row>
    <row r="451" spans="1:5" x14ac:dyDescent="0.25">
      <c r="A451" s="3" t="s">
        <v>72</v>
      </c>
      <c r="D451" s="3"/>
      <c r="E451" s="3"/>
    </row>
    <row r="452" spans="1:5" x14ac:dyDescent="0.25">
      <c r="A452" s="3" t="s">
        <v>80</v>
      </c>
      <c r="D452" s="3"/>
      <c r="E452" s="3"/>
    </row>
    <row r="453" spans="1:5" x14ac:dyDescent="0.25">
      <c r="A453" s="3" t="s">
        <v>110</v>
      </c>
      <c r="D453" s="3"/>
      <c r="E453" s="3"/>
    </row>
    <row r="454" spans="1:5" x14ac:dyDescent="0.25">
      <c r="A454" s="3" t="s">
        <v>116</v>
      </c>
      <c r="D454" s="3"/>
      <c r="E454" s="3"/>
    </row>
    <row r="455" spans="1:5" x14ac:dyDescent="0.25">
      <c r="A455" s="3" t="s">
        <v>96</v>
      </c>
      <c r="D455" s="3"/>
      <c r="E455" s="3"/>
    </row>
    <row r="456" spans="1:5" x14ac:dyDescent="0.25">
      <c r="A456" s="3" t="s">
        <v>371</v>
      </c>
      <c r="D456" s="3"/>
      <c r="E456" s="3"/>
    </row>
    <row r="457" spans="1:5" x14ac:dyDescent="0.25">
      <c r="A457" s="3" t="s">
        <v>74</v>
      </c>
      <c r="D457" s="3"/>
      <c r="E457" s="3"/>
    </row>
    <row r="458" spans="1:5" x14ac:dyDescent="0.25">
      <c r="A458" s="3" t="s">
        <v>96</v>
      </c>
      <c r="D458" s="3"/>
      <c r="E458" s="3"/>
    </row>
    <row r="459" spans="1:5" x14ac:dyDescent="0.25">
      <c r="A459" s="3" t="s">
        <v>92</v>
      </c>
      <c r="D459" s="3"/>
      <c r="E459" s="3"/>
    </row>
    <row r="460" spans="1:5" x14ac:dyDescent="0.25">
      <c r="A460" s="3" t="s">
        <v>107</v>
      </c>
      <c r="D460" s="3"/>
      <c r="E460" s="3"/>
    </row>
    <row r="461" spans="1:5" x14ac:dyDescent="0.25">
      <c r="A461" s="3" t="s">
        <v>50</v>
      </c>
      <c r="D461" s="3"/>
      <c r="E461" s="3"/>
    </row>
    <row r="462" spans="1:5" x14ac:dyDescent="0.25">
      <c r="A462" s="3" t="s">
        <v>24</v>
      </c>
      <c r="D462" s="3"/>
      <c r="E462" s="3"/>
    </row>
    <row r="463" spans="1:5" x14ac:dyDescent="0.25">
      <c r="A463" s="3" t="s">
        <v>227</v>
      </c>
      <c r="D463" s="3"/>
      <c r="E463" s="3"/>
    </row>
    <row r="464" spans="1:5" x14ac:dyDescent="0.25">
      <c r="A464" s="3" t="s">
        <v>112</v>
      </c>
      <c r="D464" s="3"/>
      <c r="E464" s="3"/>
    </row>
    <row r="465" spans="1:5" x14ac:dyDescent="0.25">
      <c r="A465" s="3" t="s">
        <v>66</v>
      </c>
      <c r="D465" s="3"/>
      <c r="E465" s="3"/>
    </row>
    <row r="466" spans="1:5" x14ac:dyDescent="0.25">
      <c r="A466" s="3" t="s">
        <v>88</v>
      </c>
      <c r="D466" s="3"/>
      <c r="E466" s="3"/>
    </row>
    <row r="467" spans="1:5" x14ac:dyDescent="0.25">
      <c r="A467" s="3" t="s">
        <v>78</v>
      </c>
      <c r="D467" s="3"/>
      <c r="E467" s="3"/>
    </row>
    <row r="468" spans="1:5" x14ac:dyDescent="0.25">
      <c r="A468" s="3" t="s">
        <v>107</v>
      </c>
      <c r="D468" s="3"/>
      <c r="E468" s="3"/>
    </row>
    <row r="469" spans="1:5" x14ac:dyDescent="0.25">
      <c r="A469" s="3" t="s">
        <v>66</v>
      </c>
      <c r="D469" s="3"/>
      <c r="E469" s="3"/>
    </row>
    <row r="470" spans="1:5" x14ac:dyDescent="0.25">
      <c r="A470" s="3" t="s">
        <v>116</v>
      </c>
      <c r="D470" s="3"/>
      <c r="E470" s="3"/>
    </row>
    <row r="471" spans="1:5" x14ac:dyDescent="0.25">
      <c r="A471" s="3" t="s">
        <v>116</v>
      </c>
      <c r="D471" s="3"/>
      <c r="E471" s="3"/>
    </row>
    <row r="472" spans="1:5" x14ac:dyDescent="0.25">
      <c r="A472" s="3" t="s">
        <v>66</v>
      </c>
      <c r="D472" s="3"/>
      <c r="E472" s="3"/>
    </row>
    <row r="473" spans="1:5" x14ac:dyDescent="0.25">
      <c r="A473" s="3" t="s">
        <v>94</v>
      </c>
      <c r="D473" s="3"/>
      <c r="E473" s="3"/>
    </row>
    <row r="474" spans="1:5" x14ac:dyDescent="0.25">
      <c r="A474" s="3" t="s">
        <v>58</v>
      </c>
      <c r="D474" s="3"/>
      <c r="E474" s="3"/>
    </row>
    <row r="475" spans="1:5" x14ac:dyDescent="0.25">
      <c r="A475" s="3" t="s">
        <v>66</v>
      </c>
      <c r="D475" s="3"/>
      <c r="E475" s="3"/>
    </row>
    <row r="476" spans="1:5" x14ac:dyDescent="0.25">
      <c r="A476" s="3" t="s">
        <v>104</v>
      </c>
      <c r="D476" s="3"/>
      <c r="E476" s="3"/>
    </row>
    <row r="477" spans="1:5" x14ac:dyDescent="0.25">
      <c r="A477" s="3" t="s">
        <v>50</v>
      </c>
      <c r="D477" s="3"/>
      <c r="E477" s="3"/>
    </row>
    <row r="478" spans="1:5" x14ac:dyDescent="0.25">
      <c r="A478" s="3" t="s">
        <v>66</v>
      </c>
      <c r="D478" s="3"/>
      <c r="E478" s="3"/>
    </row>
    <row r="479" spans="1:5" x14ac:dyDescent="0.25">
      <c r="A479" s="3" t="s">
        <v>110</v>
      </c>
      <c r="D479" s="3"/>
      <c r="E479" s="3"/>
    </row>
    <row r="480" spans="1:5" x14ac:dyDescent="0.25">
      <c r="A480" s="3" t="s">
        <v>99</v>
      </c>
      <c r="D480" s="3"/>
      <c r="E480" s="3"/>
    </row>
    <row r="481" spans="1:5" x14ac:dyDescent="0.25">
      <c r="A481" s="3" t="s">
        <v>98</v>
      </c>
      <c r="D481" s="3"/>
      <c r="E481" s="3"/>
    </row>
    <row r="482" spans="1:5" x14ac:dyDescent="0.25">
      <c r="A482" s="3" t="s">
        <v>116</v>
      </c>
      <c r="D482" s="3"/>
      <c r="E482" s="3"/>
    </row>
    <row r="483" spans="1:5" x14ac:dyDescent="0.25">
      <c r="A483" s="3" t="s">
        <v>66</v>
      </c>
      <c r="D483" s="3"/>
      <c r="E483" s="3"/>
    </row>
    <row r="484" spans="1:5" x14ac:dyDescent="0.25">
      <c r="A484" s="3" t="s">
        <v>96</v>
      </c>
      <c r="D484" s="3"/>
      <c r="E484" s="3"/>
    </row>
    <row r="485" spans="1:5" x14ac:dyDescent="0.25">
      <c r="A485" s="3" t="s">
        <v>66</v>
      </c>
      <c r="D485" s="3"/>
      <c r="E485" s="3"/>
    </row>
    <row r="486" spans="1:5" x14ac:dyDescent="0.25">
      <c r="A486" s="3" t="s">
        <v>361</v>
      </c>
      <c r="D486" s="3"/>
      <c r="E486" s="3"/>
    </row>
    <row r="487" spans="1:5" x14ac:dyDescent="0.25">
      <c r="A487" s="3" t="s">
        <v>116</v>
      </c>
      <c r="D487" s="3"/>
      <c r="E487" s="3"/>
    </row>
    <row r="488" spans="1:5" x14ac:dyDescent="0.25">
      <c r="A488" s="3" t="s">
        <v>66</v>
      </c>
      <c r="D488" s="3"/>
      <c r="E488" s="3"/>
    </row>
    <row r="489" spans="1:5" x14ac:dyDescent="0.25">
      <c r="A489" s="3" t="s">
        <v>360</v>
      </c>
      <c r="D489" s="3"/>
      <c r="E489" s="3"/>
    </row>
    <row r="490" spans="1:5" x14ac:dyDescent="0.25">
      <c r="A490" s="3" t="s">
        <v>107</v>
      </c>
      <c r="D490" s="3"/>
      <c r="E490" s="3"/>
    </row>
    <row r="491" spans="1:5" x14ac:dyDescent="0.25">
      <c r="A491" s="3" t="s">
        <v>105</v>
      </c>
      <c r="D491" s="3"/>
      <c r="E491" s="3"/>
    </row>
    <row r="492" spans="1:5" x14ac:dyDescent="0.25">
      <c r="A492" s="3" t="s">
        <v>363</v>
      </c>
      <c r="D492" s="3"/>
      <c r="E492" s="3"/>
    </row>
    <row r="493" spans="1:5" x14ac:dyDescent="0.25">
      <c r="A493" s="3" t="s">
        <v>66</v>
      </c>
      <c r="D493" s="3"/>
      <c r="E493" s="3"/>
    </row>
    <row r="494" spans="1:5" x14ac:dyDescent="0.25">
      <c r="A494" s="3" t="s">
        <v>66</v>
      </c>
      <c r="D494" s="3"/>
      <c r="E494" s="3"/>
    </row>
    <row r="495" spans="1:5" x14ac:dyDescent="0.25">
      <c r="A495" s="3" t="s">
        <v>66</v>
      </c>
      <c r="D495" s="3"/>
      <c r="E495" s="3"/>
    </row>
    <row r="496" spans="1:5" x14ac:dyDescent="0.25">
      <c r="A496" s="3" t="s">
        <v>96</v>
      </c>
      <c r="D496" s="3"/>
      <c r="E496" s="3"/>
    </row>
    <row r="497" spans="1:5" x14ac:dyDescent="0.25">
      <c r="A497" s="3" t="s">
        <v>70</v>
      </c>
      <c r="D497" s="3"/>
      <c r="E497" s="3"/>
    </row>
    <row r="498" spans="1:5" x14ac:dyDescent="0.25">
      <c r="A498" s="3" t="s">
        <v>87</v>
      </c>
      <c r="D498" s="3"/>
      <c r="E498" s="3"/>
    </row>
    <row r="499" spans="1:5" x14ac:dyDescent="0.25">
      <c r="A499" s="3" t="s">
        <v>363</v>
      </c>
      <c r="D499" s="3"/>
      <c r="E499" s="3"/>
    </row>
    <row r="500" spans="1:5" x14ac:dyDescent="0.25">
      <c r="A500" s="3" t="s">
        <v>24</v>
      </c>
      <c r="D500" s="3"/>
      <c r="E500" s="3"/>
    </row>
    <row r="501" spans="1:5" x14ac:dyDescent="0.25">
      <c r="A501" s="3" t="s">
        <v>366</v>
      </c>
      <c r="D501" s="3"/>
      <c r="E501" s="3"/>
    </row>
    <row r="502" spans="1:5" x14ac:dyDescent="0.25">
      <c r="A502" s="3" t="s">
        <v>116</v>
      </c>
      <c r="D502" s="3"/>
      <c r="E502" s="3"/>
    </row>
    <row r="503" spans="1:5" x14ac:dyDescent="0.25">
      <c r="A503" s="3" t="s">
        <v>48</v>
      </c>
      <c r="D503" s="3"/>
      <c r="E503" s="3"/>
    </row>
    <row r="504" spans="1:5" x14ac:dyDescent="0.25">
      <c r="A504" s="3" t="s">
        <v>90</v>
      </c>
      <c r="D504" s="3"/>
      <c r="E504" s="3"/>
    </row>
    <row r="505" spans="1:5" x14ac:dyDescent="0.25">
      <c r="A505" s="3" t="s">
        <v>66</v>
      </c>
      <c r="D505" s="3"/>
      <c r="E505" s="3"/>
    </row>
    <row r="506" spans="1:5" x14ac:dyDescent="0.25">
      <c r="A506" s="3" t="s">
        <v>24</v>
      </c>
      <c r="D506" s="3"/>
      <c r="E506" s="3"/>
    </row>
    <row r="507" spans="1:5" x14ac:dyDescent="0.25">
      <c r="A507" s="3" t="s">
        <v>24</v>
      </c>
      <c r="D507" s="3"/>
      <c r="E507" s="3"/>
    </row>
    <row r="508" spans="1:5" x14ac:dyDescent="0.25">
      <c r="A508" s="3" t="s">
        <v>66</v>
      </c>
      <c r="D508" s="3"/>
      <c r="E508" s="3"/>
    </row>
    <row r="509" spans="1:5" x14ac:dyDescent="0.25">
      <c r="A509" s="3" t="s">
        <v>24</v>
      </c>
      <c r="D509" s="3"/>
      <c r="E509" s="3"/>
    </row>
    <row r="510" spans="1:5" x14ac:dyDescent="0.25">
      <c r="A510" s="3" t="s">
        <v>96</v>
      </c>
      <c r="D510" s="3"/>
      <c r="E510" s="3"/>
    </row>
    <row r="511" spans="1:5" x14ac:dyDescent="0.25">
      <c r="A511" s="3" t="s">
        <v>78</v>
      </c>
      <c r="D511" s="3"/>
      <c r="E511" s="3"/>
    </row>
    <row r="512" spans="1:5" x14ac:dyDescent="0.25">
      <c r="A512" s="3" t="s">
        <v>41</v>
      </c>
      <c r="D512" s="3"/>
      <c r="E512" s="3"/>
    </row>
    <row r="513" spans="1:5" x14ac:dyDescent="0.25">
      <c r="A513" s="3" t="s">
        <v>110</v>
      </c>
      <c r="D513" s="3"/>
      <c r="E513" s="3"/>
    </row>
    <row r="514" spans="1:5" x14ac:dyDescent="0.25">
      <c r="A514" s="3" t="s">
        <v>72</v>
      </c>
      <c r="D514" s="3"/>
      <c r="E514" s="3"/>
    </row>
    <row r="515" spans="1:5" x14ac:dyDescent="0.25">
      <c r="A515" s="3" t="s">
        <v>66</v>
      </c>
      <c r="D515" s="3"/>
      <c r="E515" s="3"/>
    </row>
    <row r="516" spans="1:5" x14ac:dyDescent="0.25">
      <c r="A516" s="3" t="s">
        <v>70</v>
      </c>
      <c r="D516" s="3"/>
      <c r="E516" s="3"/>
    </row>
    <row r="517" spans="1:5" x14ac:dyDescent="0.25">
      <c r="A517" s="3" t="s">
        <v>66</v>
      </c>
      <c r="D517" s="3"/>
      <c r="E517" s="3"/>
    </row>
    <row r="518" spans="1:5" x14ac:dyDescent="0.25">
      <c r="A518" s="3" t="s">
        <v>66</v>
      </c>
      <c r="D518" s="3"/>
      <c r="E518" s="3"/>
    </row>
    <row r="519" spans="1:5" x14ac:dyDescent="0.25">
      <c r="A519" s="3" t="s">
        <v>66</v>
      </c>
      <c r="D519" s="3"/>
      <c r="E519" s="3"/>
    </row>
    <row r="520" spans="1:5" x14ac:dyDescent="0.25">
      <c r="A520" s="3" t="s">
        <v>87</v>
      </c>
      <c r="D520" s="3"/>
      <c r="E520" s="3"/>
    </row>
    <row r="521" spans="1:5" x14ac:dyDescent="0.25">
      <c r="A521" s="3" t="s">
        <v>363</v>
      </c>
      <c r="D521" s="3"/>
      <c r="E521" s="3"/>
    </row>
    <row r="522" spans="1:5" x14ac:dyDescent="0.25">
      <c r="A522" s="3" t="s">
        <v>366</v>
      </c>
      <c r="D522" s="3"/>
      <c r="E522" s="3"/>
    </row>
    <row r="523" spans="1:5" x14ac:dyDescent="0.25">
      <c r="A523" s="3" t="s">
        <v>363</v>
      </c>
      <c r="D523" s="3"/>
      <c r="E523" s="3"/>
    </row>
    <row r="524" spans="1:5" x14ac:dyDescent="0.25">
      <c r="A524" s="3" t="s">
        <v>116</v>
      </c>
      <c r="D524" s="3"/>
      <c r="E524" s="3"/>
    </row>
    <row r="525" spans="1:5" x14ac:dyDescent="0.25">
      <c r="A525" s="3" t="s">
        <v>116</v>
      </c>
      <c r="D525" s="3"/>
      <c r="E525" s="3"/>
    </row>
    <row r="526" spans="1:5" x14ac:dyDescent="0.25">
      <c r="A526" s="3" t="s">
        <v>381</v>
      </c>
      <c r="D526" s="3"/>
      <c r="E526" s="3"/>
    </row>
    <row r="527" spans="1:5" x14ac:dyDescent="0.25">
      <c r="A527" s="3" t="s">
        <v>102</v>
      </c>
      <c r="D527" s="3"/>
      <c r="E527" s="3"/>
    </row>
    <row r="528" spans="1:5" x14ac:dyDescent="0.25">
      <c r="A528" s="3" t="s">
        <v>102</v>
      </c>
      <c r="D528" s="3"/>
      <c r="E528" s="3"/>
    </row>
    <row r="529" spans="1:5" x14ac:dyDescent="0.25">
      <c r="A529" s="3" t="s">
        <v>112</v>
      </c>
      <c r="D529" s="3"/>
      <c r="E529" s="3"/>
    </row>
    <row r="530" spans="1:5" x14ac:dyDescent="0.25">
      <c r="A530" s="3" t="s">
        <v>78</v>
      </c>
      <c r="D530" s="3"/>
      <c r="E530" s="3"/>
    </row>
    <row r="531" spans="1:5" x14ac:dyDescent="0.25">
      <c r="A531" s="3" t="s">
        <v>96</v>
      </c>
      <c r="D531" s="3"/>
      <c r="E531" s="3"/>
    </row>
    <row r="532" spans="1:5" x14ac:dyDescent="0.25">
      <c r="A532" s="3" t="s">
        <v>27</v>
      </c>
      <c r="D532" s="3"/>
      <c r="E532" s="3"/>
    </row>
    <row r="533" spans="1:5" x14ac:dyDescent="0.25">
      <c r="A533" s="3" t="s">
        <v>98</v>
      </c>
      <c r="D533" s="3"/>
      <c r="E533" s="3"/>
    </row>
    <row r="534" spans="1:5" x14ac:dyDescent="0.25">
      <c r="A534" s="3" t="s">
        <v>66</v>
      </c>
      <c r="D534" s="3"/>
      <c r="E534" s="3"/>
    </row>
    <row r="535" spans="1:5" x14ac:dyDescent="0.25">
      <c r="A535" s="3" t="s">
        <v>110</v>
      </c>
      <c r="D535" s="3"/>
      <c r="E535" s="3"/>
    </row>
    <row r="536" spans="1:5" x14ac:dyDescent="0.25">
      <c r="A536" s="3" t="s">
        <v>58</v>
      </c>
      <c r="D536" s="3"/>
      <c r="E536" s="3"/>
    </row>
    <row r="537" spans="1:5" x14ac:dyDescent="0.25">
      <c r="A537" s="3" t="s">
        <v>80</v>
      </c>
      <c r="D537" s="3"/>
      <c r="E537" s="3"/>
    </row>
    <row r="538" spans="1:5" x14ac:dyDescent="0.25">
      <c r="A538" s="3" t="s">
        <v>66</v>
      </c>
      <c r="D538" s="3"/>
      <c r="E538" s="3"/>
    </row>
    <row r="539" spans="1:5" x14ac:dyDescent="0.25">
      <c r="A539" s="3" t="s">
        <v>78</v>
      </c>
      <c r="D539" s="3"/>
      <c r="E539" s="3"/>
    </row>
    <row r="540" spans="1:5" x14ac:dyDescent="0.25">
      <c r="A540" s="3" t="s">
        <v>66</v>
      </c>
      <c r="D540" s="3"/>
      <c r="E540" s="3"/>
    </row>
    <row r="541" spans="1:5" x14ac:dyDescent="0.25">
      <c r="A541" s="3" t="s">
        <v>363</v>
      </c>
      <c r="D541" s="3"/>
      <c r="E541" s="3"/>
    </row>
    <row r="542" spans="1:5" x14ac:dyDescent="0.25">
      <c r="A542" s="3" t="s">
        <v>66</v>
      </c>
      <c r="D542" s="3"/>
      <c r="E542" s="3"/>
    </row>
    <row r="543" spans="1:5" x14ac:dyDescent="0.25">
      <c r="A543" s="3" t="s">
        <v>66</v>
      </c>
      <c r="D543" s="3"/>
      <c r="E543" s="3"/>
    </row>
    <row r="544" spans="1:5" x14ac:dyDescent="0.25">
      <c r="A544" s="3" t="s">
        <v>66</v>
      </c>
      <c r="D544" s="3"/>
      <c r="E544" s="3"/>
    </row>
    <row r="545" spans="1:5" x14ac:dyDescent="0.25">
      <c r="A545" s="3" t="s">
        <v>66</v>
      </c>
      <c r="D545" s="3"/>
      <c r="E545" s="3"/>
    </row>
    <row r="546" spans="1:5" x14ac:dyDescent="0.25">
      <c r="A546" s="3" t="s">
        <v>94</v>
      </c>
      <c r="D546" s="3"/>
      <c r="E546" s="3"/>
    </row>
    <row r="547" spans="1:5" x14ac:dyDescent="0.25">
      <c r="A547" s="3" t="s">
        <v>102</v>
      </c>
      <c r="D547" s="3"/>
      <c r="E547" s="3"/>
    </row>
    <row r="548" spans="1:5" x14ac:dyDescent="0.25">
      <c r="A548" s="3" t="s">
        <v>114</v>
      </c>
      <c r="D548" s="3"/>
      <c r="E548" s="3"/>
    </row>
    <row r="549" spans="1:5" x14ac:dyDescent="0.25">
      <c r="A549" s="3" t="s">
        <v>66</v>
      </c>
      <c r="D549" s="3"/>
      <c r="E549" s="3"/>
    </row>
    <row r="550" spans="1:5" x14ac:dyDescent="0.25">
      <c r="A550" s="3" t="s">
        <v>96</v>
      </c>
      <c r="D550" s="3"/>
      <c r="E550" s="3"/>
    </row>
    <row r="551" spans="1:5" x14ac:dyDescent="0.25">
      <c r="A551" s="3" t="s">
        <v>66</v>
      </c>
      <c r="D551" s="3"/>
      <c r="E551" s="3"/>
    </row>
    <row r="552" spans="1:5" x14ac:dyDescent="0.25">
      <c r="A552" s="3" t="s">
        <v>35</v>
      </c>
      <c r="D552" s="3"/>
      <c r="E552" s="3"/>
    </row>
    <row r="553" spans="1:5" x14ac:dyDescent="0.25">
      <c r="A553" s="3" t="s">
        <v>72</v>
      </c>
      <c r="D553" s="3"/>
      <c r="E553" s="3"/>
    </row>
    <row r="554" spans="1:5" x14ac:dyDescent="0.25">
      <c r="A554" s="3" t="s">
        <v>74</v>
      </c>
      <c r="D554" s="3"/>
      <c r="E554" s="3"/>
    </row>
    <row r="555" spans="1:5" x14ac:dyDescent="0.25">
      <c r="A555" s="3" t="s">
        <v>363</v>
      </c>
      <c r="D555" s="3"/>
      <c r="E555" s="3"/>
    </row>
    <row r="556" spans="1:5" x14ac:dyDescent="0.25">
      <c r="A556" s="3" t="s">
        <v>98</v>
      </c>
      <c r="D556" s="3"/>
      <c r="E556" s="3"/>
    </row>
    <row r="557" spans="1:5" x14ac:dyDescent="0.25">
      <c r="A557" s="3" t="s">
        <v>78</v>
      </c>
      <c r="D557" s="3"/>
      <c r="E557" s="3"/>
    </row>
    <row r="558" spans="1:5" x14ac:dyDescent="0.25">
      <c r="A558" s="3" t="s">
        <v>368</v>
      </c>
      <c r="D558" s="3"/>
      <c r="E558" s="3"/>
    </row>
    <row r="559" spans="1:5" x14ac:dyDescent="0.25">
      <c r="A559" s="3" t="s">
        <v>94</v>
      </c>
      <c r="D559" s="3"/>
      <c r="E559" s="3"/>
    </row>
    <row r="560" spans="1:5" x14ac:dyDescent="0.25">
      <c r="A560" s="3" t="s">
        <v>88</v>
      </c>
      <c r="D560" s="3"/>
      <c r="E560" s="3"/>
    </row>
    <row r="561" spans="1:5" x14ac:dyDescent="0.25">
      <c r="A561" s="3" t="s">
        <v>85</v>
      </c>
      <c r="D561" s="3"/>
      <c r="E561" s="3"/>
    </row>
    <row r="562" spans="1:5" x14ac:dyDescent="0.25">
      <c r="A562" s="3" t="s">
        <v>96</v>
      </c>
      <c r="D562" s="3"/>
      <c r="E562" s="3"/>
    </row>
    <row r="563" spans="1:5" x14ac:dyDescent="0.25">
      <c r="A563" s="3" t="s">
        <v>376</v>
      </c>
      <c r="D563" s="3"/>
      <c r="E563" s="3"/>
    </row>
    <row r="564" spans="1:5" x14ac:dyDescent="0.25">
      <c r="A564" s="3" t="s">
        <v>363</v>
      </c>
      <c r="D564" s="3"/>
      <c r="E564" s="3"/>
    </row>
    <row r="565" spans="1:5" x14ac:dyDescent="0.25">
      <c r="A565" s="3" t="s">
        <v>29</v>
      </c>
      <c r="D565" s="3"/>
      <c r="E565" s="3"/>
    </row>
    <row r="566" spans="1:5" x14ac:dyDescent="0.25">
      <c r="A566" s="3" t="s">
        <v>114</v>
      </c>
      <c r="D566" s="3"/>
      <c r="E566" s="3"/>
    </row>
    <row r="567" spans="1:5" x14ac:dyDescent="0.25">
      <c r="A567" s="3" t="s">
        <v>66</v>
      </c>
      <c r="D567" s="3"/>
      <c r="E567" s="3"/>
    </row>
    <row r="568" spans="1:5" x14ac:dyDescent="0.25">
      <c r="A568" s="3" t="s">
        <v>66</v>
      </c>
      <c r="D568" s="3"/>
      <c r="E568" s="3"/>
    </row>
    <row r="569" spans="1:5" x14ac:dyDescent="0.25">
      <c r="A569" s="3" t="s">
        <v>72</v>
      </c>
      <c r="D569" s="3"/>
      <c r="E569" s="3"/>
    </row>
    <row r="570" spans="1:5" x14ac:dyDescent="0.25">
      <c r="A570" s="3" t="s">
        <v>370</v>
      </c>
      <c r="D570" s="3"/>
      <c r="E570" s="3"/>
    </row>
    <row r="571" spans="1:5" x14ac:dyDescent="0.25">
      <c r="A571" s="3" t="s">
        <v>72</v>
      </c>
      <c r="D571" s="3"/>
      <c r="E571" s="3"/>
    </row>
    <row r="572" spans="1:5" x14ac:dyDescent="0.25">
      <c r="A572" s="3" t="s">
        <v>66</v>
      </c>
      <c r="D572" s="3"/>
      <c r="E572" s="3"/>
    </row>
    <row r="573" spans="1:5" x14ac:dyDescent="0.25">
      <c r="A573" s="3" t="s">
        <v>363</v>
      </c>
      <c r="D573" s="3"/>
      <c r="E573" s="3"/>
    </row>
    <row r="574" spans="1:5" x14ac:dyDescent="0.25">
      <c r="A574" s="3" t="s">
        <v>48</v>
      </c>
      <c r="D574" s="3"/>
      <c r="E574" s="3"/>
    </row>
    <row r="575" spans="1:5" x14ac:dyDescent="0.25">
      <c r="A575" s="3" t="s">
        <v>66</v>
      </c>
      <c r="D575" s="3"/>
      <c r="E575" s="3"/>
    </row>
    <row r="576" spans="1:5" x14ac:dyDescent="0.25">
      <c r="A576" s="3" t="s">
        <v>110</v>
      </c>
      <c r="D576" s="3"/>
      <c r="E576" s="3"/>
    </row>
    <row r="577" spans="1:5" x14ac:dyDescent="0.25">
      <c r="A577" s="3" t="s">
        <v>66</v>
      </c>
      <c r="D577" s="3"/>
      <c r="E577" s="3"/>
    </row>
    <row r="578" spans="1:5" x14ac:dyDescent="0.25">
      <c r="A578" s="3" t="s">
        <v>66</v>
      </c>
      <c r="D578" s="3"/>
      <c r="E578" s="3"/>
    </row>
    <row r="579" spans="1:5" x14ac:dyDescent="0.25">
      <c r="A579" s="3" t="s">
        <v>29</v>
      </c>
      <c r="D579" s="3"/>
      <c r="E579" s="3"/>
    </row>
    <row r="580" spans="1:5" x14ac:dyDescent="0.25">
      <c r="A580" s="3" t="s">
        <v>66</v>
      </c>
      <c r="D580" s="3"/>
      <c r="E580" s="3"/>
    </row>
    <row r="581" spans="1:5" x14ac:dyDescent="0.25">
      <c r="A581" s="3" t="s">
        <v>96</v>
      </c>
      <c r="D581" s="3"/>
      <c r="E581" s="3"/>
    </row>
    <row r="582" spans="1:5" x14ac:dyDescent="0.25">
      <c r="A582" s="3" t="s">
        <v>66</v>
      </c>
      <c r="D582" s="3"/>
      <c r="E582" s="3"/>
    </row>
    <row r="583" spans="1:5" x14ac:dyDescent="0.25">
      <c r="A583" s="3" t="s">
        <v>380</v>
      </c>
      <c r="D583" s="3"/>
      <c r="E583" s="3"/>
    </row>
    <row r="584" spans="1:5" x14ac:dyDescent="0.25">
      <c r="A584" s="3" t="s">
        <v>76</v>
      </c>
      <c r="D584" s="3"/>
      <c r="E584" s="3"/>
    </row>
    <row r="585" spans="1:5" x14ac:dyDescent="0.25">
      <c r="A585" s="3" t="s">
        <v>66</v>
      </c>
      <c r="D585" s="3"/>
      <c r="E585" s="3"/>
    </row>
    <row r="586" spans="1:5" x14ac:dyDescent="0.25">
      <c r="A586" s="3" t="s">
        <v>363</v>
      </c>
      <c r="D586" s="3"/>
      <c r="E586" s="3"/>
    </row>
    <row r="587" spans="1:5" x14ac:dyDescent="0.25">
      <c r="A587" s="3" t="s">
        <v>24</v>
      </c>
      <c r="D587" s="3"/>
      <c r="E587" s="3"/>
    </row>
    <row r="588" spans="1:5" x14ac:dyDescent="0.25">
      <c r="A588" s="3" t="s">
        <v>114</v>
      </c>
      <c r="D588" s="3"/>
      <c r="E588" s="3"/>
    </row>
    <row r="589" spans="1:5" x14ac:dyDescent="0.25">
      <c r="A589" s="3" t="s">
        <v>381</v>
      </c>
      <c r="D589" s="3"/>
      <c r="E589" s="3"/>
    </row>
    <row r="590" spans="1:5" x14ac:dyDescent="0.25">
      <c r="A590" s="3" t="s">
        <v>24</v>
      </c>
      <c r="D590" s="3"/>
      <c r="E590" s="3"/>
    </row>
    <row r="591" spans="1:5" x14ac:dyDescent="0.25">
      <c r="A591" s="3" t="s">
        <v>105</v>
      </c>
      <c r="D591" s="3"/>
      <c r="E591" s="3"/>
    </row>
    <row r="592" spans="1:5" x14ac:dyDescent="0.25">
      <c r="A592" s="3" t="s">
        <v>94</v>
      </c>
      <c r="D592" s="3"/>
      <c r="E592" s="3"/>
    </row>
    <row r="593" spans="1:5" x14ac:dyDescent="0.25">
      <c r="A593" s="3" t="s">
        <v>74</v>
      </c>
      <c r="D593" s="3"/>
      <c r="E593" s="3"/>
    </row>
    <row r="594" spans="1:5" x14ac:dyDescent="0.25">
      <c r="A594" s="3" t="s">
        <v>105</v>
      </c>
      <c r="D594" s="3"/>
      <c r="E594" s="3"/>
    </row>
    <row r="595" spans="1:5" x14ac:dyDescent="0.25">
      <c r="A595" s="3" t="s">
        <v>225</v>
      </c>
      <c r="D595" s="3"/>
      <c r="E595" s="3"/>
    </row>
    <row r="596" spans="1:5" x14ac:dyDescent="0.25">
      <c r="A596" s="3" t="s">
        <v>379</v>
      </c>
      <c r="D596" s="3"/>
      <c r="E596" s="3"/>
    </row>
    <row r="597" spans="1:5" x14ac:dyDescent="0.25">
      <c r="A597" s="3" t="s">
        <v>389</v>
      </c>
      <c r="D597" s="3"/>
      <c r="E597" s="3"/>
    </row>
    <row r="598" spans="1:5" x14ac:dyDescent="0.25">
      <c r="A598" s="3" t="s">
        <v>363</v>
      </c>
      <c r="D598" s="3"/>
      <c r="E598" s="3"/>
    </row>
    <row r="599" spans="1:5" x14ac:dyDescent="0.25">
      <c r="A599" s="3" t="s">
        <v>66</v>
      </c>
      <c r="D599" s="3"/>
      <c r="E599" s="3"/>
    </row>
    <row r="600" spans="1:5" x14ac:dyDescent="0.25">
      <c r="A600" s="3" t="s">
        <v>96</v>
      </c>
      <c r="D600" s="3"/>
      <c r="E600" s="3"/>
    </row>
    <row r="601" spans="1:5" x14ac:dyDescent="0.25">
      <c r="A601" s="3" t="s">
        <v>37</v>
      </c>
      <c r="D601" s="3"/>
      <c r="E601" s="3"/>
    </row>
    <row r="602" spans="1:5" x14ac:dyDescent="0.25">
      <c r="A602" s="3" t="s">
        <v>27</v>
      </c>
      <c r="D602" s="3"/>
      <c r="E602" s="3"/>
    </row>
    <row r="603" spans="1:5" x14ac:dyDescent="0.25">
      <c r="A603" s="3" t="s">
        <v>85</v>
      </c>
      <c r="D603" s="3"/>
      <c r="E603" s="3"/>
    </row>
    <row r="604" spans="1:5" x14ac:dyDescent="0.25">
      <c r="A604" s="3" t="s">
        <v>44</v>
      </c>
      <c r="D604" s="3"/>
      <c r="E604" s="3"/>
    </row>
    <row r="605" spans="1:5" x14ac:dyDescent="0.25">
      <c r="A605" s="3" t="s">
        <v>363</v>
      </c>
      <c r="D605" s="3"/>
      <c r="E605" s="3"/>
    </row>
    <row r="606" spans="1:5" x14ac:dyDescent="0.25">
      <c r="A606" s="3" t="s">
        <v>114</v>
      </c>
      <c r="D606" s="3"/>
      <c r="E606" s="3"/>
    </row>
    <row r="607" spans="1:5" x14ac:dyDescent="0.25">
      <c r="A607" s="3" t="s">
        <v>116</v>
      </c>
      <c r="D607" s="3"/>
      <c r="E607" s="3"/>
    </row>
    <row r="608" spans="1:5" x14ac:dyDescent="0.25">
      <c r="A608" s="3" t="s">
        <v>74</v>
      </c>
      <c r="D608" s="3"/>
      <c r="E608" s="3"/>
    </row>
    <row r="609" spans="1:5" x14ac:dyDescent="0.25">
      <c r="A609" s="3" t="s">
        <v>33</v>
      </c>
      <c r="D609" s="3"/>
      <c r="E609" s="3"/>
    </row>
    <row r="610" spans="1:5" x14ac:dyDescent="0.25">
      <c r="A610" s="3" t="s">
        <v>88</v>
      </c>
      <c r="D610" s="3"/>
      <c r="E610" s="3"/>
    </row>
    <row r="611" spans="1:5" x14ac:dyDescent="0.25">
      <c r="A611" s="3" t="s">
        <v>107</v>
      </c>
      <c r="D611" s="3"/>
      <c r="E611" s="3"/>
    </row>
    <row r="612" spans="1:5" x14ac:dyDescent="0.25">
      <c r="A612" s="3" t="s">
        <v>363</v>
      </c>
      <c r="D612" s="3"/>
      <c r="E612" s="3"/>
    </row>
    <row r="613" spans="1:5" x14ac:dyDescent="0.25">
      <c r="A613" s="3" t="s">
        <v>50</v>
      </c>
      <c r="D613" s="3"/>
      <c r="E613" s="3"/>
    </row>
    <row r="614" spans="1:5" x14ac:dyDescent="0.25">
      <c r="A614" s="3" t="s">
        <v>29</v>
      </c>
      <c r="D614" s="3"/>
      <c r="E614" s="3"/>
    </row>
    <row r="615" spans="1:5" x14ac:dyDescent="0.25">
      <c r="A615" s="3" t="s">
        <v>68</v>
      </c>
      <c r="D615" s="3"/>
      <c r="E615" s="3"/>
    </row>
    <row r="616" spans="1:5" x14ac:dyDescent="0.25">
      <c r="A616" s="3" t="s">
        <v>66</v>
      </c>
      <c r="D616" s="3"/>
      <c r="E616" s="3"/>
    </row>
    <row r="617" spans="1:5" x14ac:dyDescent="0.25">
      <c r="A617" s="3" t="s">
        <v>78</v>
      </c>
      <c r="D617" s="3"/>
      <c r="E617" s="3"/>
    </row>
    <row r="618" spans="1:5" x14ac:dyDescent="0.25">
      <c r="A618" s="3" t="s">
        <v>66</v>
      </c>
      <c r="D618" s="3"/>
      <c r="E618" s="3"/>
    </row>
    <row r="619" spans="1:5" x14ac:dyDescent="0.25">
      <c r="A619" s="3" t="s">
        <v>112</v>
      </c>
      <c r="D619" s="3"/>
      <c r="E619" s="3"/>
    </row>
    <row r="620" spans="1:5" x14ac:dyDescent="0.25">
      <c r="A620" s="3" t="s">
        <v>84</v>
      </c>
      <c r="D620" s="3"/>
      <c r="E620" s="3"/>
    </row>
    <row r="621" spans="1:5" x14ac:dyDescent="0.25">
      <c r="A621" s="3" t="s">
        <v>102</v>
      </c>
      <c r="D621" s="3"/>
      <c r="E621" s="3"/>
    </row>
    <row r="622" spans="1:5" x14ac:dyDescent="0.25">
      <c r="A622" s="3" t="s">
        <v>74</v>
      </c>
      <c r="D622" s="3"/>
      <c r="E622" s="3"/>
    </row>
    <row r="623" spans="1:5" x14ac:dyDescent="0.25">
      <c r="A623" s="3" t="s">
        <v>66</v>
      </c>
      <c r="D623" s="3"/>
      <c r="E623" s="3"/>
    </row>
    <row r="624" spans="1:5" x14ac:dyDescent="0.25">
      <c r="A624" s="3" t="s">
        <v>98</v>
      </c>
      <c r="D624" s="3"/>
      <c r="E624" s="3"/>
    </row>
    <row r="625" spans="1:5" x14ac:dyDescent="0.25">
      <c r="A625" s="3" t="s">
        <v>102</v>
      </c>
      <c r="D625" s="3"/>
      <c r="E625" s="3"/>
    </row>
    <row r="626" spans="1:5" x14ac:dyDescent="0.25">
      <c r="A626" s="3" t="s">
        <v>363</v>
      </c>
      <c r="D626" s="3"/>
      <c r="E626" s="3"/>
    </row>
    <row r="627" spans="1:5" x14ac:dyDescent="0.25">
      <c r="A627" s="3" t="s">
        <v>27</v>
      </c>
      <c r="D627" s="3"/>
      <c r="E627" s="3"/>
    </row>
    <row r="628" spans="1:5" x14ac:dyDescent="0.25">
      <c r="A628" s="3" t="s">
        <v>66</v>
      </c>
      <c r="D628" s="3"/>
      <c r="E628" s="3"/>
    </row>
    <row r="629" spans="1:5" x14ac:dyDescent="0.25">
      <c r="A629" s="3" t="s">
        <v>66</v>
      </c>
      <c r="D629" s="3"/>
      <c r="E629" s="3"/>
    </row>
    <row r="630" spans="1:5" x14ac:dyDescent="0.25">
      <c r="A630" s="3" t="s">
        <v>363</v>
      </c>
      <c r="D630" s="3"/>
      <c r="E630" s="3"/>
    </row>
    <row r="631" spans="1:5" x14ac:dyDescent="0.25">
      <c r="A631" s="3" t="s">
        <v>96</v>
      </c>
      <c r="D631" s="3"/>
      <c r="E631" s="3"/>
    </row>
    <row r="632" spans="1:5" x14ac:dyDescent="0.25">
      <c r="A632" s="3" t="s">
        <v>66</v>
      </c>
      <c r="D632" s="3"/>
      <c r="E632" s="3"/>
    </row>
    <row r="633" spans="1:5" x14ac:dyDescent="0.25">
      <c r="A633" s="3" t="s">
        <v>110</v>
      </c>
      <c r="D633" s="3"/>
      <c r="E633" s="3"/>
    </row>
    <row r="634" spans="1:5" x14ac:dyDescent="0.25">
      <c r="A634" s="3" t="s">
        <v>24</v>
      </c>
      <c r="D634" s="3"/>
      <c r="E634" s="3"/>
    </row>
    <row r="635" spans="1:5" x14ac:dyDescent="0.25">
      <c r="A635" s="3" t="s">
        <v>116</v>
      </c>
      <c r="D635" s="3"/>
      <c r="E635" s="3"/>
    </row>
    <row r="636" spans="1:5" x14ac:dyDescent="0.25">
      <c r="A636" s="3" t="s">
        <v>66</v>
      </c>
      <c r="D636" s="3"/>
      <c r="E636" s="3"/>
    </row>
    <row r="637" spans="1:5" x14ac:dyDescent="0.25">
      <c r="A637" s="3" t="s">
        <v>363</v>
      </c>
      <c r="D637" s="3"/>
      <c r="E637" s="3"/>
    </row>
    <row r="638" spans="1:5" x14ac:dyDescent="0.25">
      <c r="A638" s="3" t="s">
        <v>105</v>
      </c>
      <c r="D638" s="3"/>
      <c r="E638" s="3"/>
    </row>
    <row r="639" spans="1:5" x14ac:dyDescent="0.25">
      <c r="A639" s="3" t="s">
        <v>98</v>
      </c>
      <c r="D639" s="3"/>
      <c r="E639" s="3"/>
    </row>
    <row r="640" spans="1:5" x14ac:dyDescent="0.25">
      <c r="A640" s="3" t="s">
        <v>54</v>
      </c>
      <c r="D640" s="3"/>
      <c r="E640" s="3"/>
    </row>
    <row r="641" spans="1:5" x14ac:dyDescent="0.25">
      <c r="A641" s="3" t="s">
        <v>104</v>
      </c>
      <c r="D641" s="3"/>
      <c r="E641" s="3"/>
    </row>
    <row r="642" spans="1:5" x14ac:dyDescent="0.25">
      <c r="A642" s="3" t="s">
        <v>98</v>
      </c>
      <c r="D642" s="3"/>
      <c r="E642" s="3"/>
    </row>
    <row r="643" spans="1:5" x14ac:dyDescent="0.25">
      <c r="A643" s="3" t="s">
        <v>24</v>
      </c>
      <c r="D643" s="3"/>
      <c r="E643" s="3"/>
    </row>
    <row r="644" spans="1:5" x14ac:dyDescent="0.25">
      <c r="A644" s="3" t="s">
        <v>66</v>
      </c>
      <c r="D644" s="3"/>
      <c r="E644" s="3"/>
    </row>
    <row r="645" spans="1:5" x14ac:dyDescent="0.25">
      <c r="A645" s="3" t="s">
        <v>105</v>
      </c>
      <c r="D645" s="3"/>
      <c r="E645" s="3"/>
    </row>
    <row r="646" spans="1:5" x14ac:dyDescent="0.25">
      <c r="A646" s="3" t="s">
        <v>116</v>
      </c>
      <c r="D646" s="3"/>
      <c r="E646" s="3"/>
    </row>
    <row r="647" spans="1:5" x14ac:dyDescent="0.25">
      <c r="A647" s="3" t="s">
        <v>78</v>
      </c>
      <c r="D647" s="3"/>
      <c r="E647" s="3"/>
    </row>
    <row r="648" spans="1:5" x14ac:dyDescent="0.25">
      <c r="A648" s="3" t="s">
        <v>29</v>
      </c>
      <c r="D648" s="3"/>
      <c r="E648" s="3"/>
    </row>
    <row r="649" spans="1:5" x14ac:dyDescent="0.25">
      <c r="A649" s="3" t="s">
        <v>110</v>
      </c>
      <c r="D649" s="3"/>
      <c r="E649" s="3"/>
    </row>
    <row r="650" spans="1:5" x14ac:dyDescent="0.25">
      <c r="A650" s="3" t="s">
        <v>35</v>
      </c>
      <c r="D650" s="3"/>
      <c r="E650" s="3"/>
    </row>
    <row r="651" spans="1:5" x14ac:dyDescent="0.25">
      <c r="A651" s="3" t="s">
        <v>52</v>
      </c>
      <c r="D651" s="3"/>
      <c r="E651" s="3"/>
    </row>
    <row r="652" spans="1:5" x14ac:dyDescent="0.25">
      <c r="A652" s="3" t="s">
        <v>381</v>
      </c>
      <c r="D652" s="3"/>
      <c r="E652" s="3"/>
    </row>
    <row r="653" spans="1:5" x14ac:dyDescent="0.25">
      <c r="A653" s="3" t="s">
        <v>66</v>
      </c>
      <c r="D653" s="3"/>
      <c r="E653" s="3"/>
    </row>
    <row r="654" spans="1:5" x14ac:dyDescent="0.25">
      <c r="A654" s="3" t="s">
        <v>24</v>
      </c>
      <c r="D654" s="3"/>
      <c r="E654" s="3"/>
    </row>
    <row r="655" spans="1:5" x14ac:dyDescent="0.25">
      <c r="A655" s="3" t="s">
        <v>78</v>
      </c>
      <c r="D655" s="3"/>
      <c r="E655" s="3"/>
    </row>
    <row r="656" spans="1:5" x14ac:dyDescent="0.25">
      <c r="A656" s="3" t="s">
        <v>35</v>
      </c>
      <c r="D656" s="3"/>
      <c r="E656" s="3"/>
    </row>
    <row r="657" spans="1:5" x14ac:dyDescent="0.25">
      <c r="A657" s="3" t="s">
        <v>66</v>
      </c>
      <c r="D657" s="3"/>
      <c r="E657" s="3"/>
    </row>
    <row r="658" spans="1:5" x14ac:dyDescent="0.25">
      <c r="A658" s="3" t="s">
        <v>98</v>
      </c>
      <c r="D658" s="3"/>
      <c r="E658" s="3"/>
    </row>
    <row r="659" spans="1:5" x14ac:dyDescent="0.25">
      <c r="A659" s="3" t="s">
        <v>66</v>
      </c>
      <c r="D659" s="3"/>
      <c r="E659" s="3"/>
    </row>
    <row r="660" spans="1:5" x14ac:dyDescent="0.25">
      <c r="A660" s="3" t="s">
        <v>114</v>
      </c>
      <c r="D660" s="3"/>
      <c r="E660" s="3"/>
    </row>
    <row r="661" spans="1:5" x14ac:dyDescent="0.25">
      <c r="A661" s="3" t="s">
        <v>110</v>
      </c>
      <c r="D661" s="3"/>
      <c r="E661" s="3"/>
    </row>
    <row r="662" spans="1:5" x14ac:dyDescent="0.25">
      <c r="A662" s="3" t="s">
        <v>85</v>
      </c>
      <c r="D662" s="3"/>
      <c r="E662" s="3"/>
    </row>
    <row r="663" spans="1:5" x14ac:dyDescent="0.25">
      <c r="A663" s="3" t="s">
        <v>110</v>
      </c>
      <c r="D663" s="3"/>
      <c r="E663" s="3"/>
    </row>
    <row r="664" spans="1:5" x14ac:dyDescent="0.25">
      <c r="A664" s="3" t="s">
        <v>60</v>
      </c>
      <c r="D664" s="3"/>
      <c r="E664" s="3"/>
    </row>
    <row r="665" spans="1:5" x14ac:dyDescent="0.25">
      <c r="A665" s="3" t="s">
        <v>66</v>
      </c>
      <c r="D665" s="3"/>
      <c r="E665" s="3"/>
    </row>
    <row r="666" spans="1:5" x14ac:dyDescent="0.25">
      <c r="A666" s="3" t="s">
        <v>116</v>
      </c>
      <c r="D666" s="3"/>
      <c r="E666" s="3"/>
    </row>
    <row r="667" spans="1:5" x14ac:dyDescent="0.25">
      <c r="A667" s="3" t="s">
        <v>66</v>
      </c>
      <c r="D667" s="3"/>
      <c r="E667" s="3"/>
    </row>
    <row r="668" spans="1:5" x14ac:dyDescent="0.25">
      <c r="A668" s="3" t="s">
        <v>70</v>
      </c>
      <c r="D668" s="3"/>
      <c r="E668" s="3"/>
    </row>
    <row r="669" spans="1:5" x14ac:dyDescent="0.25">
      <c r="A669" s="3" t="s">
        <v>50</v>
      </c>
      <c r="D669" s="3"/>
      <c r="E669" s="3"/>
    </row>
    <row r="670" spans="1:5" x14ac:dyDescent="0.25">
      <c r="A670" s="3" t="s">
        <v>90</v>
      </c>
      <c r="D670" s="3"/>
      <c r="E670" s="3"/>
    </row>
    <row r="671" spans="1:5" x14ac:dyDescent="0.25">
      <c r="A671" s="3" t="s">
        <v>386</v>
      </c>
      <c r="D671" s="3"/>
      <c r="E671" s="3"/>
    </row>
    <row r="672" spans="1:5" x14ac:dyDescent="0.25">
      <c r="A672" s="3" t="s">
        <v>105</v>
      </c>
      <c r="D672" s="3"/>
      <c r="E672" s="3"/>
    </row>
    <row r="673" spans="1:5" x14ac:dyDescent="0.25">
      <c r="A673" s="3" t="s">
        <v>66</v>
      </c>
      <c r="D673" s="3"/>
      <c r="E673" s="3"/>
    </row>
    <row r="674" spans="1:5" x14ac:dyDescent="0.25">
      <c r="A674" s="3" t="s">
        <v>105</v>
      </c>
      <c r="D674" s="3"/>
      <c r="E674" s="3"/>
    </row>
    <row r="675" spans="1:5" x14ac:dyDescent="0.25">
      <c r="A675" s="3" t="s">
        <v>72</v>
      </c>
      <c r="D675" s="3"/>
      <c r="E675" s="3"/>
    </row>
    <row r="676" spans="1:5" x14ac:dyDescent="0.25">
      <c r="A676" s="3" t="s">
        <v>50</v>
      </c>
      <c r="D676" s="3"/>
      <c r="E676" s="3"/>
    </row>
    <row r="677" spans="1:5" x14ac:dyDescent="0.25">
      <c r="A677" s="3" t="s">
        <v>92</v>
      </c>
      <c r="D677" s="3"/>
      <c r="E677" s="3"/>
    </row>
    <row r="678" spans="1:5" x14ac:dyDescent="0.25">
      <c r="A678" s="3" t="s">
        <v>101</v>
      </c>
      <c r="D678" s="3"/>
      <c r="E678" s="3"/>
    </row>
    <row r="679" spans="1:5" x14ac:dyDescent="0.25">
      <c r="A679" s="3" t="s">
        <v>66</v>
      </c>
      <c r="D679" s="3"/>
      <c r="E679" s="3"/>
    </row>
    <row r="680" spans="1:5" x14ac:dyDescent="0.25">
      <c r="A680" s="3" t="s">
        <v>96</v>
      </c>
      <c r="D680" s="3"/>
      <c r="E680" s="3"/>
    </row>
    <row r="681" spans="1:5" x14ac:dyDescent="0.25">
      <c r="A681" s="3" t="s">
        <v>66</v>
      </c>
      <c r="D681" s="3"/>
      <c r="E681" s="3"/>
    </row>
    <row r="682" spans="1:5" x14ac:dyDescent="0.25">
      <c r="A682" s="3" t="s">
        <v>364</v>
      </c>
      <c r="D682" s="3"/>
      <c r="E682" s="3"/>
    </row>
    <row r="683" spans="1:5" x14ac:dyDescent="0.25">
      <c r="A683" s="3" t="s">
        <v>66</v>
      </c>
      <c r="D683" s="3"/>
      <c r="E683" s="3"/>
    </row>
    <row r="684" spans="1:5" x14ac:dyDescent="0.25">
      <c r="A684" s="3" t="s">
        <v>70</v>
      </c>
      <c r="D684" s="3"/>
      <c r="E684" s="3"/>
    </row>
    <row r="685" spans="1:5" x14ac:dyDescent="0.25">
      <c r="A685" s="3" t="s">
        <v>363</v>
      </c>
      <c r="D685" s="3"/>
      <c r="E685" s="3"/>
    </row>
    <row r="686" spans="1:5" x14ac:dyDescent="0.25">
      <c r="A686" s="3" t="s">
        <v>363</v>
      </c>
      <c r="D686" s="3"/>
      <c r="E686" s="3"/>
    </row>
    <row r="687" spans="1:5" x14ac:dyDescent="0.25">
      <c r="A687" s="3" t="s">
        <v>66</v>
      </c>
      <c r="D687" s="3"/>
      <c r="E687" s="3"/>
    </row>
    <row r="688" spans="1:5" x14ac:dyDescent="0.25">
      <c r="A688" s="3" t="s">
        <v>372</v>
      </c>
      <c r="D688" s="3"/>
      <c r="E688" s="3"/>
    </row>
    <row r="689" spans="1:5" x14ac:dyDescent="0.25">
      <c r="A689" s="3" t="s">
        <v>66</v>
      </c>
      <c r="D689" s="3"/>
      <c r="E689" s="3"/>
    </row>
    <row r="690" spans="1:5" x14ac:dyDescent="0.25">
      <c r="A690" s="3" t="s">
        <v>102</v>
      </c>
      <c r="D690" s="3"/>
      <c r="E690" s="3"/>
    </row>
    <row r="691" spans="1:5" x14ac:dyDescent="0.25">
      <c r="A691" s="3" t="s">
        <v>72</v>
      </c>
      <c r="D691" s="3"/>
      <c r="E691" s="3"/>
    </row>
    <row r="692" spans="1:5" x14ac:dyDescent="0.25">
      <c r="A692" s="3" t="s">
        <v>26</v>
      </c>
      <c r="D692" s="3"/>
      <c r="E692" s="3"/>
    </row>
    <row r="693" spans="1:5" x14ac:dyDescent="0.25">
      <c r="A693" s="3" t="s">
        <v>76</v>
      </c>
      <c r="D693" s="3"/>
      <c r="E693" s="3"/>
    </row>
    <row r="694" spans="1:5" x14ac:dyDescent="0.25">
      <c r="A694" s="3" t="s">
        <v>90</v>
      </c>
      <c r="D694" s="3"/>
      <c r="E694" s="3"/>
    </row>
    <row r="695" spans="1:5" x14ac:dyDescent="0.25">
      <c r="A695" s="3" t="s">
        <v>50</v>
      </c>
      <c r="D695" s="3"/>
      <c r="E695" s="3"/>
    </row>
    <row r="696" spans="1:5" x14ac:dyDescent="0.25">
      <c r="A696" s="3" t="s">
        <v>66</v>
      </c>
      <c r="D696" s="3"/>
      <c r="E696" s="3"/>
    </row>
    <row r="697" spans="1:5" x14ac:dyDescent="0.25">
      <c r="A697" s="3" t="s">
        <v>66</v>
      </c>
      <c r="D697" s="3"/>
      <c r="E697" s="3"/>
    </row>
    <row r="698" spans="1:5" x14ac:dyDescent="0.25">
      <c r="A698" s="3" t="s">
        <v>96</v>
      </c>
      <c r="D698" s="3"/>
      <c r="E698" s="3"/>
    </row>
    <row r="699" spans="1:5" x14ac:dyDescent="0.25">
      <c r="A699" s="3" t="s">
        <v>102</v>
      </c>
      <c r="D699" s="3"/>
      <c r="E699" s="3"/>
    </row>
    <row r="700" spans="1:5" x14ac:dyDescent="0.25">
      <c r="A700" s="3" t="s">
        <v>87</v>
      </c>
      <c r="D700" s="3"/>
      <c r="E700" s="3"/>
    </row>
    <row r="701" spans="1:5" x14ac:dyDescent="0.25">
      <c r="A701" s="3" t="s">
        <v>66</v>
      </c>
      <c r="D701" s="3"/>
      <c r="E701" s="3"/>
    </row>
    <row r="702" spans="1:5" x14ac:dyDescent="0.25">
      <c r="A702" s="3" t="s">
        <v>26</v>
      </c>
      <c r="D702" s="3"/>
      <c r="E702" s="3"/>
    </row>
    <row r="703" spans="1:5" x14ac:dyDescent="0.25">
      <c r="A703" s="3" t="s">
        <v>105</v>
      </c>
      <c r="D703" s="3"/>
      <c r="E703" s="3"/>
    </row>
    <row r="704" spans="1:5" x14ac:dyDescent="0.25">
      <c r="A704" s="3" t="s">
        <v>26</v>
      </c>
      <c r="D704" s="3"/>
      <c r="E704" s="3"/>
    </row>
    <row r="705" spans="1:5" x14ac:dyDescent="0.25">
      <c r="A705" s="3" t="s">
        <v>54</v>
      </c>
      <c r="D705" s="3"/>
      <c r="E705" s="3"/>
    </row>
    <row r="706" spans="1:5" x14ac:dyDescent="0.25">
      <c r="A706" s="3" t="s">
        <v>98</v>
      </c>
      <c r="D706" s="3"/>
      <c r="E706" s="3"/>
    </row>
    <row r="707" spans="1:5" x14ac:dyDescent="0.25">
      <c r="A707" s="3" t="s">
        <v>84</v>
      </c>
      <c r="D707" s="3"/>
      <c r="E707" s="3"/>
    </row>
    <row r="708" spans="1:5" x14ac:dyDescent="0.25">
      <c r="A708" s="3" t="s">
        <v>48</v>
      </c>
      <c r="D708" s="3"/>
      <c r="E708" s="3"/>
    </row>
    <row r="709" spans="1:5" x14ac:dyDescent="0.25">
      <c r="A709" s="3" t="s">
        <v>54</v>
      </c>
      <c r="D709" s="3"/>
      <c r="E709" s="3"/>
    </row>
    <row r="710" spans="1:5" x14ac:dyDescent="0.25">
      <c r="A710" s="3" t="s">
        <v>116</v>
      </c>
      <c r="D710" s="3"/>
      <c r="E710" s="3"/>
    </row>
    <row r="711" spans="1:5" x14ac:dyDescent="0.25">
      <c r="A711" s="3" t="s">
        <v>66</v>
      </c>
      <c r="D711" s="3"/>
      <c r="E711" s="3"/>
    </row>
    <row r="712" spans="1:5" x14ac:dyDescent="0.25">
      <c r="A712" s="3" t="s">
        <v>116</v>
      </c>
      <c r="D712" s="3"/>
      <c r="E712" s="3"/>
    </row>
    <row r="713" spans="1:5" x14ac:dyDescent="0.25">
      <c r="A713" s="3" t="s">
        <v>66</v>
      </c>
      <c r="D713" s="3"/>
      <c r="E713" s="3"/>
    </row>
    <row r="714" spans="1:5" x14ac:dyDescent="0.25">
      <c r="A714" s="3" t="s">
        <v>50</v>
      </c>
      <c r="D714" s="3"/>
      <c r="E714" s="3"/>
    </row>
    <row r="715" spans="1:5" x14ac:dyDescent="0.25">
      <c r="A715" s="3" t="s">
        <v>99</v>
      </c>
      <c r="D715" s="3"/>
      <c r="E715" s="3"/>
    </row>
    <row r="716" spans="1:5" x14ac:dyDescent="0.25">
      <c r="A716" s="3" t="s">
        <v>66</v>
      </c>
      <c r="D716" s="3"/>
      <c r="E716" s="3"/>
    </row>
    <row r="717" spans="1:5" x14ac:dyDescent="0.25">
      <c r="A717" s="3" t="s">
        <v>361</v>
      </c>
      <c r="D717" s="3"/>
      <c r="E717" s="3"/>
    </row>
    <row r="718" spans="1:5" x14ac:dyDescent="0.25">
      <c r="A718" s="3" t="s">
        <v>66</v>
      </c>
      <c r="D718" s="3"/>
      <c r="E718" s="3"/>
    </row>
    <row r="719" spans="1:5" x14ac:dyDescent="0.25">
      <c r="A719" s="3" t="s">
        <v>48</v>
      </c>
      <c r="D719" s="3"/>
      <c r="E719" s="3"/>
    </row>
    <row r="720" spans="1:5" x14ac:dyDescent="0.25">
      <c r="A720" s="3" t="s">
        <v>96</v>
      </c>
      <c r="D720" s="3"/>
      <c r="E720" s="3"/>
    </row>
    <row r="721" spans="1:5" x14ac:dyDescent="0.25">
      <c r="A721" s="3" t="s">
        <v>363</v>
      </c>
      <c r="D721" s="3"/>
      <c r="E721" s="3"/>
    </row>
    <row r="722" spans="1:5" x14ac:dyDescent="0.25">
      <c r="A722" s="3" t="s">
        <v>363</v>
      </c>
      <c r="D722" s="3"/>
      <c r="E722" s="3"/>
    </row>
    <row r="723" spans="1:5" x14ac:dyDescent="0.25">
      <c r="A723" s="3" t="s">
        <v>110</v>
      </c>
      <c r="D723" s="3"/>
      <c r="E723" s="3"/>
    </row>
    <row r="724" spans="1:5" x14ac:dyDescent="0.25">
      <c r="A724" s="3" t="s">
        <v>65</v>
      </c>
      <c r="D724" s="3"/>
      <c r="E724" s="3"/>
    </row>
    <row r="725" spans="1:5" x14ac:dyDescent="0.25">
      <c r="A725" s="3" t="s">
        <v>66</v>
      </c>
      <c r="D725" s="3"/>
      <c r="E725" s="3"/>
    </row>
    <row r="726" spans="1:5" x14ac:dyDescent="0.25">
      <c r="A726" s="3" t="s">
        <v>66</v>
      </c>
      <c r="D726" s="3"/>
      <c r="E726" s="3"/>
    </row>
    <row r="727" spans="1:5" x14ac:dyDescent="0.25">
      <c r="A727" s="3" t="s">
        <v>110</v>
      </c>
      <c r="D727" s="3"/>
      <c r="E727" s="3"/>
    </row>
    <row r="728" spans="1:5" x14ac:dyDescent="0.25">
      <c r="A728" s="3" t="s">
        <v>66</v>
      </c>
      <c r="D728" s="3"/>
      <c r="E728" s="3"/>
    </row>
    <row r="729" spans="1:5" x14ac:dyDescent="0.25">
      <c r="A729" s="3" t="s">
        <v>110</v>
      </c>
      <c r="D729" s="3"/>
      <c r="E729" s="3"/>
    </row>
    <row r="730" spans="1:5" x14ac:dyDescent="0.25">
      <c r="A730" s="3" t="s">
        <v>66</v>
      </c>
      <c r="D730" s="3"/>
      <c r="E730" s="3"/>
    </row>
    <row r="731" spans="1:5" x14ac:dyDescent="0.25">
      <c r="A731" s="3" t="s">
        <v>116</v>
      </c>
      <c r="D731" s="3"/>
      <c r="E731" s="3"/>
    </row>
    <row r="732" spans="1:5" x14ac:dyDescent="0.25">
      <c r="A732" s="3" t="s">
        <v>84</v>
      </c>
      <c r="D732" s="3"/>
      <c r="E732" s="3"/>
    </row>
    <row r="733" spans="1:5" x14ac:dyDescent="0.25">
      <c r="A733" s="3" t="s">
        <v>389</v>
      </c>
      <c r="D733" s="3"/>
      <c r="E733" s="3"/>
    </row>
    <row r="734" spans="1:5" x14ac:dyDescent="0.25">
      <c r="A734" s="3" t="s">
        <v>80</v>
      </c>
      <c r="D734" s="3"/>
      <c r="E734" s="3"/>
    </row>
    <row r="735" spans="1:5" x14ac:dyDescent="0.25">
      <c r="A735" s="3" t="s">
        <v>385</v>
      </c>
      <c r="D735" s="3"/>
      <c r="E735" s="3"/>
    </row>
    <row r="736" spans="1:5" x14ac:dyDescent="0.25">
      <c r="A736" s="3" t="s">
        <v>66</v>
      </c>
      <c r="D736" s="3"/>
      <c r="E736" s="3"/>
    </row>
    <row r="737" spans="1:5" x14ac:dyDescent="0.25">
      <c r="A737" s="3" t="s">
        <v>107</v>
      </c>
      <c r="D737" s="3"/>
      <c r="E737" s="3"/>
    </row>
    <row r="738" spans="1:5" x14ac:dyDescent="0.25">
      <c r="A738" s="3" t="s">
        <v>58</v>
      </c>
      <c r="D738" s="3"/>
      <c r="E738" s="3"/>
    </row>
    <row r="739" spans="1:5" x14ac:dyDescent="0.25">
      <c r="A739" s="3" t="s">
        <v>35</v>
      </c>
      <c r="D739" s="3"/>
      <c r="E739" s="3"/>
    </row>
    <row r="740" spans="1:5" x14ac:dyDescent="0.25">
      <c r="A740" s="3" t="s">
        <v>70</v>
      </c>
      <c r="D740" s="3"/>
      <c r="E740" s="3"/>
    </row>
    <row r="741" spans="1:5" x14ac:dyDescent="0.25">
      <c r="A741" s="3" t="s">
        <v>80</v>
      </c>
      <c r="D741" s="3"/>
      <c r="E741" s="3"/>
    </row>
    <row r="742" spans="1:5" x14ac:dyDescent="0.25">
      <c r="A742" s="3" t="s">
        <v>70</v>
      </c>
      <c r="D742" s="3"/>
      <c r="E742" s="3"/>
    </row>
    <row r="743" spans="1:5" x14ac:dyDescent="0.25">
      <c r="A743" s="3" t="s">
        <v>98</v>
      </c>
      <c r="D743" s="3"/>
      <c r="E743" s="3"/>
    </row>
    <row r="744" spans="1:5" x14ac:dyDescent="0.25">
      <c r="A744" s="3" t="s">
        <v>66</v>
      </c>
      <c r="D744" s="3"/>
      <c r="E744" s="3"/>
    </row>
    <row r="745" spans="1:5" x14ac:dyDescent="0.25">
      <c r="A745" s="3" t="s">
        <v>92</v>
      </c>
      <c r="D745" s="3"/>
      <c r="E745" s="3"/>
    </row>
    <row r="746" spans="1:5" x14ac:dyDescent="0.25">
      <c r="A746" s="3" t="s">
        <v>90</v>
      </c>
      <c r="D746" s="3"/>
      <c r="E746" s="3"/>
    </row>
    <row r="747" spans="1:5" x14ac:dyDescent="0.25">
      <c r="A747" s="3" t="s">
        <v>87</v>
      </c>
      <c r="D747" s="3"/>
      <c r="E747" s="3"/>
    </row>
    <row r="748" spans="1:5" x14ac:dyDescent="0.25">
      <c r="A748" s="3" t="s">
        <v>87</v>
      </c>
      <c r="D748" s="3"/>
      <c r="E748" s="3"/>
    </row>
    <row r="749" spans="1:5" x14ac:dyDescent="0.25">
      <c r="A749" s="3" t="s">
        <v>87</v>
      </c>
      <c r="D749" s="3"/>
      <c r="E749" s="3"/>
    </row>
    <row r="750" spans="1:5" x14ac:dyDescent="0.25">
      <c r="A750" s="3" t="s">
        <v>66</v>
      </c>
      <c r="D750" s="3"/>
      <c r="E750" s="3"/>
    </row>
    <row r="751" spans="1:5" x14ac:dyDescent="0.25">
      <c r="A751" s="3" t="s">
        <v>35</v>
      </c>
      <c r="D751" s="3"/>
      <c r="E751" s="3"/>
    </row>
    <row r="752" spans="1:5" x14ac:dyDescent="0.25">
      <c r="A752" s="3" t="s">
        <v>33</v>
      </c>
      <c r="D752" s="3"/>
      <c r="E752" s="3"/>
    </row>
    <row r="753" spans="1:5" x14ac:dyDescent="0.25">
      <c r="A753" s="3" t="s">
        <v>66</v>
      </c>
      <c r="D753" s="3"/>
      <c r="E753" s="3"/>
    </row>
    <row r="754" spans="1:5" x14ac:dyDescent="0.25">
      <c r="A754" s="3" t="s">
        <v>66</v>
      </c>
      <c r="D754" s="3"/>
      <c r="E754" s="3"/>
    </row>
    <row r="755" spans="1:5" x14ac:dyDescent="0.25">
      <c r="A755" s="3" t="s">
        <v>96</v>
      </c>
      <c r="D755" s="3"/>
      <c r="E755" s="3"/>
    </row>
    <row r="756" spans="1:5" x14ac:dyDescent="0.25">
      <c r="A756" s="3" t="s">
        <v>72</v>
      </c>
      <c r="D756" s="3"/>
      <c r="E756" s="3"/>
    </row>
    <row r="757" spans="1:5" x14ac:dyDescent="0.25">
      <c r="A757" s="3" t="s">
        <v>48</v>
      </c>
      <c r="D757" s="3"/>
      <c r="E757" s="3"/>
    </row>
    <row r="758" spans="1:5" x14ac:dyDescent="0.25">
      <c r="A758" s="3" t="s">
        <v>66</v>
      </c>
      <c r="D758" s="3"/>
      <c r="E758" s="3"/>
    </row>
    <row r="759" spans="1:5" x14ac:dyDescent="0.25">
      <c r="A759" s="3" t="s">
        <v>99</v>
      </c>
      <c r="D759" s="3"/>
      <c r="E759" s="3"/>
    </row>
    <row r="760" spans="1:5" x14ac:dyDescent="0.25">
      <c r="A760" s="3" t="s">
        <v>363</v>
      </c>
      <c r="D760" s="3"/>
      <c r="E760" s="3"/>
    </row>
    <row r="761" spans="1:5" x14ac:dyDescent="0.25">
      <c r="A761" s="3" t="s">
        <v>382</v>
      </c>
      <c r="D761" s="3"/>
      <c r="E761" s="3"/>
    </row>
    <row r="762" spans="1:5" x14ac:dyDescent="0.25">
      <c r="A762" s="3" t="s">
        <v>96</v>
      </c>
      <c r="D762" s="3"/>
      <c r="E762" s="3"/>
    </row>
    <row r="763" spans="1:5" x14ac:dyDescent="0.25">
      <c r="A763" s="3" t="s">
        <v>363</v>
      </c>
      <c r="D763" s="3"/>
      <c r="E763" s="3"/>
    </row>
    <row r="764" spans="1:5" x14ac:dyDescent="0.25">
      <c r="A764" s="3" t="s">
        <v>84</v>
      </c>
      <c r="D764" s="3"/>
      <c r="E764" s="3"/>
    </row>
    <row r="765" spans="1:5" x14ac:dyDescent="0.25">
      <c r="A765" s="3" t="s">
        <v>50</v>
      </c>
      <c r="D765" s="3"/>
      <c r="E765" s="3"/>
    </row>
    <row r="766" spans="1:5" x14ac:dyDescent="0.25">
      <c r="A766" s="3" t="s">
        <v>110</v>
      </c>
      <c r="D766" s="3"/>
      <c r="E766" s="3"/>
    </row>
    <row r="767" spans="1:5" x14ac:dyDescent="0.25">
      <c r="A767" s="3" t="s">
        <v>24</v>
      </c>
      <c r="D767" s="3"/>
      <c r="E767" s="3"/>
    </row>
    <row r="768" spans="1:5" x14ac:dyDescent="0.25">
      <c r="A768" s="3" t="s">
        <v>84</v>
      </c>
      <c r="D768" s="3"/>
      <c r="E768" s="3"/>
    </row>
    <row r="769" spans="1:5" x14ac:dyDescent="0.25">
      <c r="A769" s="3" t="s">
        <v>70</v>
      </c>
      <c r="D769" s="3"/>
      <c r="E769" s="3"/>
    </row>
    <row r="770" spans="1:5" x14ac:dyDescent="0.25">
      <c r="A770" s="3" t="s">
        <v>363</v>
      </c>
      <c r="D770" s="3"/>
      <c r="E770" s="3"/>
    </row>
    <row r="771" spans="1:5" x14ac:dyDescent="0.25">
      <c r="A771" s="3" t="s">
        <v>105</v>
      </c>
      <c r="D771" s="3"/>
      <c r="E771" s="3"/>
    </row>
    <row r="772" spans="1:5" x14ac:dyDescent="0.25">
      <c r="A772" s="3" t="s">
        <v>389</v>
      </c>
      <c r="D772" s="3"/>
      <c r="E772" s="3"/>
    </row>
    <row r="773" spans="1:5" x14ac:dyDescent="0.25">
      <c r="A773" s="3" t="s">
        <v>66</v>
      </c>
      <c r="D773" s="3"/>
      <c r="E773" s="3"/>
    </row>
    <row r="774" spans="1:5" x14ac:dyDescent="0.25">
      <c r="A774" s="3" t="s">
        <v>70</v>
      </c>
      <c r="D774" s="3"/>
      <c r="E774" s="3"/>
    </row>
    <row r="775" spans="1:5" x14ac:dyDescent="0.25">
      <c r="A775" s="3" t="s">
        <v>96</v>
      </c>
      <c r="D775" s="3"/>
      <c r="E775" s="3"/>
    </row>
    <row r="776" spans="1:5" x14ac:dyDescent="0.25">
      <c r="A776" s="3" t="s">
        <v>78</v>
      </c>
      <c r="D776" s="3"/>
      <c r="E776" s="3"/>
    </row>
    <row r="777" spans="1:5" x14ac:dyDescent="0.25">
      <c r="A777" s="3" t="s">
        <v>112</v>
      </c>
      <c r="D777" s="3"/>
      <c r="E777" s="3"/>
    </row>
    <row r="778" spans="1:5" x14ac:dyDescent="0.25">
      <c r="A778" s="3" t="s">
        <v>66</v>
      </c>
      <c r="D778" s="3"/>
      <c r="E778" s="3"/>
    </row>
    <row r="779" spans="1:5" x14ac:dyDescent="0.25">
      <c r="A779" s="3" t="s">
        <v>98</v>
      </c>
      <c r="D779" s="3"/>
      <c r="E779" s="3"/>
    </row>
    <row r="780" spans="1:5" x14ac:dyDescent="0.25">
      <c r="A780" s="3" t="s">
        <v>72</v>
      </c>
      <c r="D780" s="3"/>
      <c r="E780" s="3"/>
    </row>
    <row r="781" spans="1:5" x14ac:dyDescent="0.25">
      <c r="A781" s="3" t="s">
        <v>48</v>
      </c>
      <c r="D781" s="3"/>
      <c r="E781" s="3"/>
    </row>
    <row r="782" spans="1:5" x14ac:dyDescent="0.25">
      <c r="A782" s="3" t="s">
        <v>66</v>
      </c>
      <c r="D782" s="3"/>
      <c r="E782" s="3"/>
    </row>
    <row r="783" spans="1:5" x14ac:dyDescent="0.25">
      <c r="A783" s="3" t="s">
        <v>87</v>
      </c>
      <c r="D783" s="3"/>
      <c r="E783" s="3"/>
    </row>
    <row r="784" spans="1:5" x14ac:dyDescent="0.25">
      <c r="A784" s="3" t="s">
        <v>66</v>
      </c>
      <c r="D784" s="3"/>
      <c r="E784" s="3"/>
    </row>
    <row r="785" spans="1:5" x14ac:dyDescent="0.25">
      <c r="A785" s="3" t="s">
        <v>66</v>
      </c>
      <c r="D785" s="3"/>
      <c r="E785" s="3"/>
    </row>
    <row r="786" spans="1:5" x14ac:dyDescent="0.25">
      <c r="A786" s="3" t="s">
        <v>367</v>
      </c>
      <c r="D786" s="3"/>
      <c r="E786" s="3"/>
    </row>
    <row r="787" spans="1:5" x14ac:dyDescent="0.25">
      <c r="A787" s="3" t="s">
        <v>388</v>
      </c>
      <c r="D787" s="3"/>
      <c r="E787" s="3"/>
    </row>
    <row r="788" spans="1:5" x14ac:dyDescent="0.25">
      <c r="A788" s="3" t="s">
        <v>363</v>
      </c>
      <c r="D788" s="3"/>
      <c r="E788" s="3"/>
    </row>
    <row r="789" spans="1:5" x14ac:dyDescent="0.25">
      <c r="A789" s="3" t="s">
        <v>99</v>
      </c>
      <c r="D789" s="3"/>
      <c r="E789" s="3"/>
    </row>
    <row r="790" spans="1:5" x14ac:dyDescent="0.25">
      <c r="A790" s="3" t="s">
        <v>90</v>
      </c>
      <c r="D790" s="3"/>
      <c r="E790" s="3"/>
    </row>
    <row r="791" spans="1:5" x14ac:dyDescent="0.25">
      <c r="A791" s="3" t="s">
        <v>24</v>
      </c>
      <c r="D791" s="3"/>
      <c r="E791" s="3"/>
    </row>
    <row r="792" spans="1:5" x14ac:dyDescent="0.25">
      <c r="A792" s="3" t="s">
        <v>84</v>
      </c>
      <c r="D792" s="3"/>
      <c r="E792" s="3"/>
    </row>
    <row r="793" spans="1:5" x14ac:dyDescent="0.25">
      <c r="A793" s="3" t="s">
        <v>87</v>
      </c>
      <c r="D793" s="3"/>
      <c r="E793" s="3"/>
    </row>
    <row r="794" spans="1:5" x14ac:dyDescent="0.25">
      <c r="A794" s="3" t="s">
        <v>96</v>
      </c>
      <c r="D794" s="3"/>
      <c r="E794" s="3"/>
    </row>
    <row r="795" spans="1:5" x14ac:dyDescent="0.25">
      <c r="A795" s="3" t="s">
        <v>88</v>
      </c>
      <c r="D795" s="3"/>
      <c r="E795" s="3"/>
    </row>
    <row r="796" spans="1:5" x14ac:dyDescent="0.25">
      <c r="A796" s="3" t="s">
        <v>116</v>
      </c>
      <c r="D796" s="3"/>
      <c r="E796" s="3"/>
    </row>
    <row r="797" spans="1:5" x14ac:dyDescent="0.25">
      <c r="A797" s="3" t="s">
        <v>84</v>
      </c>
      <c r="D797" s="3"/>
      <c r="E797" s="3"/>
    </row>
    <row r="798" spans="1:5" x14ac:dyDescent="0.25">
      <c r="A798" s="3" t="s">
        <v>84</v>
      </c>
      <c r="D798" s="3"/>
      <c r="E798" s="3"/>
    </row>
    <row r="799" spans="1:5" x14ac:dyDescent="0.25">
      <c r="A799" s="3" t="s">
        <v>80</v>
      </c>
      <c r="D799" s="3"/>
      <c r="E799" s="3"/>
    </row>
    <row r="800" spans="1:5" x14ac:dyDescent="0.25">
      <c r="A800" s="3" t="s">
        <v>72</v>
      </c>
      <c r="D800" s="3"/>
      <c r="E800" s="3"/>
    </row>
    <row r="801" spans="1:5" x14ac:dyDescent="0.25">
      <c r="A801" s="3" t="s">
        <v>76</v>
      </c>
      <c r="D801" s="3"/>
      <c r="E801" s="3"/>
    </row>
    <row r="802" spans="1:5" x14ac:dyDescent="0.25">
      <c r="A802" s="3" t="s">
        <v>363</v>
      </c>
      <c r="D802" s="3"/>
      <c r="E802" s="3"/>
    </row>
    <row r="803" spans="1:5" x14ac:dyDescent="0.25">
      <c r="A803" s="3" t="s">
        <v>72</v>
      </c>
      <c r="D803" s="3"/>
      <c r="E803" s="3"/>
    </row>
    <row r="804" spans="1:5" x14ac:dyDescent="0.25">
      <c r="A804" s="3" t="s">
        <v>66</v>
      </c>
      <c r="D804" s="3"/>
      <c r="E804" s="3"/>
    </row>
    <row r="805" spans="1:5" x14ac:dyDescent="0.25">
      <c r="A805" s="3" t="s">
        <v>85</v>
      </c>
      <c r="D805" s="3"/>
      <c r="E805" s="3"/>
    </row>
    <row r="806" spans="1:5" x14ac:dyDescent="0.25">
      <c r="A806" s="3" t="s">
        <v>88</v>
      </c>
      <c r="D806" s="3"/>
      <c r="E806" s="3"/>
    </row>
    <row r="807" spans="1:5" x14ac:dyDescent="0.25">
      <c r="A807" s="3" t="s">
        <v>102</v>
      </c>
      <c r="D807" s="3"/>
      <c r="E807" s="3"/>
    </row>
    <row r="808" spans="1:5" x14ac:dyDescent="0.25">
      <c r="A808" s="3" t="s">
        <v>96</v>
      </c>
      <c r="D808" s="3"/>
      <c r="E808" s="3"/>
    </row>
    <row r="809" spans="1:5" x14ac:dyDescent="0.25">
      <c r="A809" s="3" t="s">
        <v>116</v>
      </c>
      <c r="D809" s="3"/>
      <c r="E809" s="3"/>
    </row>
    <row r="810" spans="1:5" x14ac:dyDescent="0.25">
      <c r="A810" s="3" t="s">
        <v>78</v>
      </c>
      <c r="D810" s="3"/>
      <c r="E810" s="3"/>
    </row>
    <row r="811" spans="1:5" x14ac:dyDescent="0.25">
      <c r="A811" s="3" t="s">
        <v>66</v>
      </c>
      <c r="D811" s="3"/>
      <c r="E811" s="3"/>
    </row>
    <row r="812" spans="1:5" x14ac:dyDescent="0.25">
      <c r="A812" s="3" t="s">
        <v>48</v>
      </c>
      <c r="D812" s="3"/>
      <c r="E812" s="3"/>
    </row>
    <row r="813" spans="1:5" x14ac:dyDescent="0.25">
      <c r="A813" s="3" t="s">
        <v>50</v>
      </c>
      <c r="D813" s="3"/>
      <c r="E813" s="3"/>
    </row>
    <row r="814" spans="1:5" x14ac:dyDescent="0.25">
      <c r="A814" s="3" t="s">
        <v>66</v>
      </c>
      <c r="D814" s="3"/>
      <c r="E814" s="3"/>
    </row>
    <row r="815" spans="1:5" x14ac:dyDescent="0.25">
      <c r="A815" s="3" t="s">
        <v>76</v>
      </c>
      <c r="D815" s="3"/>
      <c r="E815" s="3"/>
    </row>
    <row r="816" spans="1:5" x14ac:dyDescent="0.25">
      <c r="A816" s="3" t="s">
        <v>66</v>
      </c>
      <c r="D816" s="3"/>
      <c r="E816" s="3"/>
    </row>
    <row r="817" spans="1:5" x14ac:dyDescent="0.25">
      <c r="A817" s="3" t="s">
        <v>66</v>
      </c>
      <c r="D817" s="3"/>
      <c r="E817" s="3"/>
    </row>
    <row r="818" spans="1:5" x14ac:dyDescent="0.25">
      <c r="A818" s="3" t="s">
        <v>101</v>
      </c>
      <c r="D818" s="3"/>
      <c r="E818" s="3"/>
    </row>
    <row r="819" spans="1:5" x14ac:dyDescent="0.25">
      <c r="A819" s="3" t="s">
        <v>66</v>
      </c>
      <c r="D819" s="3"/>
      <c r="E819" s="3"/>
    </row>
    <row r="820" spans="1:5" x14ac:dyDescent="0.25">
      <c r="A820" s="3" t="s">
        <v>102</v>
      </c>
      <c r="D820" s="3"/>
      <c r="E820" s="3"/>
    </row>
    <row r="821" spans="1:5" x14ac:dyDescent="0.25">
      <c r="A821" s="3" t="s">
        <v>363</v>
      </c>
      <c r="D821" s="3"/>
      <c r="E821" s="3"/>
    </row>
    <row r="822" spans="1:5" x14ac:dyDescent="0.25">
      <c r="A822" s="3" t="s">
        <v>363</v>
      </c>
      <c r="D822" s="3"/>
      <c r="E822" s="3"/>
    </row>
    <row r="823" spans="1:5" x14ac:dyDescent="0.25">
      <c r="A823" s="3" t="s">
        <v>54</v>
      </c>
      <c r="D823" s="3"/>
      <c r="E823" s="3"/>
    </row>
    <row r="824" spans="1:5" x14ac:dyDescent="0.25">
      <c r="A824" s="3" t="s">
        <v>84</v>
      </c>
      <c r="D824" s="3"/>
      <c r="E824" s="3"/>
    </row>
    <row r="825" spans="1:5" x14ac:dyDescent="0.25">
      <c r="A825" s="3" t="s">
        <v>363</v>
      </c>
      <c r="D825" s="3"/>
      <c r="E825" s="3"/>
    </row>
    <row r="826" spans="1:5" x14ac:dyDescent="0.25">
      <c r="A826" s="3" t="s">
        <v>45</v>
      </c>
      <c r="D826" s="3"/>
      <c r="E826" s="3"/>
    </row>
    <row r="827" spans="1:5" x14ac:dyDescent="0.25">
      <c r="A827" s="3" t="s">
        <v>72</v>
      </c>
      <c r="D827" s="3"/>
      <c r="E827" s="3"/>
    </row>
    <row r="828" spans="1:5" x14ac:dyDescent="0.25">
      <c r="A828" s="3" t="s">
        <v>56</v>
      </c>
      <c r="D828" s="3"/>
      <c r="E828" s="3"/>
    </row>
    <row r="829" spans="1:5" x14ac:dyDescent="0.25">
      <c r="A829" s="3" t="s">
        <v>66</v>
      </c>
      <c r="D829" s="3"/>
      <c r="E829" s="3"/>
    </row>
    <row r="830" spans="1:5" x14ac:dyDescent="0.25">
      <c r="A830" s="3" t="s">
        <v>96</v>
      </c>
      <c r="D830" s="3"/>
      <c r="E830" s="3"/>
    </row>
    <row r="831" spans="1:5" x14ac:dyDescent="0.25">
      <c r="A831" s="3" t="s">
        <v>98</v>
      </c>
      <c r="D831" s="3"/>
      <c r="E831" s="3"/>
    </row>
    <row r="832" spans="1:5" x14ac:dyDescent="0.25">
      <c r="A832" s="3" t="s">
        <v>63</v>
      </c>
      <c r="D832" s="3"/>
      <c r="E832" s="3"/>
    </row>
    <row r="833" spans="1:5" x14ac:dyDescent="0.25">
      <c r="A833" s="3" t="s">
        <v>66</v>
      </c>
      <c r="D833" s="3"/>
      <c r="E833" s="3"/>
    </row>
    <row r="834" spans="1:5" x14ac:dyDescent="0.25">
      <c r="A834" s="3" t="s">
        <v>80</v>
      </c>
      <c r="D834" s="3"/>
      <c r="E834" s="3"/>
    </row>
    <row r="835" spans="1:5" x14ac:dyDescent="0.25">
      <c r="A835" s="3" t="s">
        <v>72</v>
      </c>
      <c r="D835" s="3"/>
      <c r="E835" s="3"/>
    </row>
    <row r="836" spans="1:5" x14ac:dyDescent="0.25">
      <c r="A836" s="3" t="s">
        <v>107</v>
      </c>
      <c r="D836" s="3"/>
      <c r="E836" s="3"/>
    </row>
    <row r="837" spans="1:5" x14ac:dyDescent="0.25">
      <c r="A837" s="3" t="s">
        <v>98</v>
      </c>
      <c r="D837" s="3"/>
      <c r="E837" s="3"/>
    </row>
    <row r="838" spans="1:5" x14ac:dyDescent="0.25">
      <c r="A838" s="3" t="s">
        <v>98</v>
      </c>
      <c r="D838" s="3"/>
      <c r="E838" s="3"/>
    </row>
    <row r="839" spans="1:5" x14ac:dyDescent="0.25">
      <c r="A839" s="3" t="s">
        <v>102</v>
      </c>
      <c r="D839" s="3"/>
      <c r="E839" s="3"/>
    </row>
    <row r="840" spans="1:5" x14ac:dyDescent="0.25">
      <c r="A840" s="3" t="s">
        <v>110</v>
      </c>
      <c r="D840" s="3"/>
      <c r="E840" s="3"/>
    </row>
    <row r="841" spans="1:5" x14ac:dyDescent="0.25">
      <c r="A841" s="3" t="s">
        <v>65</v>
      </c>
      <c r="D841" s="3"/>
      <c r="E841" s="3"/>
    </row>
    <row r="842" spans="1:5" x14ac:dyDescent="0.25">
      <c r="A842" s="3" t="s">
        <v>66</v>
      </c>
      <c r="D842" s="3"/>
      <c r="E842" s="3"/>
    </row>
    <row r="843" spans="1:5" x14ac:dyDescent="0.25">
      <c r="A843" s="3" t="s">
        <v>66</v>
      </c>
      <c r="D843" s="3"/>
      <c r="E843" s="3"/>
    </row>
    <row r="844" spans="1:5" x14ac:dyDescent="0.25">
      <c r="A844" s="3" t="s">
        <v>110</v>
      </c>
      <c r="D844" s="3"/>
      <c r="E844" s="3"/>
    </row>
    <row r="845" spans="1:5" x14ac:dyDescent="0.25">
      <c r="A845" s="3" t="s">
        <v>54</v>
      </c>
      <c r="D845" s="3"/>
      <c r="E845" s="3"/>
    </row>
    <row r="846" spans="1:5" x14ac:dyDescent="0.25">
      <c r="A846" s="3" t="s">
        <v>66</v>
      </c>
      <c r="D846" s="3"/>
      <c r="E846" s="3"/>
    </row>
    <row r="847" spans="1:5" x14ac:dyDescent="0.25">
      <c r="A847" s="3" t="s">
        <v>110</v>
      </c>
      <c r="D847" s="3"/>
      <c r="E847" s="3"/>
    </row>
    <row r="848" spans="1:5" x14ac:dyDescent="0.25">
      <c r="A848" s="3" t="s">
        <v>66</v>
      </c>
      <c r="D848" s="3"/>
      <c r="E848" s="3"/>
    </row>
    <row r="849" spans="1:5" x14ac:dyDescent="0.25">
      <c r="A849" s="3" t="s">
        <v>66</v>
      </c>
      <c r="D849" s="3"/>
      <c r="E849" s="3"/>
    </row>
    <row r="850" spans="1:5" x14ac:dyDescent="0.25">
      <c r="A850" s="3" t="s">
        <v>370</v>
      </c>
      <c r="D850" s="3"/>
      <c r="E850" s="3"/>
    </row>
    <row r="851" spans="1:5" x14ac:dyDescent="0.25">
      <c r="A851" s="3" t="s">
        <v>105</v>
      </c>
      <c r="D851" s="3"/>
      <c r="E851" s="3"/>
    </row>
    <row r="852" spans="1:5" x14ac:dyDescent="0.25">
      <c r="A852" s="3" t="s">
        <v>363</v>
      </c>
      <c r="D852" s="3"/>
      <c r="E852" s="3"/>
    </row>
    <row r="853" spans="1:5" x14ac:dyDescent="0.25">
      <c r="A853" s="3" t="s">
        <v>110</v>
      </c>
      <c r="D853" s="3"/>
      <c r="E853" s="3"/>
    </row>
    <row r="854" spans="1:5" x14ac:dyDescent="0.25">
      <c r="A854" s="3" t="s">
        <v>44</v>
      </c>
      <c r="D854" s="3"/>
      <c r="E854" s="3"/>
    </row>
    <row r="855" spans="1:5" x14ac:dyDescent="0.25">
      <c r="A855" s="3" t="s">
        <v>66</v>
      </c>
      <c r="D855" s="3"/>
      <c r="E855" s="3"/>
    </row>
    <row r="856" spans="1:5" x14ac:dyDescent="0.25">
      <c r="A856" s="3" t="s">
        <v>62</v>
      </c>
      <c r="D856" s="3"/>
      <c r="E856" s="3"/>
    </row>
    <row r="857" spans="1:5" x14ac:dyDescent="0.25">
      <c r="A857" s="3" t="s">
        <v>104</v>
      </c>
      <c r="D857" s="3"/>
      <c r="E857" s="3"/>
    </row>
    <row r="858" spans="1:5" x14ac:dyDescent="0.25">
      <c r="A858" s="3" t="s">
        <v>88</v>
      </c>
      <c r="D858" s="3"/>
      <c r="E858" s="3"/>
    </row>
    <row r="859" spans="1:5" x14ac:dyDescent="0.25">
      <c r="A859" s="3" t="s">
        <v>362</v>
      </c>
      <c r="D859" s="3"/>
      <c r="E859" s="3"/>
    </row>
    <row r="860" spans="1:5" x14ac:dyDescent="0.25">
      <c r="A860" s="3" t="s">
        <v>363</v>
      </c>
      <c r="D860" s="3"/>
      <c r="E860" s="3"/>
    </row>
    <row r="861" spans="1:5" x14ac:dyDescent="0.25">
      <c r="A861" s="3" t="s">
        <v>50</v>
      </c>
      <c r="D861" s="3"/>
      <c r="E861" s="3"/>
    </row>
    <row r="862" spans="1:5" x14ac:dyDescent="0.25">
      <c r="A862" s="3" t="s">
        <v>116</v>
      </c>
      <c r="D862" s="3"/>
      <c r="E862" s="3"/>
    </row>
    <row r="863" spans="1:5" x14ac:dyDescent="0.25">
      <c r="A863" s="3" t="s">
        <v>29</v>
      </c>
      <c r="D863" s="3"/>
      <c r="E863" s="3"/>
    </row>
    <row r="864" spans="1:5" x14ac:dyDescent="0.25">
      <c r="A864" s="3" t="s">
        <v>76</v>
      </c>
      <c r="D864" s="3"/>
      <c r="E864" s="3"/>
    </row>
    <row r="865" spans="1:5" x14ac:dyDescent="0.25">
      <c r="A865" s="3" t="s">
        <v>96</v>
      </c>
      <c r="D865" s="3"/>
      <c r="E865" s="3"/>
    </row>
    <row r="866" spans="1:5" x14ac:dyDescent="0.25">
      <c r="A866" s="3" t="s">
        <v>66</v>
      </c>
      <c r="D866" s="3"/>
      <c r="E866" s="3"/>
    </row>
    <row r="867" spans="1:5" x14ac:dyDescent="0.25">
      <c r="A867" s="3" t="s">
        <v>66</v>
      </c>
      <c r="D867" s="3"/>
      <c r="E867" s="3"/>
    </row>
    <row r="868" spans="1:5" x14ac:dyDescent="0.25">
      <c r="A868" s="3" t="s">
        <v>29</v>
      </c>
      <c r="D868" s="3"/>
      <c r="E868" s="3"/>
    </row>
    <row r="869" spans="1:5" x14ac:dyDescent="0.25">
      <c r="A869" s="3" t="s">
        <v>66</v>
      </c>
      <c r="D869" s="3"/>
      <c r="E869" s="3"/>
    </row>
    <row r="870" spans="1:5" x14ac:dyDescent="0.25">
      <c r="A870" s="3" t="s">
        <v>29</v>
      </c>
      <c r="D870" s="3"/>
      <c r="E870" s="3"/>
    </row>
    <row r="871" spans="1:5" x14ac:dyDescent="0.25">
      <c r="A871" s="3" t="s">
        <v>363</v>
      </c>
      <c r="D871" s="3"/>
      <c r="E871" s="3"/>
    </row>
    <row r="872" spans="1:5" x14ac:dyDescent="0.25">
      <c r="A872" s="3" t="s">
        <v>99</v>
      </c>
      <c r="D872" s="3"/>
      <c r="E872" s="3"/>
    </row>
    <row r="873" spans="1:5" x14ac:dyDescent="0.25">
      <c r="A873" s="3" t="s">
        <v>66</v>
      </c>
      <c r="D873" s="3"/>
      <c r="E873" s="3"/>
    </row>
    <row r="874" spans="1:5" x14ac:dyDescent="0.25">
      <c r="A874" s="3" t="s">
        <v>110</v>
      </c>
      <c r="D874" s="3"/>
      <c r="E874" s="3"/>
    </row>
    <row r="875" spans="1:5" x14ac:dyDescent="0.25">
      <c r="A875" s="3" t="s">
        <v>105</v>
      </c>
      <c r="D875" s="3"/>
      <c r="E875" s="3"/>
    </row>
    <row r="876" spans="1:5" x14ac:dyDescent="0.25">
      <c r="A876" s="3" t="s">
        <v>70</v>
      </c>
      <c r="D876" s="3"/>
      <c r="E876" s="3"/>
    </row>
    <row r="877" spans="1:5" x14ac:dyDescent="0.25">
      <c r="A877" s="3" t="s">
        <v>72</v>
      </c>
      <c r="D877" s="3"/>
      <c r="E877" s="3"/>
    </row>
    <row r="878" spans="1:5" x14ac:dyDescent="0.25">
      <c r="A878" s="3" t="s">
        <v>33</v>
      </c>
      <c r="D878" s="3"/>
      <c r="E878" s="3"/>
    </row>
    <row r="879" spans="1:5" x14ac:dyDescent="0.25">
      <c r="A879" s="3" t="s">
        <v>45</v>
      </c>
      <c r="D879" s="3"/>
      <c r="E879" s="3"/>
    </row>
    <row r="880" spans="1:5" x14ac:dyDescent="0.25">
      <c r="A880" s="3" t="s">
        <v>41</v>
      </c>
      <c r="D880" s="3"/>
      <c r="E880" s="3"/>
    </row>
    <row r="881" spans="1:5" x14ac:dyDescent="0.25">
      <c r="A881" s="3" t="s">
        <v>96</v>
      </c>
      <c r="D881" s="3"/>
      <c r="E881" s="3"/>
    </row>
    <row r="882" spans="1:5" x14ac:dyDescent="0.25">
      <c r="A882" s="3" t="s">
        <v>66</v>
      </c>
      <c r="D882" s="3"/>
      <c r="E882" s="3"/>
    </row>
    <row r="883" spans="1:5" x14ac:dyDescent="0.25">
      <c r="A883" s="3" t="s">
        <v>48</v>
      </c>
      <c r="D883" s="3"/>
      <c r="E883" s="3"/>
    </row>
    <row r="884" spans="1:5" x14ac:dyDescent="0.25">
      <c r="A884" s="3" t="s">
        <v>96</v>
      </c>
      <c r="D884" s="3"/>
      <c r="E884" s="3"/>
    </row>
    <row r="885" spans="1:5" x14ac:dyDescent="0.25">
      <c r="A885" s="3" t="s">
        <v>386</v>
      </c>
      <c r="D885" s="3"/>
      <c r="E885" s="3"/>
    </row>
    <row r="886" spans="1:5" x14ac:dyDescent="0.25">
      <c r="A886" s="3" t="s">
        <v>66</v>
      </c>
      <c r="D886" s="3"/>
      <c r="E886" s="3"/>
    </row>
    <row r="887" spans="1:5" x14ac:dyDescent="0.25">
      <c r="A887" s="3" t="s">
        <v>98</v>
      </c>
      <c r="D887" s="3"/>
      <c r="E887" s="3"/>
    </row>
    <row r="888" spans="1:5" x14ac:dyDescent="0.25">
      <c r="A888" s="3" t="s">
        <v>84</v>
      </c>
      <c r="D888" s="3"/>
      <c r="E888" s="3"/>
    </row>
    <row r="889" spans="1:5" x14ac:dyDescent="0.25">
      <c r="A889" s="3" t="s">
        <v>47</v>
      </c>
      <c r="D889" s="3"/>
      <c r="E889" s="3"/>
    </row>
    <row r="890" spans="1:5" x14ac:dyDescent="0.25">
      <c r="A890" s="3" t="s">
        <v>66</v>
      </c>
      <c r="D890" s="3"/>
      <c r="E890" s="3"/>
    </row>
    <row r="891" spans="1:5" x14ac:dyDescent="0.25">
      <c r="A891" s="3" t="s">
        <v>110</v>
      </c>
      <c r="D891" s="3"/>
      <c r="E891" s="3"/>
    </row>
    <row r="892" spans="1:5" x14ac:dyDescent="0.25">
      <c r="A892" s="3" t="s">
        <v>66</v>
      </c>
      <c r="D892" s="3"/>
      <c r="E892" s="3"/>
    </row>
    <row r="893" spans="1:5" x14ac:dyDescent="0.25">
      <c r="A893" s="3" t="s">
        <v>114</v>
      </c>
      <c r="D893" s="3"/>
      <c r="E893" s="3"/>
    </row>
    <row r="894" spans="1:5" x14ac:dyDescent="0.25">
      <c r="A894" s="3" t="s">
        <v>376</v>
      </c>
      <c r="D894" s="3"/>
      <c r="E894" s="3"/>
    </row>
    <row r="895" spans="1:5" x14ac:dyDescent="0.25">
      <c r="A895" s="3" t="s">
        <v>363</v>
      </c>
      <c r="D895" s="3"/>
      <c r="E895" s="3"/>
    </row>
    <row r="896" spans="1:5" x14ac:dyDescent="0.25">
      <c r="A896" s="3" t="s">
        <v>92</v>
      </c>
      <c r="D896" s="3"/>
      <c r="E896" s="3"/>
    </row>
    <row r="897" spans="1:5" x14ac:dyDescent="0.25">
      <c r="A897" s="3" t="s">
        <v>66</v>
      </c>
      <c r="D897" s="3"/>
      <c r="E897" s="3"/>
    </row>
    <row r="898" spans="1:5" x14ac:dyDescent="0.25">
      <c r="A898" s="3" t="s">
        <v>44</v>
      </c>
      <c r="D898" s="3"/>
      <c r="E898" s="3"/>
    </row>
    <row r="899" spans="1:5" x14ac:dyDescent="0.25">
      <c r="A899" s="3" t="s">
        <v>110</v>
      </c>
      <c r="D899" s="3"/>
      <c r="E899" s="3"/>
    </row>
    <row r="900" spans="1:5" x14ac:dyDescent="0.25">
      <c r="A900" s="3" t="s">
        <v>116</v>
      </c>
      <c r="D900" s="3"/>
      <c r="E900" s="3"/>
    </row>
    <row r="901" spans="1:5" x14ac:dyDescent="0.25">
      <c r="A901" s="3" t="s">
        <v>66</v>
      </c>
      <c r="D901" s="3"/>
      <c r="E901" s="3"/>
    </row>
    <row r="902" spans="1:5" x14ac:dyDescent="0.25">
      <c r="A902" s="3" t="s">
        <v>66</v>
      </c>
      <c r="D902" s="3"/>
      <c r="E902" s="3"/>
    </row>
    <row r="903" spans="1:5" x14ac:dyDescent="0.25">
      <c r="A903" s="3" t="s">
        <v>29</v>
      </c>
      <c r="D903" s="3"/>
      <c r="E903" s="3"/>
    </row>
    <row r="904" spans="1:5" x14ac:dyDescent="0.25">
      <c r="A904" s="3" t="s">
        <v>376</v>
      </c>
      <c r="D904" s="3"/>
      <c r="E904" s="3"/>
    </row>
    <row r="905" spans="1:5" x14ac:dyDescent="0.25">
      <c r="A905" s="3" t="s">
        <v>33</v>
      </c>
      <c r="D905" s="3"/>
      <c r="E905" s="3"/>
    </row>
    <row r="906" spans="1:5" x14ac:dyDescent="0.25">
      <c r="A906" s="3" t="s">
        <v>98</v>
      </c>
      <c r="D906" s="3"/>
      <c r="E906" s="3"/>
    </row>
    <row r="907" spans="1:5" x14ac:dyDescent="0.25">
      <c r="A907" s="3" t="s">
        <v>363</v>
      </c>
      <c r="D907" s="3"/>
      <c r="E907" s="3"/>
    </row>
    <row r="908" spans="1:5" x14ac:dyDescent="0.25">
      <c r="A908" s="3" t="s">
        <v>84</v>
      </c>
      <c r="D908" s="3"/>
      <c r="E908" s="3"/>
    </row>
    <row r="909" spans="1:5" x14ac:dyDescent="0.25">
      <c r="A909" s="3" t="s">
        <v>66</v>
      </c>
      <c r="D909" s="3"/>
      <c r="E909" s="3"/>
    </row>
    <row r="910" spans="1:5" x14ac:dyDescent="0.25">
      <c r="A910" s="3" t="s">
        <v>48</v>
      </c>
      <c r="D910" s="3"/>
      <c r="E910" s="3"/>
    </row>
    <row r="911" spans="1:5" x14ac:dyDescent="0.25">
      <c r="A911" s="3" t="s">
        <v>84</v>
      </c>
      <c r="D911" s="3"/>
      <c r="E911" s="3"/>
    </row>
    <row r="912" spans="1:5" x14ac:dyDescent="0.25">
      <c r="A912" s="3" t="s">
        <v>363</v>
      </c>
      <c r="D912" s="3"/>
      <c r="E912" s="3"/>
    </row>
    <row r="913" spans="1:5" x14ac:dyDescent="0.25">
      <c r="A913" s="3" t="s">
        <v>66</v>
      </c>
      <c r="D913" s="3"/>
      <c r="E913" s="3"/>
    </row>
    <row r="914" spans="1:5" x14ac:dyDescent="0.25">
      <c r="A914" s="3" t="s">
        <v>92</v>
      </c>
      <c r="D914" s="3"/>
      <c r="E914" s="3"/>
    </row>
    <row r="915" spans="1:5" x14ac:dyDescent="0.25">
      <c r="A915" s="3" t="s">
        <v>110</v>
      </c>
      <c r="D915" s="3"/>
      <c r="E915" s="3"/>
    </row>
    <row r="916" spans="1:5" x14ac:dyDescent="0.25">
      <c r="A916" s="3" t="s">
        <v>110</v>
      </c>
      <c r="D916" s="3"/>
      <c r="E916" s="3"/>
    </row>
    <row r="917" spans="1:5" x14ac:dyDescent="0.25">
      <c r="A917" s="3" t="s">
        <v>24</v>
      </c>
      <c r="D917" s="3"/>
      <c r="E917" s="3"/>
    </row>
    <row r="918" spans="1:5" x14ac:dyDescent="0.25">
      <c r="A918" s="3" t="s">
        <v>70</v>
      </c>
      <c r="D918" s="3"/>
      <c r="E918" s="3"/>
    </row>
    <row r="919" spans="1:5" x14ac:dyDescent="0.25">
      <c r="A919" s="3" t="s">
        <v>371</v>
      </c>
      <c r="D919" s="3"/>
      <c r="E919" s="3"/>
    </row>
    <row r="920" spans="1:5" x14ac:dyDescent="0.25">
      <c r="A920" s="3" t="s">
        <v>72</v>
      </c>
      <c r="D920" s="3"/>
      <c r="E920" s="3"/>
    </row>
    <row r="921" spans="1:5" x14ac:dyDescent="0.25">
      <c r="A921" s="3" t="s">
        <v>80</v>
      </c>
      <c r="D921" s="3"/>
      <c r="E921" s="3"/>
    </row>
    <row r="922" spans="1:5" x14ac:dyDescent="0.25">
      <c r="A922" s="3" t="s">
        <v>66</v>
      </c>
      <c r="D922" s="3"/>
      <c r="E922" s="3"/>
    </row>
    <row r="923" spans="1:5" x14ac:dyDescent="0.25">
      <c r="A923" s="3" t="s">
        <v>66</v>
      </c>
      <c r="D923" s="3"/>
      <c r="E923" s="3"/>
    </row>
    <row r="924" spans="1:5" x14ac:dyDescent="0.25">
      <c r="A924" s="3" t="s">
        <v>66</v>
      </c>
      <c r="D924" s="3"/>
      <c r="E924" s="3"/>
    </row>
    <row r="925" spans="1:5" x14ac:dyDescent="0.25">
      <c r="A925" s="3" t="s">
        <v>110</v>
      </c>
      <c r="D925" s="3"/>
      <c r="E925" s="3"/>
    </row>
    <row r="926" spans="1:5" x14ac:dyDescent="0.25">
      <c r="A926" s="3" t="s">
        <v>382</v>
      </c>
      <c r="D926" s="3"/>
      <c r="E926" s="3"/>
    </row>
    <row r="927" spans="1:5" x14ac:dyDescent="0.25">
      <c r="A927" s="3" t="s">
        <v>98</v>
      </c>
      <c r="D927" s="3"/>
      <c r="E927" s="3"/>
    </row>
    <row r="928" spans="1:5" x14ac:dyDescent="0.25">
      <c r="A928" s="3" t="s">
        <v>66</v>
      </c>
      <c r="D928" s="3"/>
      <c r="E928" s="3"/>
    </row>
    <row r="929" spans="1:5" x14ac:dyDescent="0.25">
      <c r="A929" s="3" t="s">
        <v>227</v>
      </c>
      <c r="D929" s="3"/>
      <c r="E929" s="3"/>
    </row>
    <row r="930" spans="1:5" x14ac:dyDescent="0.25">
      <c r="A930" s="3" t="s">
        <v>66</v>
      </c>
      <c r="D930" s="3"/>
      <c r="E930" s="3"/>
    </row>
    <row r="931" spans="1:5" x14ac:dyDescent="0.25">
      <c r="A931" s="3" t="s">
        <v>387</v>
      </c>
      <c r="D931" s="3"/>
      <c r="E931" s="3"/>
    </row>
    <row r="932" spans="1:5" x14ac:dyDescent="0.25">
      <c r="A932" s="3" t="s">
        <v>98</v>
      </c>
      <c r="D932" s="3"/>
      <c r="E932" s="3"/>
    </row>
    <row r="933" spans="1:5" x14ac:dyDescent="0.25">
      <c r="A933" s="3" t="s">
        <v>54</v>
      </c>
      <c r="D933" s="3"/>
      <c r="E933" s="3"/>
    </row>
    <row r="934" spans="1:5" x14ac:dyDescent="0.25">
      <c r="A934" s="3" t="s">
        <v>101</v>
      </c>
      <c r="D934" s="3"/>
      <c r="E934" s="3"/>
    </row>
    <row r="935" spans="1:5" x14ac:dyDescent="0.25">
      <c r="A935" s="3" t="s">
        <v>110</v>
      </c>
      <c r="D935" s="3"/>
      <c r="E935" s="3"/>
    </row>
    <row r="936" spans="1:5" x14ac:dyDescent="0.25">
      <c r="A936" s="3" t="s">
        <v>66</v>
      </c>
      <c r="D936" s="3"/>
      <c r="E936" s="3"/>
    </row>
    <row r="937" spans="1:5" x14ac:dyDescent="0.25">
      <c r="A937" s="3" t="s">
        <v>54</v>
      </c>
      <c r="D937" s="3"/>
      <c r="E937" s="3"/>
    </row>
    <row r="938" spans="1:5" x14ac:dyDescent="0.25">
      <c r="A938" s="3" t="s">
        <v>116</v>
      </c>
      <c r="D938" s="3"/>
      <c r="E938" s="3"/>
    </row>
    <row r="939" spans="1:5" x14ac:dyDescent="0.25">
      <c r="A939" s="3" t="s">
        <v>44</v>
      </c>
      <c r="D939" s="3"/>
      <c r="E939" s="3"/>
    </row>
    <row r="940" spans="1:5" x14ac:dyDescent="0.25">
      <c r="A940" s="3" t="s">
        <v>85</v>
      </c>
      <c r="D940" s="3"/>
      <c r="E940" s="3"/>
    </row>
    <row r="941" spans="1:5" x14ac:dyDescent="0.25">
      <c r="A941" s="3" t="s">
        <v>66</v>
      </c>
      <c r="D941" s="3"/>
      <c r="E941" s="3"/>
    </row>
    <row r="942" spans="1:5" x14ac:dyDescent="0.25">
      <c r="A942" s="3" t="s">
        <v>96</v>
      </c>
      <c r="D942" s="3"/>
      <c r="E942" s="3"/>
    </row>
    <row r="943" spans="1:5" x14ac:dyDescent="0.25">
      <c r="A943" s="3" t="s">
        <v>102</v>
      </c>
      <c r="D943" s="3"/>
      <c r="E943" s="3"/>
    </row>
    <row r="944" spans="1:5" x14ac:dyDescent="0.25">
      <c r="A944" s="3" t="s">
        <v>98</v>
      </c>
      <c r="D944" s="3"/>
      <c r="E944" s="3"/>
    </row>
    <row r="945" spans="1:5" x14ac:dyDescent="0.25">
      <c r="A945" s="3" t="s">
        <v>45</v>
      </c>
      <c r="D945" s="3"/>
      <c r="E945" s="3"/>
    </row>
    <row r="946" spans="1:5" x14ac:dyDescent="0.25">
      <c r="A946" s="3" t="s">
        <v>92</v>
      </c>
      <c r="D946" s="3"/>
      <c r="E946" s="3"/>
    </row>
    <row r="947" spans="1:5" x14ac:dyDescent="0.25">
      <c r="A947" s="3" t="s">
        <v>107</v>
      </c>
      <c r="D947" s="3"/>
      <c r="E947" s="3"/>
    </row>
    <row r="948" spans="1:5" x14ac:dyDescent="0.25">
      <c r="A948" s="3" t="s">
        <v>90</v>
      </c>
      <c r="D948" s="3"/>
      <c r="E948" s="3"/>
    </row>
    <row r="949" spans="1:5" x14ac:dyDescent="0.25">
      <c r="A949" s="3" t="s">
        <v>47</v>
      </c>
      <c r="D949" s="3"/>
      <c r="E949" s="3"/>
    </row>
    <row r="950" spans="1:5" x14ac:dyDescent="0.25">
      <c r="A950" s="3" t="s">
        <v>363</v>
      </c>
      <c r="D950" s="3"/>
      <c r="E950" s="3"/>
    </row>
    <row r="951" spans="1:5" x14ac:dyDescent="0.25">
      <c r="A951" s="3" t="s">
        <v>88</v>
      </c>
      <c r="D951" s="3"/>
      <c r="E951" s="3"/>
    </row>
    <row r="952" spans="1:5" x14ac:dyDescent="0.25">
      <c r="A952" s="3" t="s">
        <v>26</v>
      </c>
      <c r="D952" s="3"/>
      <c r="E952" s="3"/>
    </row>
    <row r="953" spans="1:5" x14ac:dyDescent="0.25">
      <c r="A953" s="3" t="s">
        <v>50</v>
      </c>
      <c r="D953" s="3"/>
      <c r="E953" s="3"/>
    </row>
    <row r="954" spans="1:5" x14ac:dyDescent="0.25">
      <c r="A954" s="3" t="s">
        <v>66</v>
      </c>
      <c r="D954" s="3"/>
      <c r="E954" s="3"/>
    </row>
    <row r="955" spans="1:5" x14ac:dyDescent="0.25">
      <c r="A955" s="3" t="s">
        <v>33</v>
      </c>
      <c r="D955" s="3"/>
      <c r="E955" s="3"/>
    </row>
    <row r="956" spans="1:5" x14ac:dyDescent="0.25">
      <c r="A956" s="3" t="s">
        <v>388</v>
      </c>
      <c r="D956" s="3"/>
      <c r="E956" s="3"/>
    </row>
    <row r="957" spans="1:5" x14ac:dyDescent="0.25">
      <c r="A957" s="3" t="s">
        <v>101</v>
      </c>
      <c r="D957" s="3"/>
      <c r="E957" s="3"/>
    </row>
    <row r="958" spans="1:5" x14ac:dyDescent="0.25">
      <c r="A958" s="3" t="s">
        <v>383</v>
      </c>
      <c r="D958" s="3"/>
      <c r="E958" s="3"/>
    </row>
    <row r="959" spans="1:5" x14ac:dyDescent="0.25">
      <c r="A959" s="3" t="s">
        <v>227</v>
      </c>
      <c r="D959" s="3"/>
      <c r="E959" s="3"/>
    </row>
    <row r="960" spans="1:5" x14ac:dyDescent="0.25">
      <c r="A960" s="3" t="s">
        <v>66</v>
      </c>
      <c r="D960" s="3"/>
      <c r="E960" s="3"/>
    </row>
    <row r="961" spans="1:5" x14ac:dyDescent="0.25">
      <c r="A961" s="3" t="s">
        <v>366</v>
      </c>
      <c r="D961" s="3"/>
      <c r="E961" s="3"/>
    </row>
    <row r="962" spans="1:5" x14ac:dyDescent="0.25">
      <c r="A962" s="3" t="s">
        <v>114</v>
      </c>
      <c r="D962" s="3"/>
      <c r="E962" s="3"/>
    </row>
    <row r="963" spans="1:5" x14ac:dyDescent="0.25">
      <c r="A963" s="3" t="s">
        <v>45</v>
      </c>
      <c r="D963" s="3"/>
      <c r="E963" s="3"/>
    </row>
    <row r="964" spans="1:5" x14ac:dyDescent="0.25">
      <c r="A964" s="3" t="s">
        <v>116</v>
      </c>
      <c r="D964" s="3"/>
      <c r="E964" s="3"/>
    </row>
    <row r="965" spans="1:5" x14ac:dyDescent="0.25">
      <c r="A965" s="3" t="s">
        <v>48</v>
      </c>
      <c r="D965" s="3"/>
      <c r="E965" s="3"/>
    </row>
    <row r="966" spans="1:5" x14ac:dyDescent="0.25">
      <c r="A966" s="3" t="s">
        <v>66</v>
      </c>
      <c r="D966" s="3"/>
      <c r="E966" s="3"/>
    </row>
    <row r="967" spans="1:5" x14ac:dyDescent="0.25">
      <c r="A967" s="3" t="s">
        <v>114</v>
      </c>
      <c r="D967" s="3"/>
      <c r="E967" s="3"/>
    </row>
    <row r="968" spans="1:5" x14ac:dyDescent="0.25">
      <c r="A968" s="3" t="s">
        <v>78</v>
      </c>
      <c r="D968" s="3"/>
      <c r="E968" s="3"/>
    </row>
    <row r="969" spans="1:5" x14ac:dyDescent="0.25">
      <c r="A969" s="3" t="s">
        <v>98</v>
      </c>
      <c r="D969" s="3"/>
      <c r="E969" s="3"/>
    </row>
    <row r="970" spans="1:5" x14ac:dyDescent="0.25">
      <c r="A970" s="3" t="s">
        <v>102</v>
      </c>
      <c r="D970" s="3"/>
      <c r="E970" s="3"/>
    </row>
    <row r="971" spans="1:5" x14ac:dyDescent="0.25">
      <c r="A971" s="3" t="s">
        <v>363</v>
      </c>
      <c r="D971" s="3"/>
      <c r="E971" s="3"/>
    </row>
    <row r="972" spans="1:5" x14ac:dyDescent="0.25">
      <c r="A972" s="3" t="s">
        <v>48</v>
      </c>
      <c r="D972" s="3"/>
      <c r="E972" s="3"/>
    </row>
    <row r="973" spans="1:5" x14ac:dyDescent="0.25">
      <c r="A973" s="3" t="s">
        <v>110</v>
      </c>
      <c r="D973" s="3"/>
      <c r="E973" s="3"/>
    </row>
    <row r="974" spans="1:5" x14ac:dyDescent="0.25">
      <c r="A974" s="3" t="s">
        <v>96</v>
      </c>
      <c r="D974" s="3"/>
      <c r="E974" s="3"/>
    </row>
    <row r="975" spans="1:5" x14ac:dyDescent="0.25">
      <c r="A975" s="3" t="s">
        <v>98</v>
      </c>
      <c r="D975" s="3"/>
      <c r="E975" s="3"/>
    </row>
    <row r="976" spans="1:5" x14ac:dyDescent="0.25">
      <c r="A976" s="3" t="s">
        <v>66</v>
      </c>
      <c r="D976" s="3"/>
      <c r="E976" s="3"/>
    </row>
    <row r="977" spans="1:5" x14ac:dyDescent="0.25">
      <c r="A977" s="3" t="s">
        <v>70</v>
      </c>
      <c r="D977" s="3"/>
      <c r="E977" s="3"/>
    </row>
    <row r="978" spans="1:5" x14ac:dyDescent="0.25">
      <c r="A978" s="3" t="s">
        <v>66</v>
      </c>
      <c r="D978" s="3"/>
      <c r="E978" s="3"/>
    </row>
    <row r="979" spans="1:5" x14ac:dyDescent="0.25">
      <c r="A979" s="3" t="s">
        <v>54</v>
      </c>
      <c r="D979" s="3"/>
      <c r="E979" s="3"/>
    </row>
    <row r="980" spans="1:5" x14ac:dyDescent="0.25">
      <c r="A980" s="3" t="s">
        <v>110</v>
      </c>
      <c r="D980" s="3"/>
      <c r="E980" s="3"/>
    </row>
    <row r="981" spans="1:5" x14ac:dyDescent="0.25">
      <c r="A981" s="3" t="s">
        <v>70</v>
      </c>
      <c r="D981" s="3"/>
      <c r="E981" s="3"/>
    </row>
    <row r="982" spans="1:5" x14ac:dyDescent="0.25">
      <c r="A982" s="3" t="s">
        <v>48</v>
      </c>
      <c r="D982" s="3"/>
      <c r="E982" s="3"/>
    </row>
    <row r="983" spans="1:5" x14ac:dyDescent="0.25">
      <c r="A983" s="3" t="s">
        <v>56</v>
      </c>
      <c r="D983" s="3"/>
      <c r="E983" s="3"/>
    </row>
    <row r="984" spans="1:5" x14ac:dyDescent="0.25">
      <c r="A984" s="3" t="s">
        <v>44</v>
      </c>
      <c r="D984" s="3"/>
      <c r="E984" s="3"/>
    </row>
    <row r="985" spans="1:5" x14ac:dyDescent="0.25">
      <c r="A985" s="3" t="s">
        <v>66</v>
      </c>
      <c r="D985" s="3"/>
      <c r="E985" s="3"/>
    </row>
    <row r="986" spans="1:5" x14ac:dyDescent="0.25">
      <c r="A986" s="3" t="s">
        <v>96</v>
      </c>
      <c r="D986" s="3"/>
      <c r="E986" s="3"/>
    </row>
    <row r="987" spans="1:5" x14ac:dyDescent="0.25">
      <c r="A987" s="3" t="s">
        <v>363</v>
      </c>
      <c r="D987" s="3"/>
      <c r="E987" s="3"/>
    </row>
    <row r="988" spans="1:5" x14ac:dyDescent="0.25">
      <c r="A988" s="3" t="s">
        <v>50</v>
      </c>
      <c r="D988" s="3"/>
      <c r="E988" s="3"/>
    </row>
    <row r="989" spans="1:5" x14ac:dyDescent="0.25">
      <c r="A989" s="3" t="s">
        <v>29</v>
      </c>
      <c r="D989" s="3"/>
      <c r="E989" s="3"/>
    </row>
    <row r="990" spans="1:5" x14ac:dyDescent="0.25">
      <c r="A990" s="3" t="s">
        <v>31</v>
      </c>
      <c r="D990" s="3"/>
      <c r="E990" s="3"/>
    </row>
    <row r="991" spans="1:5" x14ac:dyDescent="0.25">
      <c r="A991" s="3" t="s">
        <v>24</v>
      </c>
      <c r="D991" s="3"/>
      <c r="E991" s="3"/>
    </row>
    <row r="992" spans="1:5" x14ac:dyDescent="0.25">
      <c r="A992" s="3" t="s">
        <v>363</v>
      </c>
      <c r="D992" s="3"/>
      <c r="E992" s="3"/>
    </row>
    <row r="993" spans="1:5" x14ac:dyDescent="0.25">
      <c r="A993" s="3" t="s">
        <v>96</v>
      </c>
      <c r="D993" s="3"/>
      <c r="E993" s="3"/>
    </row>
    <row r="994" spans="1:5" x14ac:dyDescent="0.25">
      <c r="A994" s="3" t="s">
        <v>96</v>
      </c>
      <c r="D994" s="3"/>
      <c r="E994" s="3"/>
    </row>
    <row r="995" spans="1:5" x14ac:dyDescent="0.25">
      <c r="A995" s="3" t="s">
        <v>66</v>
      </c>
      <c r="D995" s="3"/>
      <c r="E995" s="3"/>
    </row>
    <row r="996" spans="1:5" x14ac:dyDescent="0.25">
      <c r="A996" s="3" t="s">
        <v>109</v>
      </c>
      <c r="D996" s="3"/>
      <c r="E996" s="3"/>
    </row>
    <row r="997" spans="1:5" x14ac:dyDescent="0.25">
      <c r="A997" s="3" t="s">
        <v>98</v>
      </c>
      <c r="D997" s="3"/>
      <c r="E997" s="3"/>
    </row>
    <row r="998" spans="1:5" x14ac:dyDescent="0.25">
      <c r="A998" s="3" t="s">
        <v>101</v>
      </c>
      <c r="D998" s="3"/>
      <c r="E998" s="3"/>
    </row>
    <row r="999" spans="1:5" x14ac:dyDescent="0.25">
      <c r="A999" s="3" t="s">
        <v>363</v>
      </c>
      <c r="D999" s="3"/>
      <c r="E999" s="3"/>
    </row>
    <row r="1000" spans="1:5" x14ac:dyDescent="0.25">
      <c r="A1000" s="3" t="s">
        <v>363</v>
      </c>
      <c r="D1000" s="3"/>
      <c r="E1000" s="3"/>
    </row>
    <row r="1001" spans="1:5" x14ac:dyDescent="0.25">
      <c r="A1001" s="3" t="s">
        <v>110</v>
      </c>
      <c r="D1001" s="3"/>
      <c r="E1001" s="3"/>
    </row>
    <row r="1002" spans="1:5" x14ac:dyDescent="0.25">
      <c r="A1002" s="3" t="s">
        <v>87</v>
      </c>
      <c r="D1002" s="3"/>
      <c r="E1002" s="3"/>
    </row>
    <row r="1003" spans="1:5" x14ac:dyDescent="0.25">
      <c r="A1003" s="3" t="s">
        <v>92</v>
      </c>
      <c r="D1003" s="3"/>
      <c r="E1003" s="3"/>
    </row>
    <row r="1004" spans="1:5" x14ac:dyDescent="0.25">
      <c r="A1004" s="3" t="s">
        <v>41</v>
      </c>
      <c r="D1004" s="3"/>
      <c r="E1004" s="3"/>
    </row>
    <row r="1005" spans="1:5" x14ac:dyDescent="0.25">
      <c r="A1005" s="3" t="s">
        <v>376</v>
      </c>
      <c r="D1005" s="3"/>
      <c r="E1005" s="3"/>
    </row>
    <row r="1006" spans="1:5" x14ac:dyDescent="0.25">
      <c r="A1006" s="3" t="s">
        <v>98</v>
      </c>
      <c r="D1006" s="3"/>
      <c r="E1006" s="3"/>
    </row>
    <row r="1007" spans="1:5" x14ac:dyDescent="0.25">
      <c r="A1007" s="3" t="s">
        <v>116</v>
      </c>
      <c r="D1007" s="3"/>
      <c r="E1007" s="3"/>
    </row>
    <row r="1008" spans="1:5" x14ac:dyDescent="0.25">
      <c r="A1008" s="3" t="s">
        <v>66</v>
      </c>
      <c r="D1008" s="3"/>
      <c r="E1008" s="3"/>
    </row>
    <row r="1009" spans="1:5" x14ac:dyDescent="0.25">
      <c r="A1009" s="3" t="s">
        <v>90</v>
      </c>
      <c r="D1009" s="3"/>
      <c r="E1009" s="3"/>
    </row>
    <row r="1010" spans="1:5" x14ac:dyDescent="0.25">
      <c r="A1010" s="3" t="s">
        <v>33</v>
      </c>
      <c r="D1010" s="3"/>
      <c r="E1010" s="3"/>
    </row>
    <row r="1011" spans="1:5" x14ac:dyDescent="0.25">
      <c r="A1011" s="3" t="s">
        <v>48</v>
      </c>
      <c r="D1011" s="3"/>
      <c r="E1011" s="3"/>
    </row>
    <row r="1012" spans="1:5" x14ac:dyDescent="0.25">
      <c r="A1012" s="3" t="s">
        <v>116</v>
      </c>
      <c r="D1012" s="3"/>
      <c r="E1012" s="3"/>
    </row>
    <row r="1013" spans="1:5" x14ac:dyDescent="0.25">
      <c r="A1013" s="3" t="s">
        <v>102</v>
      </c>
      <c r="D1013" s="3"/>
      <c r="E1013" s="3"/>
    </row>
    <row r="1014" spans="1:5" x14ac:dyDescent="0.25">
      <c r="A1014" s="3" t="s">
        <v>381</v>
      </c>
      <c r="D1014" s="3"/>
      <c r="E1014" s="3"/>
    </row>
    <row r="1015" spans="1:5" x14ac:dyDescent="0.25">
      <c r="A1015" s="3" t="s">
        <v>116</v>
      </c>
      <c r="D1015" s="3"/>
      <c r="E1015" s="3"/>
    </row>
    <row r="1016" spans="1:5" x14ac:dyDescent="0.25">
      <c r="A1016" s="3" t="s">
        <v>66</v>
      </c>
      <c r="D1016" s="3"/>
      <c r="E1016" s="3"/>
    </row>
    <row r="1017" spans="1:5" x14ac:dyDescent="0.25">
      <c r="A1017" s="3" t="s">
        <v>110</v>
      </c>
      <c r="D1017" s="3"/>
      <c r="E1017" s="3"/>
    </row>
    <row r="1018" spans="1:5" x14ac:dyDescent="0.25">
      <c r="A1018" s="3" t="s">
        <v>356</v>
      </c>
      <c r="D1018" s="3"/>
      <c r="E1018" s="3"/>
    </row>
    <row r="1019" spans="1:5" x14ac:dyDescent="0.25">
      <c r="A1019" s="3" t="s">
        <v>76</v>
      </c>
      <c r="D1019" s="3"/>
      <c r="E1019" s="3"/>
    </row>
    <row r="1020" spans="1:5" x14ac:dyDescent="0.25">
      <c r="A1020" s="3" t="s">
        <v>96</v>
      </c>
      <c r="D1020" s="3"/>
      <c r="E1020" s="3"/>
    </row>
    <row r="1021" spans="1:5" x14ac:dyDescent="0.25">
      <c r="A1021" s="3" t="s">
        <v>110</v>
      </c>
      <c r="D1021" s="3"/>
      <c r="E1021" s="3"/>
    </row>
    <row r="1022" spans="1:5" x14ac:dyDescent="0.25">
      <c r="A1022" s="3" t="s">
        <v>109</v>
      </c>
      <c r="D1022" s="3"/>
      <c r="E1022" s="3"/>
    </row>
    <row r="1023" spans="1:5" x14ac:dyDescent="0.25">
      <c r="A1023" s="3" t="s">
        <v>27</v>
      </c>
      <c r="D1023" s="3"/>
      <c r="E1023" s="3"/>
    </row>
    <row r="1024" spans="1:5" x14ac:dyDescent="0.25">
      <c r="A1024" s="3" t="s">
        <v>66</v>
      </c>
      <c r="D1024" s="3"/>
      <c r="E1024" s="3"/>
    </row>
    <row r="1025" spans="1:5" x14ac:dyDescent="0.25">
      <c r="A1025" s="3" t="s">
        <v>80</v>
      </c>
      <c r="D1025" s="3"/>
      <c r="E1025" s="3"/>
    </row>
    <row r="1026" spans="1:5" x14ac:dyDescent="0.25">
      <c r="A1026" s="3" t="s">
        <v>66</v>
      </c>
      <c r="D1026" s="3"/>
      <c r="E1026" s="3"/>
    </row>
    <row r="1027" spans="1:5" x14ac:dyDescent="0.25">
      <c r="A1027" s="3" t="s">
        <v>24</v>
      </c>
      <c r="D1027" s="3"/>
      <c r="E1027" s="3"/>
    </row>
    <row r="1028" spans="1:5" x14ac:dyDescent="0.25">
      <c r="A1028" s="3" t="s">
        <v>116</v>
      </c>
      <c r="D1028" s="3"/>
      <c r="E1028" s="3"/>
    </row>
    <row r="1029" spans="1:5" x14ac:dyDescent="0.25">
      <c r="A1029" s="3" t="s">
        <v>26</v>
      </c>
      <c r="D1029" s="3"/>
      <c r="E1029" s="3"/>
    </row>
    <row r="1030" spans="1:5" x14ac:dyDescent="0.25">
      <c r="A1030" s="3" t="s">
        <v>72</v>
      </c>
      <c r="D1030" s="3"/>
      <c r="E1030" s="3"/>
    </row>
    <row r="1031" spans="1:5" x14ac:dyDescent="0.25">
      <c r="A1031" s="3" t="s">
        <v>72</v>
      </c>
      <c r="D1031" s="3"/>
      <c r="E1031" s="3"/>
    </row>
    <row r="1032" spans="1:5" x14ac:dyDescent="0.25">
      <c r="A1032" s="3" t="s">
        <v>112</v>
      </c>
      <c r="D1032" s="3"/>
      <c r="E1032" s="3"/>
    </row>
    <row r="1033" spans="1:5" x14ac:dyDescent="0.25">
      <c r="A1033" s="3" t="s">
        <v>96</v>
      </c>
      <c r="D1033" s="3"/>
      <c r="E1033" s="3"/>
    </row>
    <row r="1034" spans="1:5" x14ac:dyDescent="0.25">
      <c r="A1034" s="3" t="s">
        <v>110</v>
      </c>
      <c r="D1034" s="3"/>
      <c r="E1034" s="3"/>
    </row>
    <row r="1035" spans="1:5" x14ac:dyDescent="0.25">
      <c r="A1035" s="3" t="s">
        <v>116</v>
      </c>
      <c r="D1035" s="3"/>
      <c r="E1035" s="3"/>
    </row>
    <row r="1036" spans="1:5" x14ac:dyDescent="0.25">
      <c r="A1036" s="3" t="s">
        <v>383</v>
      </c>
      <c r="D1036" s="3"/>
      <c r="E1036" s="3"/>
    </row>
    <row r="1037" spans="1:5" x14ac:dyDescent="0.25">
      <c r="A1037" s="3" t="s">
        <v>66</v>
      </c>
      <c r="D1037" s="3"/>
      <c r="E1037" s="3"/>
    </row>
    <row r="1038" spans="1:5" x14ac:dyDescent="0.25">
      <c r="A1038" s="3" t="s">
        <v>72</v>
      </c>
      <c r="D1038" s="3"/>
      <c r="E1038" s="3"/>
    </row>
    <row r="1039" spans="1:5" x14ac:dyDescent="0.25">
      <c r="A1039" s="3" t="s">
        <v>35</v>
      </c>
      <c r="D1039" s="3"/>
      <c r="E1039" s="3"/>
    </row>
    <row r="1040" spans="1:5" x14ac:dyDescent="0.25">
      <c r="A1040" s="3" t="s">
        <v>105</v>
      </c>
      <c r="D1040" s="3"/>
      <c r="E1040" s="3"/>
    </row>
    <row r="1041" spans="1:5" x14ac:dyDescent="0.25">
      <c r="A1041" s="3" t="s">
        <v>388</v>
      </c>
      <c r="D1041" s="3"/>
      <c r="E1041" s="3"/>
    </row>
    <row r="1042" spans="1:5" x14ac:dyDescent="0.25">
      <c r="A1042" s="3" t="s">
        <v>29</v>
      </c>
      <c r="D1042" s="3"/>
      <c r="E1042" s="3"/>
    </row>
    <row r="1043" spans="1:5" x14ac:dyDescent="0.25">
      <c r="A1043" s="3" t="s">
        <v>96</v>
      </c>
      <c r="D1043" s="3"/>
      <c r="E1043" s="3"/>
    </row>
    <row r="1044" spans="1:5" x14ac:dyDescent="0.25">
      <c r="A1044" s="3" t="s">
        <v>58</v>
      </c>
      <c r="D1044" s="3"/>
      <c r="E1044" s="3"/>
    </row>
    <row r="1045" spans="1:5" x14ac:dyDescent="0.25">
      <c r="A1045" s="3" t="s">
        <v>110</v>
      </c>
      <c r="D1045" s="3"/>
      <c r="E1045" s="3"/>
    </row>
    <row r="1046" spans="1:5" x14ac:dyDescent="0.25">
      <c r="A1046" s="3" t="s">
        <v>45</v>
      </c>
      <c r="D1046" s="3"/>
      <c r="E1046" s="3"/>
    </row>
    <row r="1047" spans="1:5" x14ac:dyDescent="0.25">
      <c r="A1047" s="3" t="s">
        <v>110</v>
      </c>
      <c r="D1047" s="3"/>
      <c r="E1047" s="3"/>
    </row>
    <row r="1048" spans="1:5" x14ac:dyDescent="0.25">
      <c r="A1048" s="3" t="s">
        <v>94</v>
      </c>
      <c r="D1048" s="3"/>
      <c r="E1048" s="3"/>
    </row>
    <row r="1049" spans="1:5" x14ac:dyDescent="0.25">
      <c r="A1049" s="3" t="s">
        <v>116</v>
      </c>
      <c r="D1049" s="3"/>
      <c r="E1049" s="3"/>
    </row>
    <row r="1050" spans="1:5" x14ac:dyDescent="0.25">
      <c r="A1050" s="3" t="s">
        <v>66</v>
      </c>
      <c r="D1050" s="3"/>
      <c r="E1050" s="3"/>
    </row>
    <row r="1051" spans="1:5" x14ac:dyDescent="0.25">
      <c r="A1051" s="3" t="s">
        <v>74</v>
      </c>
      <c r="D1051" s="3"/>
      <c r="E1051" s="3"/>
    </row>
    <row r="1052" spans="1:5" x14ac:dyDescent="0.25">
      <c r="A1052" s="3" t="s">
        <v>41</v>
      </c>
      <c r="D1052" s="3"/>
      <c r="E1052" s="3"/>
    </row>
    <row r="1053" spans="1:5" x14ac:dyDescent="0.25">
      <c r="A1053" s="3" t="s">
        <v>116</v>
      </c>
      <c r="D1053" s="3"/>
      <c r="E1053" s="3"/>
    </row>
    <row r="1054" spans="1:5" x14ac:dyDescent="0.25">
      <c r="A1054" s="3" t="s">
        <v>96</v>
      </c>
      <c r="D1054" s="3"/>
      <c r="E1054" s="3"/>
    </row>
    <row r="1055" spans="1:5" x14ac:dyDescent="0.25">
      <c r="A1055" s="3" t="s">
        <v>47</v>
      </c>
      <c r="D1055" s="3"/>
      <c r="E1055" s="3"/>
    </row>
    <row r="1056" spans="1:5" x14ac:dyDescent="0.25">
      <c r="A1056" s="3" t="s">
        <v>41</v>
      </c>
      <c r="D1056" s="3"/>
      <c r="E1056" s="3"/>
    </row>
    <row r="1057" spans="1:5" x14ac:dyDescent="0.25">
      <c r="A1057" s="3" t="s">
        <v>76</v>
      </c>
      <c r="D1057" s="3"/>
      <c r="E1057" s="3"/>
    </row>
    <row r="1058" spans="1:5" x14ac:dyDescent="0.25">
      <c r="A1058" s="3" t="s">
        <v>382</v>
      </c>
      <c r="D1058" s="3"/>
      <c r="E1058" s="3"/>
    </row>
    <row r="1059" spans="1:5" x14ac:dyDescent="0.25">
      <c r="A1059" s="3" t="s">
        <v>66</v>
      </c>
      <c r="D1059" s="3"/>
      <c r="E1059" s="3"/>
    </row>
    <row r="1060" spans="1:5" x14ac:dyDescent="0.25">
      <c r="A1060" s="3" t="s">
        <v>358</v>
      </c>
      <c r="D1060" s="3"/>
      <c r="E1060" s="3"/>
    </row>
    <row r="1061" spans="1:5" x14ac:dyDescent="0.25">
      <c r="A1061" s="3" t="s">
        <v>116</v>
      </c>
      <c r="D1061" s="3"/>
      <c r="E1061" s="3"/>
    </row>
    <row r="1062" spans="1:5" x14ac:dyDescent="0.25">
      <c r="A1062" s="3" t="s">
        <v>110</v>
      </c>
      <c r="D1062" s="3"/>
      <c r="E1062" s="3"/>
    </row>
    <row r="1063" spans="1:5" x14ac:dyDescent="0.25">
      <c r="A1063" s="3" t="s">
        <v>227</v>
      </c>
      <c r="D1063" s="3"/>
      <c r="E1063" s="3"/>
    </row>
    <row r="1064" spans="1:5" x14ac:dyDescent="0.25">
      <c r="A1064" s="3" t="s">
        <v>66</v>
      </c>
      <c r="D1064" s="3"/>
      <c r="E1064" s="3"/>
    </row>
    <row r="1065" spans="1:5" x14ac:dyDescent="0.25">
      <c r="A1065" s="3" t="s">
        <v>84</v>
      </c>
      <c r="D1065" s="3"/>
      <c r="E1065" s="3"/>
    </row>
    <row r="1066" spans="1:5" x14ac:dyDescent="0.25">
      <c r="A1066" s="3" t="s">
        <v>225</v>
      </c>
      <c r="D1066" s="3"/>
      <c r="E1066" s="3"/>
    </row>
    <row r="1067" spans="1:5" x14ac:dyDescent="0.25">
      <c r="A1067" s="3" t="s">
        <v>116</v>
      </c>
      <c r="D1067" s="3"/>
      <c r="E1067" s="3"/>
    </row>
    <row r="1068" spans="1:5" x14ac:dyDescent="0.25">
      <c r="A1068" s="3" t="s">
        <v>66</v>
      </c>
      <c r="D1068" s="3"/>
      <c r="E1068" s="3"/>
    </row>
    <row r="1069" spans="1:5" x14ac:dyDescent="0.25">
      <c r="A1069" s="3" t="s">
        <v>66</v>
      </c>
      <c r="D1069" s="3"/>
      <c r="E1069" s="3"/>
    </row>
    <row r="1070" spans="1:5" x14ac:dyDescent="0.25">
      <c r="A1070" s="3" t="s">
        <v>116</v>
      </c>
      <c r="D1070" s="3"/>
      <c r="E1070" s="3"/>
    </row>
    <row r="1071" spans="1:5" x14ac:dyDescent="0.25">
      <c r="A1071" s="3" t="s">
        <v>29</v>
      </c>
      <c r="D1071" s="3"/>
      <c r="E1071" s="3"/>
    </row>
    <row r="1072" spans="1:5" x14ac:dyDescent="0.25">
      <c r="A1072" s="3" t="s">
        <v>33</v>
      </c>
      <c r="D1072" s="3"/>
      <c r="E1072" s="3"/>
    </row>
    <row r="1073" spans="1:5" x14ac:dyDescent="0.25">
      <c r="A1073" s="3" t="s">
        <v>70</v>
      </c>
      <c r="D1073" s="3"/>
      <c r="E1073" s="3"/>
    </row>
    <row r="1074" spans="1:5" x14ac:dyDescent="0.25">
      <c r="A1074" s="3" t="s">
        <v>88</v>
      </c>
      <c r="D1074" s="3"/>
      <c r="E1074" s="3"/>
    </row>
    <row r="1075" spans="1:5" x14ac:dyDescent="0.25">
      <c r="A1075" s="3" t="s">
        <v>54</v>
      </c>
      <c r="D1075" s="3"/>
      <c r="E1075" s="3"/>
    </row>
    <row r="1076" spans="1:5" x14ac:dyDescent="0.25">
      <c r="A1076" s="3" t="s">
        <v>76</v>
      </c>
      <c r="D1076" s="3"/>
      <c r="E1076" s="3"/>
    </row>
    <row r="1077" spans="1:5" x14ac:dyDescent="0.25">
      <c r="A1077" s="3" t="s">
        <v>98</v>
      </c>
      <c r="D1077" s="3"/>
      <c r="E1077" s="3"/>
    </row>
    <row r="1078" spans="1:5" x14ac:dyDescent="0.25">
      <c r="A1078" s="3" t="s">
        <v>110</v>
      </c>
      <c r="D1078" s="3"/>
      <c r="E1078" s="3"/>
    </row>
    <row r="1079" spans="1:5" x14ac:dyDescent="0.25">
      <c r="A1079" s="3" t="s">
        <v>363</v>
      </c>
      <c r="D1079" s="3"/>
      <c r="E1079" s="3"/>
    </row>
    <row r="1080" spans="1:5" x14ac:dyDescent="0.25">
      <c r="A1080" s="3" t="s">
        <v>92</v>
      </c>
      <c r="D1080" s="3"/>
      <c r="E1080" s="3"/>
    </row>
    <row r="1081" spans="1:5" x14ac:dyDescent="0.25">
      <c r="A1081" s="3" t="s">
        <v>371</v>
      </c>
      <c r="D1081" s="3"/>
      <c r="E1081" s="3"/>
    </row>
    <row r="1082" spans="1:5" x14ac:dyDescent="0.25">
      <c r="A1082" s="3" t="s">
        <v>90</v>
      </c>
      <c r="D1082" s="3"/>
      <c r="E1082" s="3"/>
    </row>
    <row r="1083" spans="1:5" x14ac:dyDescent="0.25">
      <c r="A1083" s="3" t="s">
        <v>105</v>
      </c>
      <c r="D1083" s="3"/>
      <c r="E1083" s="3"/>
    </row>
    <row r="1084" spans="1:5" x14ac:dyDescent="0.25">
      <c r="A1084" s="3" t="s">
        <v>105</v>
      </c>
      <c r="D1084" s="3"/>
      <c r="E1084" s="3"/>
    </row>
    <row r="1085" spans="1:5" x14ac:dyDescent="0.25">
      <c r="A1085" s="3" t="s">
        <v>90</v>
      </c>
      <c r="D1085" s="3"/>
      <c r="E1085" s="3"/>
    </row>
    <row r="1086" spans="1:5" x14ac:dyDescent="0.25">
      <c r="A1086" s="3" t="s">
        <v>102</v>
      </c>
      <c r="D1086" s="3"/>
      <c r="E1086" s="3"/>
    </row>
    <row r="1087" spans="1:5" x14ac:dyDescent="0.25">
      <c r="A1087" s="3" t="s">
        <v>373</v>
      </c>
      <c r="D1087" s="3"/>
      <c r="E1087" s="3"/>
    </row>
    <row r="1088" spans="1:5" x14ac:dyDescent="0.25">
      <c r="A1088" s="3" t="s">
        <v>363</v>
      </c>
      <c r="D1088" s="3"/>
      <c r="E1088" s="3"/>
    </row>
    <row r="1089" spans="1:5" x14ac:dyDescent="0.25">
      <c r="A1089" s="3" t="s">
        <v>99</v>
      </c>
      <c r="D1089" s="3"/>
      <c r="E1089" s="3"/>
    </row>
    <row r="1090" spans="1:5" x14ac:dyDescent="0.25">
      <c r="A1090" s="3" t="s">
        <v>96</v>
      </c>
      <c r="D1090" s="3"/>
      <c r="E1090" s="3"/>
    </row>
    <row r="1091" spans="1:5" x14ac:dyDescent="0.25">
      <c r="A1091" s="3" t="s">
        <v>54</v>
      </c>
      <c r="D1091" s="3"/>
      <c r="E1091" s="3"/>
    </row>
    <row r="1092" spans="1:5" x14ac:dyDescent="0.25">
      <c r="A1092" s="3" t="s">
        <v>116</v>
      </c>
      <c r="D1092" s="3"/>
      <c r="E1092" s="3"/>
    </row>
    <row r="1093" spans="1:5" x14ac:dyDescent="0.25">
      <c r="A1093" s="3" t="s">
        <v>376</v>
      </c>
      <c r="D1093" s="3"/>
      <c r="E1093" s="3"/>
    </row>
    <row r="1094" spans="1:5" x14ac:dyDescent="0.25">
      <c r="A1094" s="3" t="s">
        <v>66</v>
      </c>
      <c r="D1094" s="3"/>
      <c r="E1094" s="3"/>
    </row>
    <row r="1095" spans="1:5" x14ac:dyDescent="0.25">
      <c r="A1095" s="3" t="s">
        <v>27</v>
      </c>
      <c r="D1095" s="3"/>
      <c r="E1095" s="3"/>
    </row>
    <row r="1096" spans="1:5" x14ac:dyDescent="0.25">
      <c r="A1096" s="3" t="s">
        <v>66</v>
      </c>
      <c r="D1096" s="3"/>
      <c r="E1096" s="3"/>
    </row>
    <row r="1097" spans="1:5" x14ac:dyDescent="0.25">
      <c r="A1097" s="3" t="s">
        <v>98</v>
      </c>
      <c r="D1097" s="3"/>
      <c r="E1097" s="3"/>
    </row>
    <row r="1098" spans="1:5" x14ac:dyDescent="0.25">
      <c r="A1098" s="3" t="s">
        <v>66</v>
      </c>
      <c r="D1098" s="3"/>
      <c r="E1098" s="3"/>
    </row>
    <row r="1099" spans="1:5" x14ac:dyDescent="0.25">
      <c r="A1099" s="3" t="s">
        <v>66</v>
      </c>
      <c r="D1099" s="3"/>
      <c r="E1099" s="3"/>
    </row>
    <row r="1100" spans="1:5" x14ac:dyDescent="0.25">
      <c r="A1100" s="3" t="s">
        <v>361</v>
      </c>
      <c r="D1100" s="3"/>
      <c r="E1100" s="3"/>
    </row>
    <row r="1101" spans="1:5" x14ac:dyDescent="0.25">
      <c r="A1101" s="3" t="s">
        <v>363</v>
      </c>
      <c r="D1101" s="3"/>
      <c r="E1101" s="3"/>
    </row>
    <row r="1102" spans="1:5" x14ac:dyDescent="0.25">
      <c r="A1102" s="3" t="s">
        <v>112</v>
      </c>
      <c r="D1102" s="3"/>
      <c r="E1102" s="3"/>
    </row>
    <row r="1103" spans="1:5" x14ac:dyDescent="0.25">
      <c r="A1103" s="3" t="s">
        <v>110</v>
      </c>
      <c r="D1103" s="3"/>
      <c r="E1103" s="3"/>
    </row>
    <row r="1104" spans="1:5" x14ac:dyDescent="0.25">
      <c r="A1104" s="3" t="s">
        <v>88</v>
      </c>
      <c r="D1104" s="3"/>
      <c r="E1104" s="3"/>
    </row>
    <row r="1105" spans="1:5" x14ac:dyDescent="0.25">
      <c r="A1105" s="3" t="s">
        <v>66</v>
      </c>
      <c r="D1105" s="3"/>
      <c r="E1105" s="3"/>
    </row>
    <row r="1106" spans="1:5" x14ac:dyDescent="0.25">
      <c r="A1106" s="3" t="s">
        <v>94</v>
      </c>
      <c r="D1106" s="3"/>
      <c r="E1106" s="3"/>
    </row>
    <row r="1107" spans="1:5" x14ac:dyDescent="0.25">
      <c r="A1107" s="3" t="s">
        <v>80</v>
      </c>
      <c r="D1107" s="3"/>
      <c r="E1107" s="3"/>
    </row>
    <row r="1108" spans="1:5" x14ac:dyDescent="0.25">
      <c r="A1108" s="3" t="s">
        <v>363</v>
      </c>
      <c r="D1108" s="3"/>
      <c r="E1108" s="3"/>
    </row>
    <row r="1109" spans="1:5" x14ac:dyDescent="0.25">
      <c r="A1109" s="3" t="s">
        <v>56</v>
      </c>
      <c r="D1109" s="3"/>
      <c r="E1109" s="3"/>
    </row>
    <row r="1110" spans="1:5" x14ac:dyDescent="0.25">
      <c r="A1110" s="3" t="s">
        <v>63</v>
      </c>
      <c r="D1110" s="3"/>
      <c r="E1110" s="3"/>
    </row>
    <row r="1111" spans="1:5" x14ac:dyDescent="0.25">
      <c r="A1111" s="3" t="s">
        <v>102</v>
      </c>
      <c r="D1111" s="3"/>
      <c r="E1111" s="3"/>
    </row>
    <row r="1112" spans="1:5" x14ac:dyDescent="0.25">
      <c r="A1112" s="3" t="s">
        <v>369</v>
      </c>
      <c r="D1112" s="3"/>
      <c r="E1112" s="3"/>
    </row>
    <row r="1113" spans="1:5" x14ac:dyDescent="0.25">
      <c r="A1113" s="3" t="s">
        <v>110</v>
      </c>
      <c r="D1113" s="3"/>
      <c r="E1113" s="3"/>
    </row>
    <row r="1114" spans="1:5" x14ac:dyDescent="0.25">
      <c r="A1114" s="3" t="s">
        <v>66</v>
      </c>
      <c r="D1114" s="3"/>
      <c r="E1114" s="3"/>
    </row>
    <row r="1115" spans="1:5" x14ac:dyDescent="0.25">
      <c r="A1115" s="3" t="s">
        <v>382</v>
      </c>
      <c r="D1115" s="3"/>
      <c r="E1115" s="3"/>
    </row>
    <row r="1116" spans="1:5" x14ac:dyDescent="0.25">
      <c r="A1116" s="3" t="s">
        <v>116</v>
      </c>
      <c r="D1116" s="3"/>
      <c r="E1116" s="3"/>
    </row>
    <row r="1117" spans="1:5" x14ac:dyDescent="0.25">
      <c r="A1117" s="3" t="s">
        <v>29</v>
      </c>
      <c r="D1117" s="3"/>
      <c r="E1117" s="3"/>
    </row>
    <row r="1118" spans="1:5" x14ac:dyDescent="0.25">
      <c r="A1118" s="3" t="s">
        <v>70</v>
      </c>
      <c r="D1118" s="3"/>
      <c r="E1118" s="3"/>
    </row>
    <row r="1119" spans="1:5" x14ac:dyDescent="0.25">
      <c r="A1119" s="3" t="s">
        <v>41</v>
      </c>
      <c r="D1119" s="3"/>
      <c r="E1119" s="3"/>
    </row>
    <row r="1120" spans="1:5" x14ac:dyDescent="0.25">
      <c r="A1120" s="3" t="s">
        <v>112</v>
      </c>
      <c r="D1120" s="3"/>
      <c r="E1120" s="3"/>
    </row>
    <row r="1121" spans="1:5" x14ac:dyDescent="0.25">
      <c r="A1121" s="3" t="s">
        <v>66</v>
      </c>
      <c r="D1121" s="3"/>
      <c r="E1121" s="3"/>
    </row>
    <row r="1122" spans="1:5" x14ac:dyDescent="0.25">
      <c r="A1122" s="3" t="s">
        <v>66</v>
      </c>
      <c r="D1122" s="3"/>
      <c r="E1122" s="3"/>
    </row>
    <row r="1123" spans="1:5" x14ac:dyDescent="0.25">
      <c r="A1123" s="3" t="s">
        <v>87</v>
      </c>
      <c r="D1123" s="3"/>
      <c r="E1123" s="3"/>
    </row>
    <row r="1124" spans="1:5" x14ac:dyDescent="0.25">
      <c r="A1124" s="3" t="s">
        <v>363</v>
      </c>
      <c r="D1124" s="3"/>
      <c r="E1124" s="3"/>
    </row>
    <row r="1125" spans="1:5" x14ac:dyDescent="0.25">
      <c r="A1125" s="3" t="s">
        <v>29</v>
      </c>
      <c r="D1125" s="3"/>
      <c r="E1125" s="3"/>
    </row>
    <row r="1126" spans="1:5" x14ac:dyDescent="0.25">
      <c r="A1126" s="3" t="s">
        <v>96</v>
      </c>
      <c r="D1126" s="3"/>
      <c r="E1126" s="3"/>
    </row>
    <row r="1127" spans="1:5" x14ac:dyDescent="0.25">
      <c r="A1127" s="3" t="s">
        <v>92</v>
      </c>
      <c r="D1127" s="3"/>
      <c r="E1127" s="3"/>
    </row>
    <row r="1128" spans="1:5" x14ac:dyDescent="0.25">
      <c r="A1128" s="3" t="s">
        <v>66</v>
      </c>
      <c r="D1128" s="3"/>
      <c r="E1128" s="3"/>
    </row>
    <row r="1129" spans="1:5" x14ac:dyDescent="0.25">
      <c r="A1129" s="3" t="s">
        <v>96</v>
      </c>
      <c r="D1129" s="3"/>
      <c r="E1129" s="3"/>
    </row>
    <row r="1130" spans="1:5" x14ac:dyDescent="0.25">
      <c r="A1130" s="3" t="s">
        <v>363</v>
      </c>
      <c r="D1130" s="3"/>
      <c r="E1130" s="3"/>
    </row>
    <row r="1131" spans="1:5" x14ac:dyDescent="0.25">
      <c r="A1131" s="3" t="s">
        <v>76</v>
      </c>
      <c r="D1131" s="3"/>
      <c r="E1131" s="3"/>
    </row>
    <row r="1132" spans="1:5" x14ac:dyDescent="0.25">
      <c r="A1132" s="3" t="s">
        <v>114</v>
      </c>
      <c r="D1132" s="3"/>
      <c r="E1132" s="3"/>
    </row>
    <row r="1133" spans="1:5" x14ac:dyDescent="0.25">
      <c r="A1133" s="3" t="s">
        <v>112</v>
      </c>
      <c r="D1133" s="3"/>
      <c r="E1133" s="3"/>
    </row>
    <row r="1134" spans="1:5" x14ac:dyDescent="0.25">
      <c r="A1134" s="3" t="s">
        <v>389</v>
      </c>
      <c r="D1134" s="3"/>
      <c r="E1134" s="3"/>
    </row>
    <row r="1135" spans="1:5" x14ac:dyDescent="0.25">
      <c r="A1135" s="3" t="s">
        <v>66</v>
      </c>
      <c r="D1135" s="3"/>
      <c r="E1135" s="3"/>
    </row>
    <row r="1136" spans="1:5" x14ac:dyDescent="0.25">
      <c r="A1136" s="3" t="s">
        <v>92</v>
      </c>
      <c r="D1136" s="3"/>
      <c r="E1136" s="3"/>
    </row>
    <row r="1137" spans="1:5" x14ac:dyDescent="0.25">
      <c r="A1137" s="3" t="s">
        <v>72</v>
      </c>
      <c r="D1137" s="3"/>
      <c r="E1137" s="3"/>
    </row>
    <row r="1138" spans="1:5" x14ac:dyDescent="0.25">
      <c r="A1138" s="3" t="s">
        <v>376</v>
      </c>
      <c r="D1138" s="3"/>
      <c r="E1138" s="3"/>
    </row>
    <row r="1139" spans="1:5" x14ac:dyDescent="0.25">
      <c r="A1139" s="3" t="s">
        <v>66</v>
      </c>
      <c r="D1139" s="3"/>
      <c r="E1139" s="3"/>
    </row>
    <row r="1140" spans="1:5" x14ac:dyDescent="0.25">
      <c r="A1140" s="3" t="s">
        <v>66</v>
      </c>
      <c r="D1140" s="3"/>
      <c r="E1140" s="3"/>
    </row>
    <row r="1141" spans="1:5" x14ac:dyDescent="0.25">
      <c r="A1141" s="3" t="s">
        <v>102</v>
      </c>
      <c r="D1141" s="3"/>
      <c r="E1141" s="3"/>
    </row>
    <row r="1142" spans="1:5" x14ac:dyDescent="0.25">
      <c r="A1142" s="3" t="s">
        <v>110</v>
      </c>
      <c r="D1142" s="3"/>
      <c r="E1142" s="3"/>
    </row>
    <row r="1143" spans="1:5" x14ac:dyDescent="0.25">
      <c r="A1143" s="3" t="s">
        <v>363</v>
      </c>
      <c r="D1143" s="3"/>
      <c r="E1143" s="3"/>
    </row>
    <row r="1144" spans="1:5" x14ac:dyDescent="0.25">
      <c r="A1144" s="3" t="s">
        <v>35</v>
      </c>
      <c r="D1144" s="3"/>
      <c r="E1144" s="3"/>
    </row>
    <row r="1145" spans="1:5" x14ac:dyDescent="0.25">
      <c r="A1145" s="3" t="s">
        <v>376</v>
      </c>
      <c r="D1145" s="3"/>
      <c r="E1145" s="3"/>
    </row>
    <row r="1146" spans="1:5" x14ac:dyDescent="0.25">
      <c r="A1146" s="3" t="s">
        <v>66</v>
      </c>
      <c r="D1146" s="3"/>
      <c r="E1146" s="3"/>
    </row>
    <row r="1147" spans="1:5" x14ac:dyDescent="0.25">
      <c r="A1147" s="3" t="s">
        <v>105</v>
      </c>
      <c r="D1147" s="3"/>
      <c r="E1147" s="3"/>
    </row>
    <row r="1148" spans="1:5" x14ac:dyDescent="0.25">
      <c r="A1148" s="3" t="s">
        <v>85</v>
      </c>
      <c r="D1148" s="3"/>
      <c r="E1148" s="3"/>
    </row>
    <row r="1149" spans="1:5" x14ac:dyDescent="0.25">
      <c r="A1149" s="3" t="s">
        <v>78</v>
      </c>
      <c r="D1149" s="3"/>
      <c r="E1149" s="3"/>
    </row>
    <row r="1150" spans="1:5" x14ac:dyDescent="0.25">
      <c r="A1150" s="3" t="s">
        <v>66</v>
      </c>
      <c r="D1150" s="3"/>
      <c r="E1150" s="3"/>
    </row>
    <row r="1151" spans="1:5" x14ac:dyDescent="0.25">
      <c r="A1151" s="3" t="s">
        <v>44</v>
      </c>
      <c r="D1151" s="3"/>
      <c r="E1151" s="3"/>
    </row>
    <row r="1152" spans="1:5" x14ac:dyDescent="0.25">
      <c r="A1152" s="3" t="s">
        <v>96</v>
      </c>
      <c r="D1152" s="3"/>
      <c r="E1152" s="3"/>
    </row>
    <row r="1153" spans="1:5" x14ac:dyDescent="0.25">
      <c r="A1153" s="3" t="s">
        <v>363</v>
      </c>
      <c r="D1153" s="3"/>
      <c r="E1153" s="3"/>
    </row>
    <row r="1154" spans="1:5" x14ac:dyDescent="0.25">
      <c r="A1154" s="3" t="s">
        <v>37</v>
      </c>
      <c r="D1154" s="3"/>
      <c r="E1154" s="3"/>
    </row>
    <row r="1155" spans="1:5" x14ac:dyDescent="0.25">
      <c r="A1155" s="3" t="s">
        <v>363</v>
      </c>
      <c r="D1155" s="3"/>
      <c r="E1155" s="3"/>
    </row>
    <row r="1156" spans="1:5" x14ac:dyDescent="0.25">
      <c r="A1156" s="3" t="s">
        <v>384</v>
      </c>
      <c r="D1156" s="3"/>
      <c r="E1156" s="3"/>
    </row>
    <row r="1157" spans="1:5" x14ac:dyDescent="0.25">
      <c r="A1157" s="3" t="s">
        <v>90</v>
      </c>
      <c r="D1157" s="3"/>
      <c r="E1157" s="3"/>
    </row>
    <row r="1158" spans="1:5" x14ac:dyDescent="0.25">
      <c r="A1158" s="3" t="s">
        <v>65</v>
      </c>
      <c r="D1158" s="3"/>
      <c r="E1158" s="3"/>
    </row>
    <row r="1159" spans="1:5" x14ac:dyDescent="0.25">
      <c r="A1159" s="3" t="s">
        <v>66</v>
      </c>
      <c r="D1159" s="3"/>
      <c r="E1159" s="3"/>
    </row>
    <row r="1160" spans="1:5" x14ac:dyDescent="0.25">
      <c r="A1160" s="3" t="s">
        <v>78</v>
      </c>
      <c r="D1160" s="3"/>
      <c r="E1160" s="3"/>
    </row>
    <row r="1161" spans="1:5" x14ac:dyDescent="0.25">
      <c r="A1161" s="3" t="s">
        <v>31</v>
      </c>
      <c r="D1161" s="3"/>
      <c r="E1161" s="3"/>
    </row>
    <row r="1162" spans="1:5" x14ac:dyDescent="0.25">
      <c r="A1162" s="3" t="s">
        <v>45</v>
      </c>
      <c r="D1162" s="3"/>
      <c r="E1162" s="3"/>
    </row>
    <row r="1163" spans="1:5" x14ac:dyDescent="0.25">
      <c r="A1163" s="3" t="s">
        <v>98</v>
      </c>
      <c r="D1163" s="3"/>
      <c r="E1163" s="3"/>
    </row>
    <row r="1164" spans="1:5" x14ac:dyDescent="0.25">
      <c r="A1164" s="3" t="s">
        <v>94</v>
      </c>
      <c r="D1164" s="3"/>
      <c r="E1164" s="3"/>
    </row>
    <row r="1165" spans="1:5" x14ac:dyDescent="0.25">
      <c r="A1165" s="3" t="s">
        <v>87</v>
      </c>
      <c r="D1165" s="3"/>
      <c r="E1165" s="3"/>
    </row>
    <row r="1166" spans="1:5" x14ac:dyDescent="0.25">
      <c r="A1166" s="3" t="s">
        <v>76</v>
      </c>
      <c r="D1166" s="3"/>
      <c r="E1166" s="3"/>
    </row>
    <row r="1167" spans="1:5" x14ac:dyDescent="0.25">
      <c r="A1167" s="3" t="s">
        <v>66</v>
      </c>
      <c r="D1167" s="3"/>
      <c r="E1167" s="3"/>
    </row>
    <row r="1168" spans="1:5" x14ac:dyDescent="0.25">
      <c r="A1168" s="3" t="s">
        <v>66</v>
      </c>
      <c r="D1168" s="3"/>
      <c r="E1168" s="3"/>
    </row>
    <row r="1169" spans="1:5" x14ac:dyDescent="0.25">
      <c r="A1169" s="3" t="s">
        <v>101</v>
      </c>
      <c r="D1169" s="3"/>
      <c r="E1169" s="3"/>
    </row>
    <row r="1170" spans="1:5" x14ac:dyDescent="0.25">
      <c r="A1170" s="3" t="s">
        <v>52</v>
      </c>
      <c r="D1170" s="3"/>
      <c r="E1170" s="3"/>
    </row>
    <row r="1171" spans="1:5" x14ac:dyDescent="0.25">
      <c r="A1171" s="3" t="s">
        <v>24</v>
      </c>
      <c r="D1171" s="3"/>
      <c r="E1171" s="3"/>
    </row>
    <row r="1172" spans="1:5" x14ac:dyDescent="0.25">
      <c r="A1172" s="3" t="s">
        <v>107</v>
      </c>
      <c r="D1172" s="3"/>
      <c r="E1172" s="3"/>
    </row>
    <row r="1173" spans="1:5" x14ac:dyDescent="0.25">
      <c r="A1173" s="3" t="s">
        <v>361</v>
      </c>
      <c r="D1173" s="3"/>
      <c r="E1173" s="3"/>
    </row>
    <row r="1174" spans="1:5" x14ac:dyDescent="0.25">
      <c r="A1174" s="3" t="s">
        <v>116</v>
      </c>
      <c r="D1174" s="3"/>
      <c r="E1174" s="3"/>
    </row>
    <row r="1175" spans="1:5" x14ac:dyDescent="0.25">
      <c r="A1175" s="3" t="s">
        <v>96</v>
      </c>
      <c r="D1175" s="3"/>
      <c r="E1175" s="3"/>
    </row>
    <row r="1176" spans="1:5" x14ac:dyDescent="0.25">
      <c r="A1176" s="3" t="s">
        <v>94</v>
      </c>
      <c r="D1176" s="3"/>
      <c r="E1176" s="3"/>
    </row>
    <row r="1177" spans="1:5" x14ac:dyDescent="0.25">
      <c r="A1177" s="3" t="s">
        <v>24</v>
      </c>
      <c r="D1177" s="3"/>
      <c r="E1177" s="3"/>
    </row>
    <row r="1178" spans="1:5" x14ac:dyDescent="0.25">
      <c r="A1178" s="3" t="s">
        <v>376</v>
      </c>
      <c r="D1178" s="3"/>
      <c r="E1178" s="3"/>
    </row>
    <row r="1179" spans="1:5" x14ac:dyDescent="0.25">
      <c r="A1179" s="3" t="s">
        <v>361</v>
      </c>
      <c r="D1179" s="3"/>
      <c r="E1179" s="3"/>
    </row>
    <row r="1180" spans="1:5" x14ac:dyDescent="0.25">
      <c r="A1180" s="3" t="s">
        <v>104</v>
      </c>
      <c r="D1180" s="3"/>
      <c r="E1180" s="3"/>
    </row>
    <row r="1181" spans="1:5" x14ac:dyDescent="0.25">
      <c r="A1181" s="3" t="s">
        <v>52</v>
      </c>
      <c r="D1181" s="3"/>
      <c r="E1181" s="3"/>
    </row>
    <row r="1182" spans="1:5" x14ac:dyDescent="0.25">
      <c r="A1182" s="3" t="s">
        <v>44</v>
      </c>
      <c r="D1182" s="3"/>
      <c r="E1182" s="3"/>
    </row>
    <row r="1183" spans="1:5" x14ac:dyDescent="0.25">
      <c r="A1183" s="3" t="s">
        <v>94</v>
      </c>
      <c r="D1183" s="3"/>
      <c r="E1183" s="3"/>
    </row>
    <row r="1184" spans="1:5" x14ac:dyDescent="0.25">
      <c r="A1184" s="3" t="s">
        <v>29</v>
      </c>
      <c r="D1184" s="3"/>
      <c r="E1184" s="3"/>
    </row>
    <row r="1185" spans="1:5" x14ac:dyDescent="0.25">
      <c r="A1185" s="3" t="s">
        <v>107</v>
      </c>
      <c r="D1185" s="3"/>
      <c r="E1185" s="3"/>
    </row>
    <row r="1186" spans="1:5" x14ac:dyDescent="0.25">
      <c r="A1186" s="3" t="s">
        <v>102</v>
      </c>
      <c r="D1186" s="3"/>
      <c r="E1186" s="3"/>
    </row>
    <row r="1187" spans="1:5" x14ac:dyDescent="0.25">
      <c r="A1187" s="3" t="s">
        <v>66</v>
      </c>
      <c r="D1187" s="3"/>
      <c r="E1187" s="3"/>
    </row>
    <row r="1188" spans="1:5" x14ac:dyDescent="0.25">
      <c r="A1188" s="3" t="s">
        <v>66</v>
      </c>
      <c r="D1188" s="3"/>
      <c r="E1188" s="3"/>
    </row>
    <row r="1189" spans="1:5" x14ac:dyDescent="0.25">
      <c r="A1189" s="499" t="s">
        <v>96</v>
      </c>
      <c r="D1189" s="3"/>
      <c r="E1189" s="3"/>
    </row>
    <row r="1190" spans="1:5" x14ac:dyDescent="0.25">
      <c r="A1190" s="3" t="s">
        <v>363</v>
      </c>
      <c r="D1190" s="3"/>
      <c r="E1190" s="3"/>
    </row>
    <row r="1191" spans="1:5" x14ac:dyDescent="0.25">
      <c r="A1191" s="3" t="s">
        <v>66</v>
      </c>
      <c r="D1191" s="3"/>
      <c r="E1191" s="3"/>
    </row>
    <row r="1192" spans="1:5" x14ac:dyDescent="0.25">
      <c r="A1192" s="3" t="s">
        <v>72</v>
      </c>
      <c r="D1192" s="3"/>
      <c r="E1192" s="3"/>
    </row>
    <row r="1193" spans="1:5" x14ac:dyDescent="0.25">
      <c r="A1193" s="3" t="s">
        <v>47</v>
      </c>
      <c r="D1193" s="3"/>
      <c r="E1193" s="3"/>
    </row>
    <row r="1194" spans="1:5" x14ac:dyDescent="0.25">
      <c r="A1194" s="3" t="s">
        <v>74</v>
      </c>
      <c r="D1194" s="3"/>
      <c r="E1194" s="3"/>
    </row>
    <row r="1195" spans="1:5" x14ac:dyDescent="0.25">
      <c r="A1195" s="3" t="s">
        <v>379</v>
      </c>
      <c r="D1195" s="3"/>
      <c r="E1195" s="3"/>
    </row>
    <row r="1196" spans="1:5" x14ac:dyDescent="0.25">
      <c r="A1196" s="3" t="s">
        <v>116</v>
      </c>
      <c r="D1196" s="3"/>
      <c r="E1196" s="3"/>
    </row>
    <row r="1197" spans="1:5" x14ac:dyDescent="0.25">
      <c r="A1197" s="3" t="s">
        <v>94</v>
      </c>
      <c r="D1197" s="3"/>
      <c r="E1197" s="3"/>
    </row>
    <row r="1198" spans="1:5" x14ac:dyDescent="0.25">
      <c r="A1198" s="3" t="s">
        <v>82</v>
      </c>
      <c r="D1198" s="3"/>
      <c r="E1198" s="3"/>
    </row>
    <row r="1199" spans="1:5" x14ac:dyDescent="0.25">
      <c r="A1199" s="3" t="s">
        <v>74</v>
      </c>
      <c r="D1199" s="3"/>
      <c r="E1199" s="3"/>
    </row>
    <row r="1200" spans="1:5" x14ac:dyDescent="0.25">
      <c r="A1200" s="3" t="s">
        <v>66</v>
      </c>
      <c r="D1200" s="3"/>
      <c r="E1200" s="3"/>
    </row>
    <row r="1201" spans="1:5" x14ac:dyDescent="0.25">
      <c r="A1201" s="3" t="s">
        <v>66</v>
      </c>
      <c r="D1201" s="3"/>
      <c r="E1201" s="3"/>
    </row>
    <row r="1202" spans="1:5" x14ac:dyDescent="0.25">
      <c r="A1202" s="3" t="s">
        <v>74</v>
      </c>
      <c r="D1202" s="3"/>
      <c r="E1202" s="3"/>
    </row>
    <row r="1203" spans="1:5" x14ac:dyDescent="0.25">
      <c r="A1203" s="3" t="s">
        <v>98</v>
      </c>
      <c r="D1203" s="3"/>
      <c r="E1203" s="3"/>
    </row>
    <row r="1204" spans="1:5" x14ac:dyDescent="0.25">
      <c r="A1204" s="3" t="s">
        <v>112</v>
      </c>
      <c r="D1204" s="3"/>
      <c r="E1204" s="3"/>
    </row>
    <row r="1205" spans="1:5" x14ac:dyDescent="0.25">
      <c r="A1205" s="3" t="s">
        <v>363</v>
      </c>
      <c r="D1205" s="3"/>
      <c r="E1205" s="3"/>
    </row>
    <row r="1206" spans="1:5" x14ac:dyDescent="0.25">
      <c r="A1206" s="3" t="s">
        <v>66</v>
      </c>
      <c r="D1206" s="3"/>
      <c r="E1206" s="3"/>
    </row>
    <row r="1207" spans="1:5" x14ac:dyDescent="0.25">
      <c r="A1207" s="3" t="s">
        <v>105</v>
      </c>
      <c r="D1207" s="3"/>
      <c r="E1207" s="3"/>
    </row>
    <row r="1208" spans="1:5" x14ac:dyDescent="0.25">
      <c r="A1208" s="3" t="s">
        <v>363</v>
      </c>
      <c r="D1208" s="3"/>
      <c r="E1208" s="3"/>
    </row>
    <row r="1209" spans="1:5" x14ac:dyDescent="0.25">
      <c r="A1209" s="3" t="s">
        <v>363</v>
      </c>
      <c r="D1209" s="3"/>
      <c r="E1209" s="3"/>
    </row>
    <row r="1210" spans="1:5" x14ac:dyDescent="0.25">
      <c r="A1210" s="3" t="s">
        <v>363</v>
      </c>
      <c r="D1210" s="3"/>
      <c r="E1210" s="3"/>
    </row>
    <row r="1211" spans="1:5" x14ac:dyDescent="0.25">
      <c r="A1211" s="3" t="s">
        <v>58</v>
      </c>
      <c r="D1211" s="3"/>
      <c r="E1211" s="3"/>
    </row>
    <row r="1212" spans="1:5" x14ac:dyDescent="0.25">
      <c r="A1212" s="3" t="s">
        <v>24</v>
      </c>
      <c r="D1212" s="3"/>
      <c r="E1212" s="3"/>
    </row>
    <row r="1213" spans="1:5" x14ac:dyDescent="0.25">
      <c r="A1213" s="3" t="s">
        <v>66</v>
      </c>
      <c r="D1213" s="3"/>
      <c r="E1213" s="3"/>
    </row>
    <row r="1214" spans="1:5" x14ac:dyDescent="0.25">
      <c r="A1214" s="3" t="s">
        <v>94</v>
      </c>
      <c r="D1214" s="3"/>
      <c r="E1214" s="3"/>
    </row>
    <row r="1215" spans="1:5" x14ac:dyDescent="0.25">
      <c r="A1215" s="3" t="s">
        <v>33</v>
      </c>
      <c r="D1215" s="3"/>
      <c r="E1215" s="3"/>
    </row>
    <row r="1216" spans="1:5" x14ac:dyDescent="0.25">
      <c r="A1216" s="3" t="s">
        <v>116</v>
      </c>
      <c r="D1216" s="3"/>
      <c r="E1216" s="3"/>
    </row>
    <row r="1217" spans="1:5" x14ac:dyDescent="0.25">
      <c r="A1217" s="3" t="s">
        <v>114</v>
      </c>
      <c r="D1217" s="3"/>
      <c r="E1217" s="3"/>
    </row>
    <row r="1218" spans="1:5" x14ac:dyDescent="0.25">
      <c r="A1218" s="3" t="s">
        <v>66</v>
      </c>
      <c r="D1218" s="3"/>
      <c r="E1218" s="3"/>
    </row>
    <row r="1219" spans="1:5" x14ac:dyDescent="0.25">
      <c r="A1219" s="3" t="s">
        <v>96</v>
      </c>
      <c r="D1219" s="3"/>
      <c r="E1219" s="3"/>
    </row>
    <row r="1220" spans="1:5" x14ac:dyDescent="0.25">
      <c r="A1220" s="3" t="s">
        <v>31</v>
      </c>
      <c r="D1220" s="3"/>
      <c r="E1220" s="3"/>
    </row>
    <row r="1221" spans="1:5" x14ac:dyDescent="0.25">
      <c r="A1221" s="3" t="s">
        <v>357</v>
      </c>
      <c r="D1221" s="3"/>
      <c r="E1221" s="3"/>
    </row>
    <row r="1222" spans="1:5" x14ac:dyDescent="0.25">
      <c r="A1222" s="3" t="s">
        <v>82</v>
      </c>
      <c r="D1222" s="3"/>
      <c r="E1222" s="3"/>
    </row>
    <row r="1223" spans="1:5" x14ac:dyDescent="0.25">
      <c r="A1223" s="3" t="s">
        <v>98</v>
      </c>
      <c r="D1223" s="3"/>
      <c r="E1223" s="3"/>
    </row>
    <row r="1224" spans="1:5" x14ac:dyDescent="0.25">
      <c r="A1224" s="3" t="s">
        <v>363</v>
      </c>
      <c r="D1224" s="3"/>
      <c r="E1224" s="3"/>
    </row>
    <row r="1225" spans="1:5" x14ac:dyDescent="0.25">
      <c r="A1225" s="3" t="s">
        <v>116</v>
      </c>
      <c r="D1225" s="3"/>
      <c r="E1225" s="3"/>
    </row>
    <row r="1226" spans="1:5" x14ac:dyDescent="0.25">
      <c r="A1226" s="3" t="s">
        <v>66</v>
      </c>
      <c r="D1226" s="3"/>
      <c r="E1226" s="3"/>
    </row>
    <row r="1227" spans="1:5" x14ac:dyDescent="0.25">
      <c r="A1227" s="3" t="s">
        <v>72</v>
      </c>
      <c r="D1227" s="3"/>
      <c r="E1227" s="3"/>
    </row>
    <row r="1228" spans="1:5" x14ac:dyDescent="0.25">
      <c r="A1228" s="3" t="s">
        <v>363</v>
      </c>
      <c r="D1228" s="3"/>
      <c r="E1228" s="3"/>
    </row>
    <row r="1229" spans="1:5" x14ac:dyDescent="0.25">
      <c r="A1229" s="3" t="s">
        <v>116</v>
      </c>
      <c r="D1229" s="3"/>
      <c r="E1229" s="3"/>
    </row>
    <row r="1230" spans="1:5" x14ac:dyDescent="0.25">
      <c r="A1230" s="3" t="s">
        <v>110</v>
      </c>
      <c r="D1230" s="3"/>
      <c r="E1230" s="3"/>
    </row>
    <row r="1231" spans="1:5" x14ac:dyDescent="0.25">
      <c r="A1231" s="3" t="s">
        <v>361</v>
      </c>
      <c r="D1231" s="3"/>
      <c r="E1231" s="3"/>
    </row>
    <row r="1232" spans="1:5" x14ac:dyDescent="0.25">
      <c r="A1232" s="3" t="s">
        <v>98</v>
      </c>
      <c r="D1232" s="3"/>
      <c r="E1232" s="3"/>
    </row>
    <row r="1233" spans="1:5" x14ac:dyDescent="0.25">
      <c r="A1233" s="3" t="s">
        <v>66</v>
      </c>
      <c r="D1233" s="3"/>
      <c r="E1233" s="3"/>
    </row>
    <row r="1234" spans="1:5" x14ac:dyDescent="0.25">
      <c r="A1234" s="3" t="s">
        <v>99</v>
      </c>
      <c r="D1234" s="3"/>
      <c r="E1234" s="3"/>
    </row>
    <row r="1235" spans="1:5" x14ac:dyDescent="0.25">
      <c r="A1235" s="3" t="s">
        <v>66</v>
      </c>
      <c r="D1235" s="3"/>
      <c r="E1235" s="3"/>
    </row>
    <row r="1236" spans="1:5" x14ac:dyDescent="0.25">
      <c r="A1236" s="3" t="s">
        <v>363</v>
      </c>
      <c r="D1236" s="3"/>
      <c r="E1236" s="3"/>
    </row>
    <row r="1237" spans="1:5" x14ac:dyDescent="0.25">
      <c r="A1237" s="3" t="s">
        <v>96</v>
      </c>
      <c r="D1237" s="3"/>
      <c r="E1237" s="3"/>
    </row>
    <row r="1238" spans="1:5" x14ac:dyDescent="0.25">
      <c r="A1238" s="3" t="s">
        <v>105</v>
      </c>
      <c r="D1238" s="3"/>
      <c r="E1238" s="3"/>
    </row>
    <row r="1239" spans="1:5" x14ac:dyDescent="0.25">
      <c r="A1239" s="3" t="s">
        <v>72</v>
      </c>
      <c r="D1239" s="3"/>
      <c r="E1239" s="3"/>
    </row>
    <row r="1240" spans="1:5" x14ac:dyDescent="0.25">
      <c r="A1240" s="3" t="s">
        <v>88</v>
      </c>
      <c r="D1240" s="3"/>
      <c r="E1240" s="3"/>
    </row>
    <row r="1241" spans="1:5" x14ac:dyDescent="0.25">
      <c r="A1241" s="3" t="s">
        <v>66</v>
      </c>
      <c r="D1241" s="3"/>
      <c r="E1241" s="3"/>
    </row>
    <row r="1242" spans="1:5" x14ac:dyDescent="0.25">
      <c r="A1242" s="3" t="s">
        <v>94</v>
      </c>
      <c r="D1242" s="3"/>
      <c r="E1242" s="3"/>
    </row>
    <row r="1243" spans="1:5" x14ac:dyDescent="0.25">
      <c r="A1243" s="3" t="s">
        <v>76</v>
      </c>
      <c r="D1243" s="3"/>
      <c r="E1243" s="3"/>
    </row>
    <row r="1244" spans="1:5" x14ac:dyDescent="0.25">
      <c r="A1244" s="3" t="s">
        <v>98</v>
      </c>
      <c r="D1244" s="3"/>
      <c r="E1244" s="3"/>
    </row>
    <row r="1245" spans="1:5" x14ac:dyDescent="0.25">
      <c r="A1245" s="3" t="s">
        <v>116</v>
      </c>
      <c r="D1245" s="3"/>
      <c r="E1245" s="3"/>
    </row>
    <row r="1246" spans="1:5" x14ac:dyDescent="0.25">
      <c r="A1246" s="3" t="s">
        <v>78</v>
      </c>
      <c r="D1246" s="3"/>
      <c r="E1246" s="3"/>
    </row>
    <row r="1247" spans="1:5" x14ac:dyDescent="0.25">
      <c r="A1247" s="3" t="s">
        <v>96</v>
      </c>
      <c r="D1247" s="3"/>
      <c r="E1247" s="3"/>
    </row>
    <row r="1248" spans="1:5" x14ac:dyDescent="0.25">
      <c r="A1248" s="3" t="s">
        <v>66</v>
      </c>
      <c r="D1248" s="3"/>
      <c r="E1248" s="3"/>
    </row>
    <row r="1249" spans="1:5" x14ac:dyDescent="0.25">
      <c r="A1249" s="3" t="s">
        <v>384</v>
      </c>
      <c r="D1249" s="3"/>
      <c r="E1249" s="3"/>
    </row>
    <row r="1250" spans="1:5" x14ac:dyDescent="0.25">
      <c r="A1250" s="3" t="s">
        <v>66</v>
      </c>
      <c r="D1250" s="3"/>
      <c r="E1250" s="3"/>
    </row>
    <row r="1251" spans="1:5" x14ac:dyDescent="0.25">
      <c r="A1251" s="3" t="s">
        <v>116</v>
      </c>
      <c r="D1251" s="3"/>
      <c r="E1251" s="3"/>
    </row>
    <row r="1252" spans="1:5" x14ac:dyDescent="0.25">
      <c r="A1252" s="3" t="s">
        <v>27</v>
      </c>
      <c r="D1252" s="3"/>
      <c r="E1252" s="3"/>
    </row>
    <row r="1253" spans="1:5" x14ac:dyDescent="0.25">
      <c r="A1253" s="3" t="s">
        <v>107</v>
      </c>
      <c r="D1253" s="3"/>
      <c r="E1253" s="3"/>
    </row>
    <row r="1254" spans="1:5" x14ac:dyDescent="0.25">
      <c r="A1254" s="3" t="s">
        <v>116</v>
      </c>
      <c r="D1254" s="3"/>
      <c r="E1254" s="3"/>
    </row>
    <row r="1255" spans="1:5" x14ac:dyDescent="0.25">
      <c r="A1255" s="3" t="s">
        <v>94</v>
      </c>
      <c r="D1255" s="3"/>
      <c r="E1255" s="3"/>
    </row>
    <row r="1256" spans="1:5" x14ac:dyDescent="0.25">
      <c r="A1256" s="3" t="s">
        <v>369</v>
      </c>
      <c r="D1256" s="3"/>
      <c r="E1256" s="3"/>
    </row>
    <row r="1257" spans="1:5" x14ac:dyDescent="0.25">
      <c r="A1257" s="3" t="s">
        <v>363</v>
      </c>
      <c r="D1257" s="3"/>
      <c r="E1257" s="3"/>
    </row>
    <row r="1258" spans="1:5" x14ac:dyDescent="0.25">
      <c r="A1258" s="3" t="s">
        <v>66</v>
      </c>
      <c r="D1258" s="3"/>
      <c r="E1258" s="3"/>
    </row>
    <row r="1259" spans="1:5" x14ac:dyDescent="0.25">
      <c r="A1259" s="3" t="s">
        <v>114</v>
      </c>
      <c r="D1259" s="3"/>
      <c r="E1259" s="3"/>
    </row>
    <row r="1260" spans="1:5" x14ac:dyDescent="0.25">
      <c r="A1260" s="3" t="s">
        <v>24</v>
      </c>
      <c r="D1260" s="3"/>
      <c r="E1260" s="3"/>
    </row>
    <row r="1261" spans="1:5" x14ac:dyDescent="0.25">
      <c r="A1261" s="3" t="s">
        <v>72</v>
      </c>
      <c r="D1261" s="3"/>
      <c r="E1261" s="3"/>
    </row>
    <row r="1262" spans="1:5" x14ac:dyDescent="0.25">
      <c r="A1262" s="3" t="s">
        <v>48</v>
      </c>
      <c r="D1262" s="3"/>
      <c r="E1262" s="3"/>
    </row>
    <row r="1263" spans="1:5" x14ac:dyDescent="0.25">
      <c r="A1263" s="3" t="s">
        <v>116</v>
      </c>
      <c r="D1263" s="3"/>
      <c r="E1263" s="3"/>
    </row>
    <row r="1264" spans="1:5" x14ac:dyDescent="0.25">
      <c r="A1264" s="3" t="s">
        <v>45</v>
      </c>
      <c r="D1264" s="3"/>
      <c r="E1264" s="3"/>
    </row>
    <row r="1265" spans="1:5" x14ac:dyDescent="0.25">
      <c r="A1265" s="3" t="s">
        <v>358</v>
      </c>
      <c r="D1265" s="3"/>
      <c r="E1265" s="3"/>
    </row>
    <row r="1266" spans="1:5" x14ac:dyDescent="0.25">
      <c r="A1266" s="3" t="s">
        <v>116</v>
      </c>
      <c r="D1266" s="3"/>
      <c r="E1266" s="3"/>
    </row>
    <row r="1267" spans="1:5" x14ac:dyDescent="0.25">
      <c r="A1267" s="3" t="s">
        <v>92</v>
      </c>
      <c r="D1267" s="3"/>
      <c r="E1267" s="3"/>
    </row>
    <row r="1268" spans="1:5" x14ac:dyDescent="0.25">
      <c r="A1268" s="3" t="s">
        <v>54</v>
      </c>
      <c r="D1268" s="3"/>
      <c r="E1268" s="3"/>
    </row>
    <row r="1269" spans="1:5" x14ac:dyDescent="0.25">
      <c r="A1269" s="3" t="s">
        <v>66</v>
      </c>
      <c r="D1269" s="3"/>
      <c r="E1269" s="3"/>
    </row>
    <row r="1270" spans="1:5" x14ac:dyDescent="0.25">
      <c r="A1270" s="3" t="s">
        <v>78</v>
      </c>
      <c r="D1270" s="3"/>
      <c r="E1270" s="3"/>
    </row>
    <row r="1271" spans="1:5" x14ac:dyDescent="0.25">
      <c r="A1271" s="3" t="s">
        <v>360</v>
      </c>
      <c r="D1271" s="3"/>
      <c r="E1271" s="3"/>
    </row>
    <row r="1272" spans="1:5" x14ac:dyDescent="0.25">
      <c r="A1272" s="3" t="s">
        <v>110</v>
      </c>
      <c r="D1272" s="3"/>
      <c r="E1272" s="3"/>
    </row>
    <row r="1273" spans="1:5" x14ac:dyDescent="0.25">
      <c r="A1273" s="3" t="s">
        <v>72</v>
      </c>
      <c r="D1273" s="3"/>
      <c r="E1273" s="3"/>
    </row>
    <row r="1274" spans="1:5" x14ac:dyDescent="0.25">
      <c r="A1274" s="3" t="s">
        <v>66</v>
      </c>
      <c r="D1274" s="3"/>
      <c r="E1274" s="3"/>
    </row>
    <row r="1275" spans="1:5" x14ac:dyDescent="0.25">
      <c r="A1275" s="3" t="s">
        <v>76</v>
      </c>
      <c r="D1275" s="3"/>
      <c r="E1275" s="3"/>
    </row>
    <row r="1276" spans="1:5" x14ac:dyDescent="0.25">
      <c r="A1276" s="3" t="s">
        <v>48</v>
      </c>
      <c r="D1276" s="3"/>
      <c r="E1276" s="3"/>
    </row>
    <row r="1277" spans="1:5" x14ac:dyDescent="0.25">
      <c r="A1277" s="3" t="s">
        <v>101</v>
      </c>
      <c r="D1277" s="3"/>
      <c r="E1277" s="3"/>
    </row>
    <row r="1278" spans="1:5" x14ac:dyDescent="0.25">
      <c r="A1278" s="3" t="s">
        <v>110</v>
      </c>
      <c r="D1278" s="3"/>
      <c r="E1278" s="3"/>
    </row>
    <row r="1279" spans="1:5" x14ac:dyDescent="0.25">
      <c r="A1279" s="3" t="s">
        <v>363</v>
      </c>
      <c r="D1279" s="3"/>
      <c r="E1279" s="3"/>
    </row>
    <row r="1280" spans="1:5" x14ac:dyDescent="0.25">
      <c r="A1280" s="3" t="s">
        <v>110</v>
      </c>
      <c r="D1280" s="3"/>
      <c r="E1280" s="3"/>
    </row>
    <row r="1281" spans="1:5" x14ac:dyDescent="0.25">
      <c r="A1281" s="3" t="s">
        <v>72</v>
      </c>
      <c r="D1281" s="3"/>
      <c r="E1281" s="3"/>
    </row>
    <row r="1282" spans="1:5" x14ac:dyDescent="0.25">
      <c r="A1282" s="3" t="s">
        <v>94</v>
      </c>
      <c r="D1282" s="3"/>
      <c r="E1282" s="3"/>
    </row>
    <row r="1283" spans="1:5" x14ac:dyDescent="0.25">
      <c r="A1283" s="3" t="s">
        <v>66</v>
      </c>
      <c r="D1283" s="3"/>
      <c r="E1283" s="3"/>
    </row>
    <row r="1284" spans="1:5" x14ac:dyDescent="0.25">
      <c r="A1284" s="3" t="s">
        <v>72</v>
      </c>
      <c r="D1284" s="3"/>
      <c r="E1284" s="3"/>
    </row>
    <row r="1285" spans="1:5" x14ac:dyDescent="0.25">
      <c r="A1285" s="3" t="s">
        <v>96</v>
      </c>
      <c r="D1285" s="3"/>
      <c r="E1285" s="3"/>
    </row>
    <row r="1286" spans="1:5" x14ac:dyDescent="0.25">
      <c r="A1286" s="3" t="s">
        <v>110</v>
      </c>
      <c r="D1286" s="3"/>
      <c r="E1286" s="3"/>
    </row>
    <row r="1287" spans="1:5" x14ac:dyDescent="0.25">
      <c r="A1287" s="3" t="s">
        <v>84</v>
      </c>
      <c r="D1287" s="3"/>
      <c r="E1287" s="3"/>
    </row>
    <row r="1288" spans="1:5" x14ac:dyDescent="0.25">
      <c r="A1288" s="3" t="s">
        <v>363</v>
      </c>
      <c r="D1288" s="3"/>
      <c r="E1288" s="3"/>
    </row>
    <row r="1289" spans="1:5" x14ac:dyDescent="0.25">
      <c r="A1289" s="3" t="s">
        <v>363</v>
      </c>
      <c r="D1289" s="3"/>
      <c r="E1289" s="3"/>
    </row>
    <row r="1290" spans="1:5" x14ac:dyDescent="0.25">
      <c r="A1290" s="3" t="s">
        <v>66</v>
      </c>
      <c r="D1290" s="3"/>
      <c r="E1290" s="3"/>
    </row>
    <row r="1291" spans="1:5" x14ac:dyDescent="0.25">
      <c r="A1291" s="3" t="s">
        <v>62</v>
      </c>
      <c r="D1291" s="3"/>
      <c r="E1291" s="3"/>
    </row>
    <row r="1292" spans="1:5" x14ac:dyDescent="0.25">
      <c r="A1292" s="3" t="s">
        <v>66</v>
      </c>
      <c r="D1292" s="3"/>
      <c r="E1292" s="3"/>
    </row>
    <row r="1293" spans="1:5" x14ac:dyDescent="0.25">
      <c r="A1293" s="3" t="s">
        <v>98</v>
      </c>
      <c r="D1293" s="3"/>
      <c r="E1293" s="3"/>
    </row>
    <row r="1294" spans="1:5" x14ac:dyDescent="0.25">
      <c r="A1294" s="3" t="s">
        <v>105</v>
      </c>
      <c r="D1294" s="3"/>
      <c r="E1294" s="3"/>
    </row>
    <row r="1295" spans="1:5" x14ac:dyDescent="0.25">
      <c r="A1295" s="3" t="s">
        <v>105</v>
      </c>
      <c r="D1295" s="3"/>
      <c r="E1295" s="3"/>
    </row>
    <row r="1296" spans="1:5" x14ac:dyDescent="0.25">
      <c r="A1296" s="3" t="s">
        <v>33</v>
      </c>
      <c r="D1296" s="3"/>
      <c r="E1296" s="3"/>
    </row>
    <row r="1297" spans="1:5" x14ac:dyDescent="0.25">
      <c r="A1297" s="3" t="s">
        <v>101</v>
      </c>
      <c r="D1297" s="3"/>
      <c r="E1297" s="3"/>
    </row>
    <row r="1298" spans="1:5" x14ac:dyDescent="0.25">
      <c r="A1298" s="3" t="s">
        <v>114</v>
      </c>
      <c r="D1298" s="3"/>
      <c r="E1298" s="3"/>
    </row>
    <row r="1299" spans="1:5" x14ac:dyDescent="0.25">
      <c r="A1299" s="3" t="s">
        <v>66</v>
      </c>
      <c r="D1299" s="3"/>
      <c r="E1299" s="3"/>
    </row>
    <row r="1300" spans="1:5" x14ac:dyDescent="0.25">
      <c r="A1300" s="3" t="s">
        <v>92</v>
      </c>
      <c r="D1300" s="3"/>
      <c r="E1300" s="3"/>
    </row>
    <row r="1301" spans="1:5" x14ac:dyDescent="0.25">
      <c r="A1301" s="3" t="s">
        <v>98</v>
      </c>
      <c r="D1301" s="3"/>
      <c r="E1301" s="3"/>
    </row>
    <row r="1302" spans="1:5" x14ac:dyDescent="0.25">
      <c r="A1302" s="3" t="s">
        <v>66</v>
      </c>
      <c r="D1302" s="3"/>
      <c r="E1302" s="3"/>
    </row>
    <row r="1303" spans="1:5" x14ac:dyDescent="0.25">
      <c r="A1303" s="3" t="s">
        <v>96</v>
      </c>
      <c r="D1303" s="3"/>
      <c r="E1303" s="3"/>
    </row>
    <row r="1304" spans="1:5" x14ac:dyDescent="0.25">
      <c r="A1304" s="3" t="s">
        <v>382</v>
      </c>
      <c r="D1304" s="3"/>
      <c r="E1304" s="3"/>
    </row>
    <row r="1305" spans="1:5" x14ac:dyDescent="0.25">
      <c r="A1305" s="3" t="s">
        <v>102</v>
      </c>
      <c r="D1305" s="3"/>
      <c r="E1305" s="3"/>
    </row>
    <row r="1306" spans="1:5" x14ac:dyDescent="0.25">
      <c r="A1306" s="3" t="s">
        <v>29</v>
      </c>
      <c r="D1306" s="3"/>
      <c r="E1306" s="3"/>
    </row>
    <row r="1307" spans="1:5" x14ac:dyDescent="0.25">
      <c r="A1307" s="3" t="s">
        <v>104</v>
      </c>
      <c r="D1307" s="3"/>
      <c r="E1307" s="3"/>
    </row>
    <row r="1308" spans="1:5" x14ac:dyDescent="0.25">
      <c r="A1308" s="3" t="s">
        <v>386</v>
      </c>
      <c r="D1308" s="3"/>
      <c r="E1308" s="3"/>
    </row>
    <row r="1309" spans="1:5" x14ac:dyDescent="0.25">
      <c r="A1309" s="3" t="s">
        <v>384</v>
      </c>
      <c r="D1309" s="3"/>
      <c r="E1309" s="3"/>
    </row>
    <row r="1310" spans="1:5" x14ac:dyDescent="0.25">
      <c r="A1310" s="3" t="s">
        <v>50</v>
      </c>
      <c r="D1310" s="3"/>
      <c r="E1310" s="3"/>
    </row>
    <row r="1311" spans="1:5" x14ac:dyDescent="0.25">
      <c r="A1311" s="3" t="s">
        <v>98</v>
      </c>
      <c r="D1311" s="3"/>
      <c r="E1311" s="3"/>
    </row>
    <row r="1312" spans="1:5" x14ac:dyDescent="0.25">
      <c r="A1312" s="3" t="s">
        <v>98</v>
      </c>
      <c r="D1312" s="3"/>
      <c r="E1312" s="3"/>
    </row>
    <row r="1313" spans="1:5" x14ac:dyDescent="0.25">
      <c r="A1313" s="3" t="s">
        <v>50</v>
      </c>
      <c r="D1313" s="3"/>
      <c r="E1313" s="3"/>
    </row>
    <row r="1314" spans="1:5" x14ac:dyDescent="0.25">
      <c r="A1314" s="3" t="s">
        <v>116</v>
      </c>
      <c r="D1314" s="3"/>
      <c r="E1314" s="3"/>
    </row>
    <row r="1315" spans="1:5" x14ac:dyDescent="0.25">
      <c r="A1315" s="3" t="s">
        <v>54</v>
      </c>
      <c r="D1315" s="3"/>
      <c r="E1315" s="3"/>
    </row>
    <row r="1316" spans="1:5" x14ac:dyDescent="0.25">
      <c r="A1316" s="3" t="s">
        <v>48</v>
      </c>
      <c r="D1316" s="3"/>
      <c r="E1316" s="3"/>
    </row>
    <row r="1317" spans="1:5" x14ac:dyDescent="0.25">
      <c r="A1317" s="3" t="s">
        <v>66</v>
      </c>
      <c r="D1317" s="3"/>
      <c r="E1317" s="3"/>
    </row>
    <row r="1318" spans="1:5" x14ac:dyDescent="0.25">
      <c r="A1318" s="3" t="s">
        <v>88</v>
      </c>
      <c r="D1318" s="3"/>
      <c r="E1318" s="3"/>
    </row>
    <row r="1319" spans="1:5" x14ac:dyDescent="0.25">
      <c r="A1319" s="3" t="s">
        <v>66</v>
      </c>
      <c r="D1319" s="3"/>
      <c r="E1319" s="3"/>
    </row>
    <row r="1320" spans="1:5" x14ac:dyDescent="0.25">
      <c r="A1320" s="3" t="s">
        <v>389</v>
      </c>
      <c r="D1320" s="3"/>
      <c r="E1320" s="3"/>
    </row>
    <row r="1321" spans="1:5" x14ac:dyDescent="0.25">
      <c r="A1321" s="3" t="s">
        <v>88</v>
      </c>
      <c r="D1321" s="3"/>
      <c r="E1321" s="3"/>
    </row>
    <row r="1322" spans="1:5" x14ac:dyDescent="0.25">
      <c r="A1322" s="3" t="s">
        <v>66</v>
      </c>
      <c r="D1322" s="3"/>
      <c r="E1322" s="3"/>
    </row>
    <row r="1323" spans="1:5" x14ac:dyDescent="0.25">
      <c r="A1323" s="3" t="s">
        <v>96</v>
      </c>
      <c r="D1323" s="3"/>
      <c r="E1323" s="3"/>
    </row>
    <row r="1324" spans="1:5" x14ac:dyDescent="0.25">
      <c r="A1324" s="3" t="s">
        <v>78</v>
      </c>
      <c r="D1324" s="3"/>
      <c r="E1324" s="3"/>
    </row>
    <row r="1325" spans="1:5" x14ac:dyDescent="0.25">
      <c r="A1325" s="3" t="s">
        <v>110</v>
      </c>
      <c r="D1325" s="3"/>
      <c r="E1325" s="3"/>
    </row>
    <row r="1326" spans="1:5" x14ac:dyDescent="0.25">
      <c r="A1326" s="3" t="s">
        <v>74</v>
      </c>
      <c r="D1326" s="3"/>
      <c r="E1326" s="3"/>
    </row>
    <row r="1327" spans="1:5" x14ac:dyDescent="0.25">
      <c r="A1327" s="3" t="s">
        <v>72</v>
      </c>
      <c r="D1327" s="3"/>
      <c r="E1327" s="3"/>
    </row>
    <row r="1328" spans="1:5" x14ac:dyDescent="0.25">
      <c r="A1328" s="3" t="s">
        <v>116</v>
      </c>
      <c r="D1328" s="3"/>
      <c r="E1328" s="3"/>
    </row>
    <row r="1329" spans="1:5" x14ac:dyDescent="0.25">
      <c r="A1329" s="3" t="s">
        <v>33</v>
      </c>
      <c r="D1329" s="3"/>
      <c r="E1329" s="3"/>
    </row>
    <row r="1330" spans="1:5" x14ac:dyDescent="0.25">
      <c r="A1330" s="3" t="s">
        <v>24</v>
      </c>
      <c r="D1330" s="3"/>
      <c r="E1330" s="3"/>
    </row>
    <row r="1331" spans="1:5" x14ac:dyDescent="0.25">
      <c r="A1331" s="3" t="s">
        <v>110</v>
      </c>
      <c r="D1331" s="3"/>
      <c r="E1331" s="3"/>
    </row>
    <row r="1332" spans="1:5" x14ac:dyDescent="0.25">
      <c r="A1332" s="3" t="s">
        <v>107</v>
      </c>
      <c r="D1332" s="3"/>
      <c r="E1332" s="3"/>
    </row>
    <row r="1333" spans="1:5" x14ac:dyDescent="0.25">
      <c r="A1333" s="3" t="s">
        <v>370</v>
      </c>
      <c r="D1333" s="3"/>
      <c r="E1333" s="3"/>
    </row>
    <row r="1334" spans="1:5" x14ac:dyDescent="0.25">
      <c r="A1334" s="3" t="s">
        <v>41</v>
      </c>
      <c r="D1334" s="3"/>
      <c r="E1334" s="3"/>
    </row>
    <row r="1335" spans="1:5" x14ac:dyDescent="0.25">
      <c r="A1335" s="3" t="s">
        <v>76</v>
      </c>
      <c r="D1335" s="3"/>
      <c r="E1335" s="3"/>
    </row>
    <row r="1336" spans="1:5" x14ac:dyDescent="0.25">
      <c r="A1336" s="3" t="s">
        <v>92</v>
      </c>
      <c r="D1336" s="3"/>
      <c r="E1336" s="3"/>
    </row>
    <row r="1337" spans="1:5" x14ac:dyDescent="0.25">
      <c r="A1337" s="3" t="s">
        <v>94</v>
      </c>
      <c r="D1337" s="3"/>
      <c r="E1337" s="3"/>
    </row>
    <row r="1338" spans="1:5" x14ac:dyDescent="0.25">
      <c r="A1338" s="3" t="s">
        <v>98</v>
      </c>
      <c r="D1338" s="3"/>
      <c r="E1338" s="3"/>
    </row>
    <row r="1339" spans="1:5" x14ac:dyDescent="0.25">
      <c r="A1339" s="3" t="s">
        <v>110</v>
      </c>
      <c r="D1339" s="3"/>
      <c r="E1339" s="3"/>
    </row>
    <row r="1340" spans="1:5" x14ac:dyDescent="0.25">
      <c r="A1340" s="3" t="s">
        <v>66</v>
      </c>
      <c r="D1340" s="3"/>
      <c r="E1340" s="3"/>
    </row>
    <row r="1341" spans="1:5" x14ac:dyDescent="0.25">
      <c r="A1341" s="3" t="s">
        <v>66</v>
      </c>
      <c r="D1341" s="3"/>
      <c r="E1341" s="3"/>
    </row>
    <row r="1342" spans="1:5" x14ac:dyDescent="0.25">
      <c r="A1342" s="3" t="s">
        <v>96</v>
      </c>
      <c r="D1342" s="3"/>
      <c r="E1342" s="3"/>
    </row>
    <row r="1343" spans="1:5" x14ac:dyDescent="0.25">
      <c r="A1343" s="3" t="s">
        <v>96</v>
      </c>
      <c r="D1343" s="3"/>
      <c r="E1343" s="3"/>
    </row>
    <row r="1344" spans="1:5" x14ac:dyDescent="0.25">
      <c r="A1344" s="3" t="s">
        <v>35</v>
      </c>
      <c r="D1344" s="3"/>
      <c r="E1344" s="3"/>
    </row>
    <row r="1345" spans="1:5" x14ac:dyDescent="0.25">
      <c r="A1345" s="3" t="s">
        <v>66</v>
      </c>
      <c r="D1345" s="3"/>
      <c r="E1345" s="3"/>
    </row>
    <row r="1346" spans="1:5" x14ac:dyDescent="0.25">
      <c r="A1346" s="3" t="s">
        <v>35</v>
      </c>
      <c r="D1346" s="3"/>
      <c r="E1346" s="3"/>
    </row>
    <row r="1347" spans="1:5" x14ac:dyDescent="0.25">
      <c r="A1347" s="3" t="s">
        <v>48</v>
      </c>
      <c r="D1347" s="3"/>
      <c r="E1347" s="3"/>
    </row>
    <row r="1348" spans="1:5" x14ac:dyDescent="0.25">
      <c r="A1348" s="3" t="s">
        <v>116</v>
      </c>
      <c r="D1348" s="3"/>
      <c r="E1348" s="3"/>
    </row>
    <row r="1349" spans="1:5" x14ac:dyDescent="0.25">
      <c r="A1349" s="3" t="s">
        <v>66</v>
      </c>
      <c r="D1349" s="3"/>
      <c r="E1349" s="3"/>
    </row>
    <row r="1350" spans="1:5" x14ac:dyDescent="0.25">
      <c r="A1350" s="3" t="s">
        <v>66</v>
      </c>
      <c r="D1350" s="3"/>
      <c r="E1350" s="3"/>
    </row>
    <row r="1351" spans="1:5" x14ac:dyDescent="0.25">
      <c r="A1351" s="3" t="s">
        <v>98</v>
      </c>
      <c r="D1351" s="3"/>
      <c r="E1351" s="3"/>
    </row>
    <row r="1352" spans="1:5" x14ac:dyDescent="0.25">
      <c r="A1352" s="3" t="s">
        <v>72</v>
      </c>
      <c r="D1352" s="3"/>
      <c r="E1352" s="3"/>
    </row>
    <row r="1353" spans="1:5" x14ac:dyDescent="0.25">
      <c r="A1353" s="3" t="s">
        <v>87</v>
      </c>
      <c r="D1353" s="3"/>
      <c r="E1353" s="3"/>
    </row>
    <row r="1354" spans="1:5" x14ac:dyDescent="0.25">
      <c r="A1354" s="3" t="s">
        <v>70</v>
      </c>
      <c r="D1354" s="3"/>
      <c r="E1354" s="3"/>
    </row>
    <row r="1355" spans="1:5" x14ac:dyDescent="0.25">
      <c r="A1355" s="3" t="s">
        <v>78</v>
      </c>
      <c r="D1355" s="3"/>
      <c r="E1355" s="3"/>
    </row>
    <row r="1356" spans="1:5" x14ac:dyDescent="0.25">
      <c r="A1356" s="3" t="s">
        <v>96</v>
      </c>
      <c r="D1356" s="3"/>
      <c r="E1356" s="3"/>
    </row>
    <row r="1357" spans="1:5" x14ac:dyDescent="0.25">
      <c r="A1357" s="3" t="s">
        <v>37</v>
      </c>
      <c r="D1357" s="3"/>
      <c r="E1357" s="3"/>
    </row>
    <row r="1358" spans="1:5" x14ac:dyDescent="0.25">
      <c r="A1358" s="3" t="s">
        <v>116</v>
      </c>
      <c r="D1358" s="3"/>
      <c r="E1358" s="3"/>
    </row>
    <row r="1359" spans="1:5" x14ac:dyDescent="0.25">
      <c r="A1359" s="3" t="s">
        <v>107</v>
      </c>
      <c r="D1359" s="3"/>
      <c r="E1359" s="3"/>
    </row>
    <row r="1360" spans="1:5" x14ac:dyDescent="0.25">
      <c r="A1360" s="3" t="s">
        <v>41</v>
      </c>
      <c r="D1360" s="3"/>
      <c r="E1360" s="3"/>
    </row>
    <row r="1361" spans="1:5" x14ac:dyDescent="0.25">
      <c r="A1361" s="3" t="s">
        <v>98</v>
      </c>
      <c r="D1361" s="3"/>
      <c r="E1361" s="3"/>
    </row>
    <row r="1362" spans="1:5" x14ac:dyDescent="0.25">
      <c r="A1362" s="3" t="s">
        <v>74</v>
      </c>
      <c r="D1362" s="3"/>
      <c r="E1362" s="3"/>
    </row>
    <row r="1363" spans="1:5" x14ac:dyDescent="0.25">
      <c r="A1363" s="3" t="s">
        <v>45</v>
      </c>
      <c r="D1363" s="3"/>
      <c r="E1363" s="3"/>
    </row>
    <row r="1364" spans="1:5" x14ac:dyDescent="0.25">
      <c r="A1364" s="3" t="s">
        <v>66</v>
      </c>
      <c r="D1364" s="3"/>
      <c r="E1364" s="3"/>
    </row>
    <row r="1365" spans="1:5" x14ac:dyDescent="0.25">
      <c r="A1365" s="3" t="s">
        <v>70</v>
      </c>
      <c r="D1365" s="3"/>
      <c r="E1365" s="3"/>
    </row>
    <row r="1366" spans="1:5" x14ac:dyDescent="0.25">
      <c r="A1366" s="3" t="s">
        <v>66</v>
      </c>
      <c r="D1366" s="3"/>
      <c r="E1366" s="3"/>
    </row>
    <row r="1367" spans="1:5" x14ac:dyDescent="0.25">
      <c r="A1367" s="3" t="s">
        <v>54</v>
      </c>
      <c r="D1367" s="3"/>
      <c r="E1367" s="3"/>
    </row>
    <row r="1368" spans="1:5" x14ac:dyDescent="0.25">
      <c r="A1368" s="3" t="s">
        <v>48</v>
      </c>
      <c r="D1368" s="3"/>
      <c r="E1368" s="3"/>
    </row>
    <row r="1369" spans="1:5" x14ac:dyDescent="0.25">
      <c r="A1369" s="3" t="s">
        <v>74</v>
      </c>
      <c r="D1369" s="3"/>
      <c r="E1369" s="3"/>
    </row>
    <row r="1370" spans="1:5" x14ac:dyDescent="0.25">
      <c r="A1370" s="3" t="s">
        <v>382</v>
      </c>
      <c r="D1370" s="3"/>
      <c r="E1370" s="3"/>
    </row>
    <row r="1371" spans="1:5" x14ac:dyDescent="0.25">
      <c r="A1371" s="3" t="s">
        <v>110</v>
      </c>
      <c r="D1371" s="3"/>
      <c r="E1371" s="3"/>
    </row>
    <row r="1372" spans="1:5" x14ac:dyDescent="0.25">
      <c r="A1372" s="3" t="s">
        <v>87</v>
      </c>
      <c r="D1372" s="3"/>
      <c r="E1372" s="3"/>
    </row>
    <row r="1373" spans="1:5" x14ac:dyDescent="0.25">
      <c r="A1373" s="3" t="s">
        <v>366</v>
      </c>
      <c r="D1373" s="3"/>
      <c r="E1373" s="3"/>
    </row>
    <row r="1374" spans="1:5" x14ac:dyDescent="0.25">
      <c r="A1374" s="3" t="s">
        <v>84</v>
      </c>
      <c r="D1374" s="3"/>
      <c r="E1374" s="3"/>
    </row>
    <row r="1375" spans="1:5" x14ac:dyDescent="0.25">
      <c r="A1375" s="3" t="s">
        <v>66</v>
      </c>
      <c r="D1375" s="3"/>
      <c r="E1375" s="3"/>
    </row>
    <row r="1376" spans="1:5" x14ac:dyDescent="0.25">
      <c r="A1376" s="3" t="s">
        <v>92</v>
      </c>
      <c r="D1376" s="3"/>
      <c r="E1376" s="3"/>
    </row>
    <row r="1377" spans="1:5" x14ac:dyDescent="0.25">
      <c r="A1377" s="3" t="s">
        <v>98</v>
      </c>
      <c r="D1377" s="3"/>
      <c r="E1377" s="3"/>
    </row>
    <row r="1378" spans="1:5" x14ac:dyDescent="0.25">
      <c r="A1378" s="3" t="s">
        <v>96</v>
      </c>
      <c r="D1378" s="3"/>
      <c r="E1378" s="3"/>
    </row>
    <row r="1379" spans="1:5" x14ac:dyDescent="0.25">
      <c r="A1379" s="3" t="s">
        <v>96</v>
      </c>
      <c r="D1379" s="3"/>
      <c r="E1379" s="3"/>
    </row>
    <row r="1380" spans="1:5" x14ac:dyDescent="0.25">
      <c r="A1380" s="3" t="s">
        <v>357</v>
      </c>
      <c r="D1380" s="3"/>
      <c r="E1380" s="3"/>
    </row>
    <row r="1381" spans="1:5" x14ac:dyDescent="0.25">
      <c r="A1381" s="3" t="s">
        <v>110</v>
      </c>
      <c r="D1381" s="3"/>
      <c r="E1381" s="3"/>
    </row>
    <row r="1382" spans="1:5" x14ac:dyDescent="0.25">
      <c r="A1382" s="3" t="s">
        <v>66</v>
      </c>
      <c r="D1382" s="3"/>
      <c r="E1382" s="3"/>
    </row>
    <row r="1383" spans="1:5" x14ac:dyDescent="0.25">
      <c r="A1383" s="3" t="s">
        <v>66</v>
      </c>
      <c r="D1383" s="3"/>
      <c r="E1383" s="3"/>
    </row>
    <row r="1384" spans="1:5" x14ac:dyDescent="0.25">
      <c r="A1384" s="3" t="s">
        <v>66</v>
      </c>
      <c r="D1384" s="3"/>
      <c r="E1384" s="3"/>
    </row>
    <row r="1385" spans="1:5" x14ac:dyDescent="0.25">
      <c r="A1385" s="3" t="s">
        <v>378</v>
      </c>
      <c r="D1385" s="3"/>
      <c r="E1385" s="3"/>
    </row>
    <row r="1386" spans="1:5" x14ac:dyDescent="0.25">
      <c r="A1386" s="3" t="s">
        <v>27</v>
      </c>
      <c r="D1386" s="3"/>
      <c r="E1386" s="3"/>
    </row>
    <row r="1387" spans="1:5" x14ac:dyDescent="0.25">
      <c r="A1387" s="3" t="s">
        <v>110</v>
      </c>
      <c r="D1387" s="3"/>
      <c r="E1387" s="3"/>
    </row>
    <row r="1388" spans="1:5" x14ac:dyDescent="0.25">
      <c r="A1388" s="3" t="s">
        <v>116</v>
      </c>
      <c r="D1388" s="3"/>
      <c r="E1388" s="3"/>
    </row>
    <row r="1389" spans="1:5" x14ac:dyDescent="0.25">
      <c r="A1389" s="3" t="s">
        <v>66</v>
      </c>
      <c r="D1389" s="3"/>
      <c r="E1389" s="3"/>
    </row>
    <row r="1390" spans="1:5" x14ac:dyDescent="0.25">
      <c r="A1390" s="3" t="s">
        <v>76</v>
      </c>
      <c r="D1390" s="3"/>
      <c r="E1390" s="3"/>
    </row>
    <row r="1391" spans="1:5" x14ac:dyDescent="0.25">
      <c r="A1391" s="3" t="s">
        <v>76</v>
      </c>
      <c r="D1391" s="3"/>
      <c r="E1391" s="3"/>
    </row>
    <row r="1392" spans="1:5" x14ac:dyDescent="0.25">
      <c r="A1392" s="3" t="s">
        <v>102</v>
      </c>
      <c r="D1392" s="3"/>
      <c r="E1392" s="3"/>
    </row>
    <row r="1393" spans="1:5" x14ac:dyDescent="0.25">
      <c r="A1393" s="3" t="s">
        <v>72</v>
      </c>
      <c r="D1393" s="3"/>
      <c r="E1393" s="3"/>
    </row>
    <row r="1394" spans="1:5" x14ac:dyDescent="0.25">
      <c r="A1394" s="3" t="s">
        <v>98</v>
      </c>
      <c r="D1394" s="3"/>
      <c r="E1394" s="3"/>
    </row>
    <row r="1395" spans="1:5" x14ac:dyDescent="0.25">
      <c r="A1395" s="3" t="s">
        <v>99</v>
      </c>
      <c r="D1395" s="3"/>
      <c r="E1395" s="3"/>
    </row>
    <row r="1396" spans="1:5" x14ac:dyDescent="0.25">
      <c r="A1396" s="3" t="s">
        <v>44</v>
      </c>
      <c r="D1396" s="3"/>
      <c r="E1396" s="3"/>
    </row>
    <row r="1397" spans="1:5" x14ac:dyDescent="0.25">
      <c r="A1397" s="3" t="s">
        <v>99</v>
      </c>
      <c r="D1397" s="3"/>
      <c r="E1397" s="3"/>
    </row>
    <row r="1398" spans="1:5" x14ac:dyDescent="0.25">
      <c r="A1398" s="3" t="s">
        <v>66</v>
      </c>
      <c r="D1398" s="3"/>
      <c r="E1398" s="3"/>
    </row>
    <row r="1399" spans="1:5" x14ac:dyDescent="0.25">
      <c r="A1399" s="3" t="s">
        <v>66</v>
      </c>
      <c r="D1399" s="3"/>
      <c r="E1399" s="3"/>
    </row>
    <row r="1400" spans="1:5" x14ac:dyDescent="0.25">
      <c r="A1400" s="3" t="s">
        <v>27</v>
      </c>
      <c r="D1400" s="3"/>
      <c r="E1400" s="3"/>
    </row>
    <row r="1401" spans="1:5" x14ac:dyDescent="0.25">
      <c r="A1401" s="3" t="s">
        <v>78</v>
      </c>
      <c r="D1401" s="3"/>
      <c r="E1401" s="3"/>
    </row>
    <row r="1402" spans="1:5" x14ac:dyDescent="0.25">
      <c r="A1402" s="3" t="s">
        <v>105</v>
      </c>
      <c r="D1402" s="3"/>
      <c r="E1402" s="3"/>
    </row>
    <row r="1403" spans="1:5" x14ac:dyDescent="0.25">
      <c r="A1403" s="3" t="s">
        <v>388</v>
      </c>
      <c r="D1403" s="3"/>
      <c r="E1403" s="3"/>
    </row>
    <row r="1404" spans="1:5" x14ac:dyDescent="0.25">
      <c r="A1404" s="3" t="s">
        <v>363</v>
      </c>
      <c r="D1404" s="3"/>
      <c r="E1404" s="3"/>
    </row>
    <row r="1405" spans="1:5" x14ac:dyDescent="0.25">
      <c r="A1405" s="3" t="s">
        <v>74</v>
      </c>
      <c r="D1405" s="3"/>
      <c r="E1405" s="3"/>
    </row>
    <row r="1406" spans="1:5" x14ac:dyDescent="0.25">
      <c r="A1406" s="3" t="s">
        <v>116</v>
      </c>
      <c r="D1406" s="3"/>
      <c r="E1406" s="3"/>
    </row>
    <row r="1407" spans="1:5" x14ac:dyDescent="0.25">
      <c r="A1407" s="3" t="s">
        <v>66</v>
      </c>
      <c r="D1407" s="3"/>
      <c r="E1407" s="3"/>
    </row>
    <row r="1408" spans="1:5" x14ac:dyDescent="0.25">
      <c r="A1408" s="3" t="s">
        <v>66</v>
      </c>
      <c r="D1408" s="3"/>
      <c r="E1408" s="3"/>
    </row>
    <row r="1409" spans="1:5" x14ac:dyDescent="0.25">
      <c r="A1409" s="3" t="s">
        <v>76</v>
      </c>
      <c r="D1409" s="3"/>
      <c r="E1409" s="3"/>
    </row>
    <row r="1410" spans="1:5" x14ac:dyDescent="0.25">
      <c r="A1410" s="3" t="s">
        <v>66</v>
      </c>
      <c r="D1410" s="3"/>
      <c r="E1410" s="3"/>
    </row>
    <row r="1411" spans="1:5" x14ac:dyDescent="0.25">
      <c r="A1411" s="3" t="s">
        <v>50</v>
      </c>
      <c r="D1411" s="3"/>
      <c r="E1411" s="3"/>
    </row>
    <row r="1412" spans="1:5" x14ac:dyDescent="0.25">
      <c r="A1412" s="3" t="s">
        <v>44</v>
      </c>
      <c r="D1412" s="3"/>
      <c r="E1412" s="3"/>
    </row>
    <row r="1413" spans="1:5" x14ac:dyDescent="0.25">
      <c r="A1413" s="3" t="s">
        <v>66</v>
      </c>
      <c r="D1413" s="3"/>
      <c r="E1413" s="3"/>
    </row>
    <row r="1414" spans="1:5" x14ac:dyDescent="0.25">
      <c r="A1414" s="3" t="s">
        <v>72</v>
      </c>
      <c r="D1414" s="3"/>
      <c r="E1414" s="3"/>
    </row>
    <row r="1415" spans="1:5" x14ac:dyDescent="0.25">
      <c r="A1415" s="3" t="s">
        <v>27</v>
      </c>
      <c r="D1415" s="3"/>
      <c r="E1415" s="3"/>
    </row>
    <row r="1416" spans="1:5" x14ac:dyDescent="0.25">
      <c r="A1416" s="3" t="s">
        <v>388</v>
      </c>
      <c r="D1416" s="3"/>
      <c r="E1416" s="3"/>
    </row>
    <row r="1417" spans="1:5" x14ac:dyDescent="0.25">
      <c r="A1417" s="3" t="s">
        <v>72</v>
      </c>
      <c r="D1417" s="3"/>
      <c r="E1417" s="3"/>
    </row>
    <row r="1418" spans="1:5" x14ac:dyDescent="0.25">
      <c r="A1418" s="3" t="s">
        <v>116</v>
      </c>
      <c r="D1418" s="3"/>
      <c r="E1418" s="3"/>
    </row>
    <row r="1419" spans="1:5" x14ac:dyDescent="0.25">
      <c r="A1419" s="3" t="s">
        <v>29</v>
      </c>
      <c r="D1419" s="3"/>
      <c r="E1419" s="3"/>
    </row>
    <row r="1420" spans="1:5" x14ac:dyDescent="0.25">
      <c r="A1420" s="3" t="s">
        <v>85</v>
      </c>
      <c r="D1420" s="3"/>
      <c r="E1420" s="3"/>
    </row>
    <row r="1421" spans="1:5" x14ac:dyDescent="0.25">
      <c r="A1421" s="3" t="s">
        <v>114</v>
      </c>
      <c r="D1421" s="3"/>
      <c r="E1421" s="3"/>
    </row>
    <row r="1422" spans="1:5" x14ac:dyDescent="0.25">
      <c r="A1422" s="3" t="s">
        <v>363</v>
      </c>
      <c r="D1422" s="3"/>
      <c r="E1422" s="3"/>
    </row>
    <row r="1423" spans="1:5" x14ac:dyDescent="0.25">
      <c r="A1423" s="3" t="s">
        <v>376</v>
      </c>
      <c r="D1423" s="3"/>
      <c r="E1423" s="3"/>
    </row>
    <row r="1424" spans="1:5" x14ac:dyDescent="0.25">
      <c r="A1424" s="3" t="s">
        <v>50</v>
      </c>
      <c r="D1424" s="3"/>
      <c r="E1424" s="3"/>
    </row>
    <row r="1425" spans="1:5" x14ac:dyDescent="0.25">
      <c r="A1425" s="3" t="s">
        <v>363</v>
      </c>
      <c r="D1425" s="3"/>
      <c r="E1425" s="3"/>
    </row>
    <row r="1426" spans="1:5" x14ac:dyDescent="0.25">
      <c r="A1426" s="3" t="s">
        <v>88</v>
      </c>
      <c r="D1426" s="3"/>
      <c r="E1426" s="3"/>
    </row>
    <row r="1427" spans="1:5" x14ac:dyDescent="0.25">
      <c r="A1427" s="3" t="s">
        <v>96</v>
      </c>
      <c r="D1427" s="3"/>
      <c r="E1427" s="3"/>
    </row>
    <row r="1428" spans="1:5" x14ac:dyDescent="0.25">
      <c r="A1428" s="3" t="s">
        <v>105</v>
      </c>
      <c r="D1428" s="3"/>
      <c r="E1428" s="3"/>
    </row>
    <row r="1429" spans="1:5" x14ac:dyDescent="0.25">
      <c r="A1429" s="3" t="s">
        <v>66</v>
      </c>
      <c r="D1429" s="3"/>
      <c r="E1429" s="3"/>
    </row>
    <row r="1430" spans="1:5" x14ac:dyDescent="0.25">
      <c r="A1430" s="3" t="s">
        <v>102</v>
      </c>
      <c r="D1430" s="3"/>
      <c r="E1430" s="3"/>
    </row>
    <row r="1431" spans="1:5" x14ac:dyDescent="0.25">
      <c r="A1431" s="3" t="s">
        <v>90</v>
      </c>
      <c r="D1431" s="3"/>
      <c r="E1431" s="3"/>
    </row>
    <row r="1432" spans="1:5" x14ac:dyDescent="0.25">
      <c r="A1432" s="3" t="s">
        <v>110</v>
      </c>
      <c r="D1432" s="3"/>
      <c r="E1432" s="3"/>
    </row>
    <row r="1433" spans="1:5" x14ac:dyDescent="0.25">
      <c r="A1433" s="3" t="s">
        <v>72</v>
      </c>
      <c r="D1433" s="3"/>
      <c r="E1433" s="3"/>
    </row>
    <row r="1434" spans="1:5" x14ac:dyDescent="0.25">
      <c r="A1434" s="3" t="s">
        <v>363</v>
      </c>
      <c r="D1434" s="3"/>
      <c r="E1434" s="3"/>
    </row>
    <row r="1435" spans="1:5" x14ac:dyDescent="0.25">
      <c r="A1435" s="3" t="s">
        <v>388</v>
      </c>
      <c r="D1435" s="3"/>
      <c r="E1435" s="3"/>
    </row>
    <row r="1436" spans="1:5" x14ac:dyDescent="0.25">
      <c r="A1436" s="3" t="s">
        <v>379</v>
      </c>
      <c r="D1436" s="3"/>
      <c r="E1436" s="3"/>
    </row>
    <row r="1437" spans="1:5" x14ac:dyDescent="0.25">
      <c r="A1437" s="3" t="s">
        <v>52</v>
      </c>
      <c r="D1437" s="3"/>
      <c r="E1437" s="3"/>
    </row>
    <row r="1438" spans="1:5" x14ac:dyDescent="0.25">
      <c r="A1438" s="3" t="s">
        <v>66</v>
      </c>
      <c r="D1438" s="3"/>
      <c r="E1438" s="3"/>
    </row>
    <row r="1439" spans="1:5" x14ac:dyDescent="0.25">
      <c r="A1439" s="3" t="s">
        <v>48</v>
      </c>
      <c r="D1439" s="3"/>
      <c r="E1439" s="3"/>
    </row>
    <row r="1440" spans="1:5" x14ac:dyDescent="0.25">
      <c r="A1440" s="3" t="s">
        <v>27</v>
      </c>
      <c r="D1440" s="3"/>
      <c r="E1440" s="3"/>
    </row>
    <row r="1441" spans="1:5" x14ac:dyDescent="0.25">
      <c r="A1441" s="3" t="s">
        <v>72</v>
      </c>
      <c r="D1441" s="3"/>
      <c r="E1441" s="3"/>
    </row>
    <row r="1442" spans="1:5" x14ac:dyDescent="0.25">
      <c r="A1442" s="3" t="s">
        <v>105</v>
      </c>
      <c r="D1442" s="3"/>
      <c r="E1442" s="3"/>
    </row>
    <row r="1443" spans="1:5" x14ac:dyDescent="0.25">
      <c r="A1443" s="3" t="s">
        <v>386</v>
      </c>
      <c r="D1443" s="3"/>
      <c r="E1443" s="3"/>
    </row>
    <row r="1444" spans="1:5" x14ac:dyDescent="0.25">
      <c r="A1444" s="3" t="s">
        <v>66</v>
      </c>
      <c r="D1444" s="3"/>
      <c r="E1444" s="3"/>
    </row>
    <row r="1445" spans="1:5" x14ac:dyDescent="0.25">
      <c r="A1445" s="3" t="s">
        <v>99</v>
      </c>
      <c r="D1445" s="3"/>
      <c r="E1445" s="3"/>
    </row>
    <row r="1446" spans="1:5" x14ac:dyDescent="0.25">
      <c r="A1446" s="3" t="s">
        <v>60</v>
      </c>
      <c r="D1446" s="3"/>
      <c r="E1446" s="3"/>
    </row>
    <row r="1447" spans="1:5" x14ac:dyDescent="0.25">
      <c r="A1447" s="3" t="s">
        <v>29</v>
      </c>
      <c r="D1447" s="3"/>
      <c r="E1447" s="3"/>
    </row>
    <row r="1448" spans="1:5" x14ac:dyDescent="0.25">
      <c r="A1448" s="3" t="s">
        <v>101</v>
      </c>
      <c r="D1448" s="3"/>
      <c r="E1448" s="3"/>
    </row>
    <row r="1449" spans="1:5" x14ac:dyDescent="0.25">
      <c r="A1449" s="3" t="s">
        <v>27</v>
      </c>
      <c r="D1449" s="3"/>
      <c r="E1449" s="3"/>
    </row>
    <row r="1450" spans="1:5" x14ac:dyDescent="0.25">
      <c r="A1450" s="3" t="s">
        <v>66</v>
      </c>
      <c r="D1450" s="3"/>
      <c r="E1450" s="3"/>
    </row>
    <row r="1451" spans="1:5" x14ac:dyDescent="0.25">
      <c r="A1451" s="3" t="s">
        <v>26</v>
      </c>
      <c r="D1451" s="3"/>
      <c r="E1451" s="3"/>
    </row>
    <row r="1452" spans="1:5" x14ac:dyDescent="0.25">
      <c r="A1452" s="3" t="s">
        <v>66</v>
      </c>
      <c r="D1452" s="3"/>
      <c r="E1452" s="3"/>
    </row>
    <row r="1453" spans="1:5" x14ac:dyDescent="0.25">
      <c r="A1453" s="3" t="s">
        <v>72</v>
      </c>
      <c r="D1453" s="3"/>
      <c r="E1453" s="3"/>
    </row>
    <row r="1454" spans="1:5" x14ac:dyDescent="0.25">
      <c r="A1454" s="3" t="s">
        <v>373</v>
      </c>
      <c r="D1454" s="3"/>
      <c r="E1454" s="3"/>
    </row>
    <row r="1455" spans="1:5" x14ac:dyDescent="0.25">
      <c r="A1455" s="3" t="s">
        <v>66</v>
      </c>
      <c r="D1455" s="3"/>
      <c r="E1455" s="3"/>
    </row>
    <row r="1456" spans="1:5" x14ac:dyDescent="0.25">
      <c r="A1456" s="3" t="s">
        <v>116</v>
      </c>
      <c r="D1456" s="3"/>
      <c r="E1456" s="3"/>
    </row>
    <row r="1457" spans="1:5" x14ac:dyDescent="0.25">
      <c r="A1457" s="3" t="s">
        <v>99</v>
      </c>
      <c r="D1457" s="3"/>
      <c r="E1457" s="3"/>
    </row>
    <row r="1458" spans="1:5" x14ac:dyDescent="0.25">
      <c r="A1458" s="3" t="s">
        <v>35</v>
      </c>
      <c r="D1458" s="3"/>
      <c r="E1458" s="3"/>
    </row>
    <row r="1459" spans="1:5" x14ac:dyDescent="0.25">
      <c r="A1459" s="3" t="s">
        <v>76</v>
      </c>
      <c r="D1459" s="3"/>
      <c r="E1459" s="3"/>
    </row>
    <row r="1460" spans="1:5" x14ac:dyDescent="0.25">
      <c r="A1460" s="3" t="s">
        <v>84</v>
      </c>
      <c r="D1460" s="3"/>
      <c r="E1460" s="3"/>
    </row>
    <row r="1461" spans="1:5" x14ac:dyDescent="0.25">
      <c r="A1461" s="3" t="s">
        <v>47</v>
      </c>
      <c r="D1461" s="3"/>
      <c r="E1461" s="3"/>
    </row>
    <row r="1462" spans="1:5" x14ac:dyDescent="0.25">
      <c r="A1462" s="3" t="s">
        <v>66</v>
      </c>
      <c r="D1462" s="3"/>
      <c r="E1462" s="3"/>
    </row>
    <row r="1463" spans="1:5" x14ac:dyDescent="0.25">
      <c r="A1463" s="3" t="s">
        <v>116</v>
      </c>
      <c r="D1463" s="3"/>
      <c r="E1463" s="3"/>
    </row>
    <row r="1464" spans="1:5" x14ac:dyDescent="0.25">
      <c r="A1464" s="3" t="s">
        <v>78</v>
      </c>
      <c r="D1464" s="3"/>
      <c r="E1464" s="3"/>
    </row>
    <row r="1465" spans="1:5" x14ac:dyDescent="0.25">
      <c r="A1465" s="3" t="s">
        <v>78</v>
      </c>
      <c r="D1465" s="3"/>
      <c r="E1465" s="3"/>
    </row>
    <row r="1466" spans="1:5" x14ac:dyDescent="0.25">
      <c r="A1466" s="3" t="s">
        <v>88</v>
      </c>
      <c r="D1466" s="3"/>
      <c r="E1466" s="3"/>
    </row>
    <row r="1467" spans="1:5" x14ac:dyDescent="0.25">
      <c r="A1467" s="3" t="s">
        <v>66</v>
      </c>
      <c r="D1467" s="3"/>
      <c r="E1467" s="3"/>
    </row>
    <row r="1468" spans="1:5" x14ac:dyDescent="0.25">
      <c r="A1468" s="3" t="s">
        <v>110</v>
      </c>
      <c r="D1468" s="3"/>
      <c r="E1468" s="3"/>
    </row>
    <row r="1469" spans="1:5" x14ac:dyDescent="0.25">
      <c r="A1469" s="3" t="s">
        <v>66</v>
      </c>
      <c r="D1469" s="3"/>
      <c r="E1469" s="3"/>
    </row>
    <row r="1470" spans="1:5" x14ac:dyDescent="0.25">
      <c r="A1470" s="3" t="s">
        <v>98</v>
      </c>
      <c r="D1470" s="3"/>
      <c r="E1470" s="3"/>
    </row>
    <row r="1471" spans="1:5" x14ac:dyDescent="0.25">
      <c r="A1471" s="3" t="s">
        <v>35</v>
      </c>
      <c r="D1471" s="3"/>
      <c r="E1471" s="3"/>
    </row>
    <row r="1472" spans="1:5" x14ac:dyDescent="0.25">
      <c r="A1472" s="3" t="s">
        <v>66</v>
      </c>
      <c r="D1472" s="3"/>
      <c r="E1472" s="3"/>
    </row>
    <row r="1473" spans="1:5" x14ac:dyDescent="0.25">
      <c r="A1473" s="3" t="s">
        <v>101</v>
      </c>
      <c r="D1473" s="3"/>
      <c r="E1473" s="3"/>
    </row>
    <row r="1474" spans="1:5" x14ac:dyDescent="0.25">
      <c r="A1474" s="3" t="s">
        <v>41</v>
      </c>
      <c r="D1474" s="3"/>
      <c r="E1474" s="3"/>
    </row>
    <row r="1475" spans="1:5" x14ac:dyDescent="0.25">
      <c r="A1475" s="3" t="s">
        <v>37</v>
      </c>
      <c r="D1475" s="3"/>
      <c r="E1475" s="3"/>
    </row>
    <row r="1476" spans="1:5" x14ac:dyDescent="0.25">
      <c r="A1476" s="3" t="s">
        <v>116</v>
      </c>
      <c r="D1476" s="3"/>
      <c r="E1476" s="3"/>
    </row>
    <row r="1477" spans="1:5" x14ac:dyDescent="0.25">
      <c r="A1477" s="3" t="s">
        <v>45</v>
      </c>
      <c r="D1477" s="3"/>
      <c r="E1477" s="3"/>
    </row>
    <row r="1478" spans="1:5" x14ac:dyDescent="0.25">
      <c r="A1478" s="3" t="s">
        <v>58</v>
      </c>
      <c r="D1478" s="3"/>
      <c r="E1478" s="3"/>
    </row>
    <row r="1479" spans="1:5" x14ac:dyDescent="0.25">
      <c r="A1479" s="3" t="s">
        <v>104</v>
      </c>
      <c r="D1479" s="3"/>
      <c r="E1479" s="3"/>
    </row>
    <row r="1480" spans="1:5" x14ac:dyDescent="0.25">
      <c r="A1480" s="3" t="s">
        <v>101</v>
      </c>
      <c r="D1480" s="3"/>
      <c r="E1480" s="3"/>
    </row>
    <row r="1481" spans="1:5" x14ac:dyDescent="0.25">
      <c r="A1481" s="3" t="s">
        <v>24</v>
      </c>
      <c r="D1481" s="3"/>
      <c r="E1481" s="3"/>
    </row>
    <row r="1482" spans="1:5" x14ac:dyDescent="0.25">
      <c r="A1482" s="3" t="s">
        <v>66</v>
      </c>
      <c r="D1482" s="3"/>
      <c r="E1482" s="3"/>
    </row>
    <row r="1483" spans="1:5" x14ac:dyDescent="0.25">
      <c r="A1483" s="3" t="s">
        <v>31</v>
      </c>
      <c r="D1483" s="3"/>
      <c r="E1483" s="3"/>
    </row>
    <row r="1484" spans="1:5" x14ac:dyDescent="0.25">
      <c r="A1484" s="3" t="s">
        <v>72</v>
      </c>
      <c r="D1484" s="3"/>
      <c r="E1484" s="3"/>
    </row>
    <row r="1485" spans="1:5" x14ac:dyDescent="0.25">
      <c r="A1485" s="3" t="s">
        <v>29</v>
      </c>
      <c r="D1485" s="3"/>
      <c r="E1485" s="3"/>
    </row>
    <row r="1486" spans="1:5" x14ac:dyDescent="0.25">
      <c r="A1486" s="3" t="s">
        <v>96</v>
      </c>
      <c r="D1486" s="3"/>
      <c r="E1486" s="3"/>
    </row>
    <row r="1487" spans="1:5" x14ac:dyDescent="0.25">
      <c r="A1487" s="3" t="s">
        <v>70</v>
      </c>
      <c r="D1487" s="3"/>
      <c r="E1487" s="3"/>
    </row>
    <row r="1488" spans="1:5" x14ac:dyDescent="0.25">
      <c r="A1488" s="3" t="s">
        <v>110</v>
      </c>
      <c r="D1488" s="3"/>
      <c r="E1488" s="3"/>
    </row>
    <row r="1489" spans="1:5" x14ac:dyDescent="0.25">
      <c r="A1489" s="3" t="s">
        <v>47</v>
      </c>
      <c r="D1489" s="3"/>
      <c r="E1489" s="3"/>
    </row>
    <row r="1490" spans="1:5" x14ac:dyDescent="0.25">
      <c r="A1490" s="3" t="s">
        <v>116</v>
      </c>
      <c r="D1490" s="3"/>
      <c r="E1490" s="3"/>
    </row>
    <row r="1491" spans="1:5" x14ac:dyDescent="0.25">
      <c r="A1491" s="3" t="s">
        <v>63</v>
      </c>
      <c r="D1491" s="3"/>
      <c r="E1491" s="3"/>
    </row>
    <row r="1492" spans="1:5" x14ac:dyDescent="0.25">
      <c r="A1492" s="3" t="s">
        <v>70</v>
      </c>
      <c r="D1492" s="3"/>
      <c r="E1492" s="3"/>
    </row>
    <row r="1493" spans="1:5" x14ac:dyDescent="0.25">
      <c r="A1493" s="3" t="s">
        <v>66</v>
      </c>
      <c r="D1493" s="3"/>
      <c r="E1493" s="3"/>
    </row>
    <row r="1494" spans="1:5" x14ac:dyDescent="0.25">
      <c r="A1494" s="3" t="s">
        <v>363</v>
      </c>
      <c r="D1494" s="3"/>
      <c r="E1494" s="3"/>
    </row>
    <row r="1495" spans="1:5" x14ac:dyDescent="0.25">
      <c r="A1495" s="3" t="s">
        <v>116</v>
      </c>
      <c r="D1495" s="3"/>
      <c r="E1495" s="3"/>
    </row>
    <row r="1496" spans="1:5" x14ac:dyDescent="0.25">
      <c r="A1496" s="3" t="s">
        <v>105</v>
      </c>
      <c r="D1496" s="3"/>
      <c r="E1496" s="3"/>
    </row>
    <row r="1497" spans="1:5" x14ac:dyDescent="0.25">
      <c r="A1497" s="3" t="s">
        <v>41</v>
      </c>
      <c r="D1497" s="3"/>
      <c r="E1497" s="3"/>
    </row>
    <row r="1498" spans="1:5" x14ac:dyDescent="0.25">
      <c r="A1498" s="3" t="s">
        <v>66</v>
      </c>
      <c r="D1498" s="3"/>
      <c r="E1498" s="3"/>
    </row>
    <row r="1499" spans="1:5" x14ac:dyDescent="0.25">
      <c r="A1499" s="3" t="s">
        <v>66</v>
      </c>
      <c r="D1499" s="3"/>
      <c r="E1499" s="3"/>
    </row>
    <row r="1500" spans="1:5" x14ac:dyDescent="0.25">
      <c r="A1500" s="3" t="s">
        <v>66</v>
      </c>
      <c r="D1500" s="3"/>
      <c r="E1500" s="3"/>
    </row>
    <row r="1501" spans="1:5" x14ac:dyDescent="0.25">
      <c r="A1501" s="3" t="s">
        <v>78</v>
      </c>
      <c r="D1501" s="3"/>
      <c r="E1501" s="3"/>
    </row>
    <row r="1502" spans="1:5" x14ac:dyDescent="0.25">
      <c r="A1502" s="3" t="s">
        <v>44</v>
      </c>
      <c r="D1502" s="3"/>
      <c r="E1502" s="3"/>
    </row>
    <row r="1503" spans="1:5" x14ac:dyDescent="0.25">
      <c r="A1503" s="3" t="s">
        <v>363</v>
      </c>
      <c r="D1503" s="3"/>
      <c r="E1503" s="3"/>
    </row>
    <row r="1504" spans="1:5" x14ac:dyDescent="0.25">
      <c r="A1504" s="3" t="s">
        <v>377</v>
      </c>
      <c r="D1504" s="3"/>
      <c r="E1504" s="3"/>
    </row>
    <row r="1505" spans="1:5" x14ac:dyDescent="0.25">
      <c r="A1505" s="3" t="s">
        <v>363</v>
      </c>
      <c r="D1505" s="3"/>
      <c r="E1505" s="3"/>
    </row>
    <row r="1506" spans="1:5" x14ac:dyDescent="0.25">
      <c r="A1506" s="3" t="s">
        <v>78</v>
      </c>
      <c r="D1506" s="3"/>
      <c r="E1506" s="3"/>
    </row>
    <row r="1507" spans="1:5" x14ac:dyDescent="0.25">
      <c r="A1507" s="3" t="s">
        <v>116</v>
      </c>
      <c r="D1507" s="3"/>
      <c r="E1507" s="3"/>
    </row>
    <row r="1508" spans="1:5" x14ac:dyDescent="0.25">
      <c r="A1508" s="3" t="s">
        <v>102</v>
      </c>
      <c r="D1508" s="3"/>
      <c r="E1508" s="3"/>
    </row>
    <row r="1509" spans="1:5" x14ac:dyDescent="0.25">
      <c r="A1509" s="3" t="s">
        <v>48</v>
      </c>
      <c r="D1509" s="3"/>
      <c r="E1509" s="3"/>
    </row>
    <row r="1510" spans="1:5" x14ac:dyDescent="0.25">
      <c r="A1510" s="3" t="s">
        <v>66</v>
      </c>
      <c r="D1510" s="3"/>
      <c r="E1510" s="3"/>
    </row>
    <row r="1511" spans="1:5" x14ac:dyDescent="0.25">
      <c r="A1511" s="3" t="s">
        <v>44</v>
      </c>
      <c r="D1511" s="3"/>
      <c r="E1511" s="3"/>
    </row>
    <row r="1512" spans="1:5" x14ac:dyDescent="0.25">
      <c r="A1512" s="3" t="s">
        <v>105</v>
      </c>
      <c r="D1512" s="3"/>
      <c r="E1512" s="3"/>
    </row>
    <row r="1513" spans="1:5" x14ac:dyDescent="0.25">
      <c r="A1513" s="3" t="s">
        <v>72</v>
      </c>
      <c r="D1513" s="3"/>
      <c r="E1513" s="3"/>
    </row>
    <row r="1514" spans="1:5" x14ac:dyDescent="0.25">
      <c r="A1514" s="3" t="s">
        <v>48</v>
      </c>
      <c r="D1514" s="3"/>
      <c r="E1514" s="3"/>
    </row>
    <row r="1515" spans="1:5" x14ac:dyDescent="0.25">
      <c r="A1515" s="3" t="s">
        <v>35</v>
      </c>
      <c r="D1515" s="3"/>
      <c r="E1515" s="3"/>
    </row>
    <row r="1516" spans="1:5" x14ac:dyDescent="0.25">
      <c r="A1516" s="3" t="s">
        <v>388</v>
      </c>
      <c r="D1516" s="3"/>
      <c r="E1516" s="3"/>
    </row>
    <row r="1517" spans="1:5" x14ac:dyDescent="0.25">
      <c r="A1517" s="3" t="s">
        <v>58</v>
      </c>
      <c r="D1517" s="3"/>
      <c r="E1517" s="3"/>
    </row>
    <row r="1518" spans="1:5" x14ac:dyDescent="0.25">
      <c r="A1518" s="3" t="s">
        <v>90</v>
      </c>
      <c r="D1518" s="3"/>
      <c r="E1518" s="3"/>
    </row>
    <row r="1519" spans="1:5" x14ac:dyDescent="0.25">
      <c r="A1519" s="3" t="s">
        <v>26</v>
      </c>
      <c r="D1519" s="3"/>
      <c r="E1519" s="3"/>
    </row>
    <row r="1520" spans="1:5" x14ac:dyDescent="0.25">
      <c r="A1520" s="3" t="s">
        <v>98</v>
      </c>
      <c r="D1520" s="3"/>
      <c r="E1520" s="3"/>
    </row>
    <row r="1521" spans="1:5" x14ac:dyDescent="0.25">
      <c r="A1521" s="3" t="s">
        <v>377</v>
      </c>
      <c r="D1521" s="3"/>
      <c r="E1521" s="3"/>
    </row>
    <row r="1522" spans="1:5" x14ac:dyDescent="0.25">
      <c r="A1522" s="3" t="s">
        <v>70</v>
      </c>
      <c r="D1522" s="3"/>
      <c r="E1522" s="3"/>
    </row>
    <row r="1523" spans="1:5" x14ac:dyDescent="0.25">
      <c r="A1523" s="3" t="s">
        <v>66</v>
      </c>
      <c r="D1523" s="3"/>
      <c r="E1523" s="3"/>
    </row>
    <row r="1524" spans="1:5" x14ac:dyDescent="0.25">
      <c r="A1524" s="3" t="s">
        <v>66</v>
      </c>
      <c r="D1524" s="3"/>
      <c r="E1524" s="3"/>
    </row>
    <row r="1525" spans="1:5" x14ac:dyDescent="0.25">
      <c r="A1525" s="3" t="s">
        <v>110</v>
      </c>
      <c r="D1525" s="3"/>
      <c r="E1525" s="3"/>
    </row>
    <row r="1526" spans="1:5" x14ac:dyDescent="0.25">
      <c r="A1526" s="3" t="s">
        <v>66</v>
      </c>
      <c r="D1526" s="3"/>
      <c r="E1526" s="3"/>
    </row>
    <row r="1527" spans="1:5" x14ac:dyDescent="0.25">
      <c r="A1527" s="3" t="s">
        <v>72</v>
      </c>
      <c r="D1527" s="3"/>
      <c r="E1527" s="3"/>
    </row>
    <row r="1528" spans="1:5" x14ac:dyDescent="0.25">
      <c r="A1528" s="3" t="s">
        <v>66</v>
      </c>
      <c r="D1528" s="3"/>
      <c r="E1528" s="3"/>
    </row>
    <row r="1529" spans="1:5" x14ac:dyDescent="0.25">
      <c r="A1529" s="3" t="s">
        <v>66</v>
      </c>
      <c r="D1529" s="3"/>
      <c r="E1529" s="3"/>
    </row>
    <row r="1530" spans="1:5" x14ac:dyDescent="0.25">
      <c r="A1530" s="3" t="s">
        <v>88</v>
      </c>
      <c r="D1530" s="3"/>
      <c r="E1530" s="3"/>
    </row>
    <row r="1531" spans="1:5" x14ac:dyDescent="0.25">
      <c r="A1531" s="3" t="s">
        <v>363</v>
      </c>
      <c r="D1531" s="3"/>
      <c r="E1531" s="3"/>
    </row>
    <row r="1532" spans="1:5" x14ac:dyDescent="0.25">
      <c r="A1532" s="3" t="s">
        <v>66</v>
      </c>
      <c r="D1532" s="3"/>
      <c r="E1532" s="3"/>
    </row>
    <row r="1533" spans="1:5" x14ac:dyDescent="0.25">
      <c r="A1533" s="3" t="s">
        <v>376</v>
      </c>
      <c r="D1533" s="3"/>
      <c r="E1533" s="3"/>
    </row>
    <row r="1534" spans="1:5" x14ac:dyDescent="0.25">
      <c r="A1534" s="3" t="s">
        <v>29</v>
      </c>
      <c r="D1534" s="3"/>
      <c r="E1534" s="3"/>
    </row>
    <row r="1535" spans="1:5" x14ac:dyDescent="0.25">
      <c r="A1535" s="3" t="s">
        <v>31</v>
      </c>
      <c r="D1535" s="3"/>
      <c r="E1535" s="3"/>
    </row>
    <row r="1536" spans="1:5" x14ac:dyDescent="0.25">
      <c r="A1536" s="3" t="s">
        <v>96</v>
      </c>
      <c r="D1536" s="3"/>
      <c r="E1536" s="3"/>
    </row>
    <row r="1537" spans="1:5" x14ac:dyDescent="0.25">
      <c r="A1537" s="3" t="s">
        <v>80</v>
      </c>
      <c r="D1537" s="3"/>
      <c r="E1537" s="3"/>
    </row>
    <row r="1538" spans="1:5" x14ac:dyDescent="0.25">
      <c r="A1538" s="3" t="s">
        <v>363</v>
      </c>
      <c r="D1538" s="3"/>
      <c r="E1538" s="3"/>
    </row>
    <row r="1539" spans="1:5" x14ac:dyDescent="0.25">
      <c r="A1539" s="3" t="s">
        <v>47</v>
      </c>
      <c r="D1539" s="3"/>
      <c r="E1539" s="3"/>
    </row>
    <row r="1540" spans="1:5" x14ac:dyDescent="0.25">
      <c r="A1540" s="3" t="s">
        <v>74</v>
      </c>
      <c r="D1540" s="3"/>
      <c r="E1540" s="3"/>
    </row>
    <row r="1541" spans="1:5" x14ac:dyDescent="0.25">
      <c r="A1541" s="3" t="s">
        <v>90</v>
      </c>
      <c r="D1541" s="3"/>
      <c r="E1541" s="3"/>
    </row>
    <row r="1542" spans="1:5" x14ac:dyDescent="0.25">
      <c r="A1542" s="3" t="s">
        <v>24</v>
      </c>
      <c r="D1542" s="3"/>
      <c r="E1542" s="3"/>
    </row>
    <row r="1543" spans="1:5" x14ac:dyDescent="0.25">
      <c r="A1543" s="3" t="s">
        <v>98</v>
      </c>
      <c r="D1543" s="3"/>
      <c r="E1543" s="3"/>
    </row>
    <row r="1544" spans="1:5" x14ac:dyDescent="0.25">
      <c r="A1544" s="3" t="s">
        <v>78</v>
      </c>
      <c r="D1544" s="3"/>
      <c r="E1544" s="3"/>
    </row>
    <row r="1545" spans="1:5" x14ac:dyDescent="0.25">
      <c r="A1545" s="3" t="s">
        <v>363</v>
      </c>
      <c r="D1545" s="3"/>
      <c r="E1545" s="3"/>
    </row>
    <row r="1546" spans="1:5" x14ac:dyDescent="0.25">
      <c r="A1546" s="3" t="s">
        <v>96</v>
      </c>
      <c r="D1546" s="3"/>
      <c r="E1546" s="3"/>
    </row>
    <row r="1547" spans="1:5" x14ac:dyDescent="0.25">
      <c r="A1547" s="3" t="s">
        <v>72</v>
      </c>
      <c r="D1547" s="3"/>
      <c r="E1547" s="3"/>
    </row>
    <row r="1548" spans="1:5" x14ac:dyDescent="0.25">
      <c r="A1548" s="3" t="s">
        <v>84</v>
      </c>
      <c r="D1548" s="3"/>
      <c r="E1548" s="3"/>
    </row>
    <row r="1549" spans="1:5" x14ac:dyDescent="0.25">
      <c r="A1549" s="3" t="s">
        <v>80</v>
      </c>
      <c r="D1549" s="3"/>
      <c r="E1549" s="3"/>
    </row>
    <row r="1550" spans="1:5" x14ac:dyDescent="0.25">
      <c r="A1550" s="3" t="s">
        <v>96</v>
      </c>
      <c r="D1550" s="3"/>
      <c r="E1550" s="3"/>
    </row>
    <row r="1551" spans="1:5" x14ac:dyDescent="0.25">
      <c r="A1551" s="3" t="s">
        <v>107</v>
      </c>
      <c r="D1551" s="3"/>
      <c r="E1551" s="3"/>
    </row>
    <row r="1552" spans="1:5" x14ac:dyDescent="0.25">
      <c r="A1552" s="3" t="s">
        <v>66</v>
      </c>
      <c r="D1552" s="3"/>
      <c r="E1552" s="3"/>
    </row>
    <row r="1553" spans="1:5" x14ac:dyDescent="0.25">
      <c r="A1553" s="3" t="s">
        <v>227</v>
      </c>
      <c r="D1553" s="3"/>
      <c r="E1553" s="3"/>
    </row>
    <row r="1554" spans="1:5" x14ac:dyDescent="0.25">
      <c r="A1554" s="3" t="s">
        <v>70</v>
      </c>
      <c r="D1554" s="3"/>
      <c r="E1554" s="3"/>
    </row>
    <row r="1555" spans="1:5" x14ac:dyDescent="0.25">
      <c r="A1555" s="3" t="s">
        <v>60</v>
      </c>
      <c r="D1555" s="3"/>
      <c r="E1555" s="3"/>
    </row>
    <row r="1556" spans="1:5" x14ac:dyDescent="0.25">
      <c r="A1556" s="3" t="s">
        <v>96</v>
      </c>
      <c r="D1556" s="3"/>
      <c r="E1556" s="3"/>
    </row>
    <row r="1557" spans="1:5" x14ac:dyDescent="0.25">
      <c r="A1557" s="3" t="s">
        <v>116</v>
      </c>
      <c r="D1557" s="3"/>
      <c r="E1557" s="3"/>
    </row>
    <row r="1558" spans="1:5" x14ac:dyDescent="0.25">
      <c r="A1558" s="3" t="s">
        <v>98</v>
      </c>
      <c r="D1558" s="3"/>
      <c r="E1558" s="3"/>
    </row>
    <row r="1559" spans="1:5" x14ac:dyDescent="0.25">
      <c r="A1559" s="3" t="s">
        <v>45</v>
      </c>
      <c r="D1559" s="3"/>
      <c r="E1559" s="3"/>
    </row>
    <row r="1560" spans="1:5" x14ac:dyDescent="0.25">
      <c r="A1560" s="3" t="s">
        <v>363</v>
      </c>
      <c r="D1560" s="3"/>
      <c r="E1560" s="3"/>
    </row>
    <row r="1561" spans="1:5" x14ac:dyDescent="0.25">
      <c r="A1561" s="3" t="s">
        <v>66</v>
      </c>
      <c r="D1561" s="3"/>
      <c r="E1561" s="3"/>
    </row>
    <row r="1562" spans="1:5" x14ac:dyDescent="0.25">
      <c r="A1562" s="3" t="s">
        <v>44</v>
      </c>
      <c r="D1562" s="3"/>
      <c r="E1562" s="3"/>
    </row>
    <row r="1563" spans="1:5" x14ac:dyDescent="0.25">
      <c r="A1563" s="3" t="s">
        <v>365</v>
      </c>
      <c r="D1563" s="3"/>
      <c r="E1563" s="3"/>
    </row>
    <row r="1564" spans="1:5" x14ac:dyDescent="0.25">
      <c r="A1564" s="3" t="s">
        <v>66</v>
      </c>
      <c r="D1564" s="3"/>
      <c r="E1564" s="3"/>
    </row>
    <row r="1565" spans="1:5" x14ac:dyDescent="0.25">
      <c r="A1565" s="3" t="s">
        <v>382</v>
      </c>
      <c r="D1565" s="3"/>
      <c r="E1565" s="3"/>
    </row>
    <row r="1566" spans="1:5" x14ac:dyDescent="0.25">
      <c r="A1566" s="3" t="s">
        <v>78</v>
      </c>
      <c r="D1566" s="3"/>
      <c r="E1566" s="3"/>
    </row>
    <row r="1567" spans="1:5" x14ac:dyDescent="0.25">
      <c r="A1567" s="3" t="s">
        <v>110</v>
      </c>
      <c r="D1567" s="3"/>
      <c r="E1567" s="3"/>
    </row>
    <row r="1568" spans="1:5" x14ac:dyDescent="0.25">
      <c r="A1568" s="3" t="s">
        <v>381</v>
      </c>
      <c r="D1568" s="3"/>
      <c r="E1568" s="3"/>
    </row>
    <row r="1569" spans="1:5" x14ac:dyDescent="0.25">
      <c r="A1569" s="3" t="s">
        <v>88</v>
      </c>
      <c r="D1569" s="3"/>
      <c r="E1569" s="3"/>
    </row>
    <row r="1570" spans="1:5" x14ac:dyDescent="0.25">
      <c r="A1570" s="3" t="s">
        <v>99</v>
      </c>
      <c r="D1570" s="3"/>
      <c r="E1570" s="3"/>
    </row>
    <row r="1571" spans="1:5" x14ac:dyDescent="0.25">
      <c r="A1571" s="3" t="s">
        <v>102</v>
      </c>
      <c r="D1571" s="3"/>
      <c r="E1571" s="3"/>
    </row>
    <row r="1572" spans="1:5" x14ac:dyDescent="0.25">
      <c r="A1572" s="3" t="s">
        <v>35</v>
      </c>
      <c r="D1572" s="3"/>
      <c r="E1572" s="3"/>
    </row>
    <row r="1573" spans="1:5" x14ac:dyDescent="0.25">
      <c r="A1573" s="3" t="s">
        <v>74</v>
      </c>
      <c r="D1573" s="3"/>
      <c r="E1573" s="3"/>
    </row>
    <row r="1574" spans="1:5" x14ac:dyDescent="0.25">
      <c r="A1574" s="3" t="s">
        <v>107</v>
      </c>
      <c r="D1574" s="3"/>
      <c r="E1574" s="3"/>
    </row>
    <row r="1575" spans="1:5" x14ac:dyDescent="0.25">
      <c r="A1575" s="3" t="s">
        <v>76</v>
      </c>
      <c r="D1575" s="3"/>
      <c r="E1575" s="3"/>
    </row>
    <row r="1576" spans="1:5" x14ac:dyDescent="0.25">
      <c r="A1576" s="3" t="s">
        <v>84</v>
      </c>
      <c r="D1576" s="3"/>
      <c r="E1576" s="3"/>
    </row>
    <row r="1577" spans="1:5" x14ac:dyDescent="0.25">
      <c r="A1577" s="3" t="s">
        <v>44</v>
      </c>
      <c r="D1577" s="3"/>
      <c r="E1577" s="3"/>
    </row>
    <row r="1578" spans="1:5" x14ac:dyDescent="0.25">
      <c r="A1578" s="3" t="s">
        <v>107</v>
      </c>
      <c r="D1578" s="3"/>
      <c r="E1578" s="3"/>
    </row>
    <row r="1579" spans="1:5" x14ac:dyDescent="0.25">
      <c r="A1579" s="3" t="s">
        <v>66</v>
      </c>
      <c r="D1579" s="3"/>
      <c r="E1579" s="3"/>
    </row>
    <row r="1580" spans="1:5" x14ac:dyDescent="0.25">
      <c r="A1580" s="3" t="s">
        <v>76</v>
      </c>
      <c r="D1580" s="3"/>
      <c r="E1580" s="3"/>
    </row>
    <row r="1581" spans="1:5" x14ac:dyDescent="0.25">
      <c r="A1581" s="3" t="s">
        <v>110</v>
      </c>
      <c r="D1581" s="3"/>
      <c r="E1581" s="3"/>
    </row>
    <row r="1582" spans="1:5" x14ac:dyDescent="0.25">
      <c r="A1582" s="3" t="s">
        <v>370</v>
      </c>
      <c r="D1582" s="3"/>
      <c r="E1582" s="3"/>
    </row>
    <row r="1583" spans="1:5" x14ac:dyDescent="0.25">
      <c r="A1583" s="3" t="s">
        <v>66</v>
      </c>
      <c r="D1583" s="3"/>
      <c r="E1583" s="3"/>
    </row>
    <row r="1584" spans="1:5" x14ac:dyDescent="0.25">
      <c r="A1584" s="3" t="s">
        <v>99</v>
      </c>
      <c r="D1584" s="3"/>
      <c r="E1584" s="3"/>
    </row>
  </sheetData>
  <hyperlinks>
    <hyperlink ref="D3" r:id="rId2" display="http://ba.bi.cm.hc/"/>
    <hyperlink ref="D4" r:id="rId3" display="http://ba.cm/"/>
    <hyperlink ref="D5" r:id="rId4" display="http://ba.eb/"/>
    <hyperlink ref="D6" r:id="rId5" display="http://ba.eb.ac/"/>
    <hyperlink ref="D7" r:id="rId6" display="http://ba.eb.ep/"/>
    <hyperlink ref="D8" r:id="rId7" display="http://ba.eb.fn/"/>
    <hyperlink ref="D9" r:id="rId8" display="http://ba.eb.hr.mg/"/>
    <hyperlink ref="D10" r:id="rId9" display="http://ba.eb.ib/"/>
    <hyperlink ref="D11" r:id="rId10" display="http://ba.eb.mg/"/>
    <hyperlink ref="D12" r:id="rId11" display="http://ba.eb.mk/"/>
    <hyperlink ref="D13" r:id="rId12" display="http://ba.ed/"/>
    <hyperlink ref="D14" r:id="rId13" display="http://ba.en/"/>
    <hyperlink ref="D15" r:id="rId14" display="http://ba.en.cm.cr/"/>
    <hyperlink ref="D16" r:id="rId15" display="http://ba.en.pw/"/>
    <hyperlink ref="D17" r:id="rId16" display="http://ba.en.pw.dw/"/>
    <hyperlink ref="D18" r:id="rId17" display="http://ba.en.se/"/>
    <hyperlink ref="D19" r:id="rId18" display="http://ba.en.th/"/>
    <hyperlink ref="D20" r:id="rId19" display="http://ba.en.th.tp/"/>
    <hyperlink ref="D21" r:id="rId20" display="http://ba.es.st/"/>
    <hyperlink ref="D22" r:id="rId21" display="http://ba.fa/"/>
    <hyperlink ref="D23" r:id="rId22" display="http://ba.fa.ah/"/>
    <hyperlink ref="D24" r:id="rId23" display="http://ba.fa.ms/"/>
    <hyperlink ref="D25" r:id="rId24" display="http://ba.fa.sa/"/>
    <hyperlink ref="D26" r:id="rId25" display="http://ba.hs/"/>
    <hyperlink ref="D27" r:id="rId26" display="http://ba.hs.ms/"/>
    <hyperlink ref="D28" r:id="rId27" display="http://ba.hs.ss.se/"/>
    <hyperlink ref="D29" r:id="rId28" display="http://ba.is/"/>
    <hyperlink ref="D30" r:id="rId29" display="http://ba.it.ma/"/>
    <hyperlink ref="D31" r:id="rId30" display="http://ba.la.pc/"/>
    <hyperlink ref="D32" r:id="rId31" display="http://ba.pl/"/>
    <hyperlink ref="D33" r:id="rId32" display="http://ba.pl.ps.eb.ec/"/>
    <hyperlink ref="D34" r:id="rId33" display="http://ba.ps/"/>
    <hyperlink ref="D35" r:id="rId34" display="http://ba.ps.ip/"/>
    <hyperlink ref="D36" r:id="rId35" display="http://ba.py/"/>
    <hyperlink ref="D37" r:id="rId36" display="http://ba.rl/"/>
    <hyperlink ref="D38" r:id="rId37" display="http://ba.so/"/>
    <hyperlink ref="D39" r:id="rId38" display="http://ba.so.an/"/>
    <hyperlink ref="D40" r:id="rId39" display="http://ba.sp.ed/"/>
    <hyperlink ref="D41" r:id="rId40" display="http://ba.th.ap/"/>
    <hyperlink ref="D42" r:id="rId41" display="http://ba.wl.fr/"/>
    <hyperlink ref="D43" r:id="rId42" display="http://ba.wl.gr/"/>
    <hyperlink ref="D44" r:id="rId43" display="http://ba.wl.ru/"/>
    <hyperlink ref="D45" r:id="rId44" display="http://ba.wl.sp/"/>
    <hyperlink ref="D46" r:id="rId45" display="http://bs.bi/"/>
    <hyperlink ref="D47" r:id="rId46" display="http://bs.bi.cm.hc/"/>
    <hyperlink ref="D48" r:id="rId47" display="http://bs.bi.ed.se/"/>
    <hyperlink ref="D49" r:id="rId48" display="http://bs.ch/"/>
    <hyperlink ref="D50" r:id="rId49" display="http://bs.ch.bc/"/>
    <hyperlink ref="D51" r:id="rId50" display="http://bs.ch.se/"/>
    <hyperlink ref="D52" r:id="rId51" display="http://bs.cs/"/>
    <hyperlink ref="D53" r:id="rId52" display="http://bs.eb/"/>
    <hyperlink ref="D54" r:id="rId53" display="http://bs.eb.ac/"/>
    <hyperlink ref="D55" r:id="rId54" display="http://bs.eb.ec/"/>
    <hyperlink ref="D56" r:id="rId55" display="http://bs.eb.ep/"/>
    <hyperlink ref="D57" r:id="rId56" display="http://bs.eb.fn/"/>
    <hyperlink ref="D58" r:id="rId57" display="http://bs.eb.hr.mg/"/>
    <hyperlink ref="D59" r:id="rId58" display="http://bs.eb.ib/"/>
    <hyperlink ref="D60" r:id="rId59" display="http://bs.eb.it/"/>
    <hyperlink ref="D61" r:id="rId60" display="http://bs.eb.mg/"/>
    <hyperlink ref="D62" r:id="rId61" display="http://bs.eb.mk/"/>
    <hyperlink ref="D63" r:id="rId62" display="http://bs.ed/"/>
    <hyperlink ref="D65" r:id="rId63" display="http://bs.ed.pk4.sp/"/>
    <hyperlink ref="D66" r:id="rId64" display="http://bs.ee.se/"/>
    <hyperlink ref="D67" r:id="rId65" display="http://bs.es.ec/"/>
    <hyperlink ref="D68" r:id="rId66" display="http://bs.es.sc/"/>
    <hyperlink ref="D69" r:id="rId67" display="http://bs.es.wc/"/>
    <hyperlink ref="D70" r:id="rId68" display="http://bs.gl/"/>
    <hyperlink ref="D71" r:id="rId69" display="http://bs.gl.es/"/>
    <hyperlink ref="D72" r:id="rId70" display="http://bs.gl.es.se/"/>
    <hyperlink ref="D73" r:id="rId71" display="http://bs.it/"/>
    <hyperlink ref="D74" r:id="rId72" display="http://bs.la.ns/"/>
    <hyperlink ref="D75" r:id="rId73" display="http://bs.la.ss/"/>
    <hyperlink ref="D76" r:id="rId74" display="http://bs.ma/"/>
    <hyperlink ref="D77" r:id="rId75" display="http://bs.ma.se/"/>
    <hyperlink ref="D78" r:id="rId76" display="http://bs.pc/"/>
    <hyperlink ref="D79" r:id="rId77" display="http://bs.pc.ep/"/>
    <hyperlink ref="D80" r:id="rId78" display="http://bs.pc.se/"/>
    <hyperlink ref="D81" r:id="rId79" display="http://bs.py/"/>
    <hyperlink ref="D82" r:id="rId80" display="http://bs.so/"/>
    <hyperlink ref="D83" r:id="rId81" display="http://bs.so.an/"/>
    <hyperlink ref="D84" r:id="rId82" display="http://bs.so.sw/"/>
    <hyperlink ref="D89" r:id="rId83" display="http://pd.ba/"/>
    <hyperlink ref="D90" r:id="rId84" display="http://pd.b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8"/>
  <sheetViews>
    <sheetView workbookViewId="0">
      <selection activeCell="A3" sqref="A3"/>
    </sheetView>
  </sheetViews>
  <sheetFormatPr defaultColWidth="11.42578125" defaultRowHeight="15" x14ac:dyDescent="0.25"/>
  <cols>
    <col min="1" max="1" width="50" bestFit="1" customWidth="1"/>
    <col min="2" max="2" width="19" bestFit="1" customWidth="1"/>
  </cols>
  <sheetData>
    <row r="3" spans="1:2" x14ac:dyDescent="0.25">
      <c r="A3" s="541" t="s">
        <v>965</v>
      </c>
      <c r="B3" t="s">
        <v>979</v>
      </c>
    </row>
    <row r="4" spans="1:2" x14ac:dyDescent="0.25">
      <c r="A4" s="542" t="s">
        <v>596</v>
      </c>
      <c r="B4" s="540">
        <v>2</v>
      </c>
    </row>
    <row r="5" spans="1:2" x14ac:dyDescent="0.25">
      <c r="A5" s="542" t="s">
        <v>611</v>
      </c>
      <c r="B5" s="540">
        <v>1</v>
      </c>
    </row>
    <row r="6" spans="1:2" x14ac:dyDescent="0.25">
      <c r="A6" s="542" t="s">
        <v>797</v>
      </c>
      <c r="B6" s="540">
        <v>1</v>
      </c>
    </row>
    <row r="7" spans="1:2" x14ac:dyDescent="0.25">
      <c r="A7" s="542" t="s">
        <v>795</v>
      </c>
      <c r="B7" s="540">
        <v>1</v>
      </c>
    </row>
    <row r="8" spans="1:2" x14ac:dyDescent="0.25">
      <c r="A8" s="542" t="s">
        <v>430</v>
      </c>
      <c r="B8" s="540">
        <v>1</v>
      </c>
    </row>
    <row r="9" spans="1:2" x14ac:dyDescent="0.25">
      <c r="A9" s="542" t="s">
        <v>762</v>
      </c>
      <c r="B9" s="540">
        <v>1</v>
      </c>
    </row>
    <row r="10" spans="1:2" x14ac:dyDescent="0.25">
      <c r="A10" s="542" t="s">
        <v>791</v>
      </c>
      <c r="B10" s="540">
        <v>1</v>
      </c>
    </row>
    <row r="11" spans="1:2" x14ac:dyDescent="0.25">
      <c r="A11" s="542" t="s">
        <v>641</v>
      </c>
      <c r="B11" s="540">
        <v>1</v>
      </c>
    </row>
    <row r="12" spans="1:2" x14ac:dyDescent="0.25">
      <c r="A12" s="542" t="s">
        <v>720</v>
      </c>
      <c r="B12" s="540">
        <v>1</v>
      </c>
    </row>
    <row r="13" spans="1:2" x14ac:dyDescent="0.25">
      <c r="A13" s="542" t="s">
        <v>438</v>
      </c>
      <c r="B13" s="540">
        <v>7</v>
      </c>
    </row>
    <row r="14" spans="1:2" x14ac:dyDescent="0.25">
      <c r="A14" s="542" t="s">
        <v>443</v>
      </c>
      <c r="B14" s="540">
        <v>1</v>
      </c>
    </row>
    <row r="15" spans="1:2" x14ac:dyDescent="0.25">
      <c r="A15" s="542" t="s">
        <v>667</v>
      </c>
      <c r="B15" s="540">
        <v>1</v>
      </c>
    </row>
    <row r="16" spans="1:2" x14ac:dyDescent="0.25">
      <c r="A16" s="542" t="s">
        <v>479</v>
      </c>
      <c r="B16" s="540">
        <v>1</v>
      </c>
    </row>
    <row r="17" spans="1:2" x14ac:dyDescent="0.25">
      <c r="A17" s="542" t="s">
        <v>28</v>
      </c>
      <c r="B17" s="540">
        <v>27</v>
      </c>
    </row>
    <row r="18" spans="1:2" x14ac:dyDescent="0.25">
      <c r="A18" s="542" t="s">
        <v>521</v>
      </c>
      <c r="B18" s="540">
        <v>1</v>
      </c>
    </row>
    <row r="19" spans="1:2" x14ac:dyDescent="0.25">
      <c r="A19" s="542" t="s">
        <v>408</v>
      </c>
      <c r="B19" s="540">
        <v>2</v>
      </c>
    </row>
    <row r="20" spans="1:2" x14ac:dyDescent="0.25">
      <c r="A20" s="542" t="s">
        <v>917</v>
      </c>
      <c r="B20" s="540">
        <v>1</v>
      </c>
    </row>
    <row r="21" spans="1:2" x14ac:dyDescent="0.25">
      <c r="A21" s="542" t="s">
        <v>540</v>
      </c>
      <c r="B21" s="540">
        <v>2</v>
      </c>
    </row>
    <row r="22" spans="1:2" x14ac:dyDescent="0.25">
      <c r="A22" s="542" t="s">
        <v>560</v>
      </c>
      <c r="B22" s="540">
        <v>1</v>
      </c>
    </row>
    <row r="23" spans="1:2" x14ac:dyDescent="0.25">
      <c r="A23" s="542" t="s">
        <v>878</v>
      </c>
      <c r="B23" s="540">
        <v>1</v>
      </c>
    </row>
    <row r="24" spans="1:2" x14ac:dyDescent="0.25">
      <c r="A24" s="542" t="s">
        <v>787</v>
      </c>
      <c r="B24" s="540">
        <v>2</v>
      </c>
    </row>
    <row r="25" spans="1:2" x14ac:dyDescent="0.25">
      <c r="A25" s="542" t="s">
        <v>398</v>
      </c>
      <c r="B25" s="540">
        <v>7</v>
      </c>
    </row>
    <row r="26" spans="1:2" x14ac:dyDescent="0.25">
      <c r="A26" s="542" t="s">
        <v>715</v>
      </c>
      <c r="B26" s="540">
        <v>2</v>
      </c>
    </row>
    <row r="27" spans="1:2" x14ac:dyDescent="0.25">
      <c r="A27" s="542" t="s">
        <v>567</v>
      </c>
      <c r="B27" s="540">
        <v>4</v>
      </c>
    </row>
    <row r="28" spans="1:2" x14ac:dyDescent="0.25">
      <c r="A28" s="542" t="s">
        <v>466</v>
      </c>
      <c r="B28" s="540">
        <v>3</v>
      </c>
    </row>
    <row r="29" spans="1:2" x14ac:dyDescent="0.25">
      <c r="A29" s="542" t="s">
        <v>481</v>
      </c>
      <c r="B29" s="540">
        <v>4</v>
      </c>
    </row>
    <row r="30" spans="1:2" x14ac:dyDescent="0.25">
      <c r="A30" s="542" t="s">
        <v>767</v>
      </c>
      <c r="B30" s="540">
        <v>1</v>
      </c>
    </row>
    <row r="31" spans="1:2" x14ac:dyDescent="0.25">
      <c r="A31" s="542" t="s">
        <v>896</v>
      </c>
      <c r="B31" s="540">
        <v>1</v>
      </c>
    </row>
    <row r="32" spans="1:2" x14ac:dyDescent="0.25">
      <c r="A32" s="542" t="s">
        <v>474</v>
      </c>
      <c r="B32" s="540">
        <v>1</v>
      </c>
    </row>
    <row r="33" spans="1:2" x14ac:dyDescent="0.25">
      <c r="A33" s="542" t="s">
        <v>648</v>
      </c>
      <c r="B33" s="540">
        <v>1</v>
      </c>
    </row>
    <row r="34" spans="1:2" x14ac:dyDescent="0.25">
      <c r="A34" s="542" t="s">
        <v>704</v>
      </c>
      <c r="B34" s="540">
        <v>1</v>
      </c>
    </row>
    <row r="35" spans="1:2" x14ac:dyDescent="0.25">
      <c r="A35" s="542" t="s">
        <v>802</v>
      </c>
      <c r="B35" s="540">
        <v>1</v>
      </c>
    </row>
    <row r="36" spans="1:2" x14ac:dyDescent="0.25">
      <c r="A36" s="542" t="s">
        <v>404</v>
      </c>
      <c r="B36" s="540">
        <v>7</v>
      </c>
    </row>
    <row r="37" spans="1:2" x14ac:dyDescent="0.25">
      <c r="A37" s="542" t="s">
        <v>821</v>
      </c>
      <c r="B37" s="540">
        <v>1</v>
      </c>
    </row>
    <row r="38" spans="1:2" x14ac:dyDescent="0.25">
      <c r="A38" s="542" t="s">
        <v>30</v>
      </c>
      <c r="B38" s="540">
        <v>13</v>
      </c>
    </row>
    <row r="39" spans="1:2" x14ac:dyDescent="0.25">
      <c r="A39" s="542" t="s">
        <v>661</v>
      </c>
      <c r="B39" s="540">
        <v>1</v>
      </c>
    </row>
    <row r="40" spans="1:2" x14ac:dyDescent="0.25">
      <c r="A40" s="542" t="s">
        <v>436</v>
      </c>
      <c r="B40" s="540">
        <v>4</v>
      </c>
    </row>
    <row r="41" spans="1:2" x14ac:dyDescent="0.25">
      <c r="A41" s="542" t="s">
        <v>453</v>
      </c>
      <c r="B41" s="540">
        <v>1</v>
      </c>
    </row>
    <row r="42" spans="1:2" x14ac:dyDescent="0.25">
      <c r="A42" s="542" t="s">
        <v>69</v>
      </c>
      <c r="B42" s="540">
        <v>2</v>
      </c>
    </row>
    <row r="43" spans="1:2" x14ac:dyDescent="0.25">
      <c r="A43" s="542" t="s">
        <v>873</v>
      </c>
      <c r="B43" s="540">
        <v>1</v>
      </c>
    </row>
    <row r="44" spans="1:2" x14ac:dyDescent="0.25">
      <c r="A44" s="542" t="s">
        <v>744</v>
      </c>
      <c r="B44" s="540">
        <v>1</v>
      </c>
    </row>
    <row r="45" spans="1:2" x14ac:dyDescent="0.25">
      <c r="A45" s="542" t="s">
        <v>592</v>
      </c>
      <c r="B45" s="540">
        <v>1</v>
      </c>
    </row>
    <row r="46" spans="1:2" x14ac:dyDescent="0.25">
      <c r="A46" s="542" t="s">
        <v>706</v>
      </c>
      <c r="B46" s="540">
        <v>1</v>
      </c>
    </row>
    <row r="47" spans="1:2" x14ac:dyDescent="0.25">
      <c r="A47" s="542" t="s">
        <v>573</v>
      </c>
      <c r="B47" s="540">
        <v>1</v>
      </c>
    </row>
    <row r="48" spans="1:2" x14ac:dyDescent="0.25">
      <c r="A48" s="542" t="s">
        <v>542</v>
      </c>
      <c r="B48" s="540">
        <v>1</v>
      </c>
    </row>
    <row r="49" spans="1:2" x14ac:dyDescent="0.25">
      <c r="A49" s="542" t="s">
        <v>859</v>
      </c>
      <c r="B49" s="540">
        <v>1</v>
      </c>
    </row>
    <row r="50" spans="1:2" x14ac:dyDescent="0.25">
      <c r="A50" s="542" t="s">
        <v>32</v>
      </c>
      <c r="B50" s="540">
        <v>3</v>
      </c>
    </row>
    <row r="51" spans="1:2" x14ac:dyDescent="0.25">
      <c r="A51" s="542" t="s">
        <v>882</v>
      </c>
      <c r="B51" s="540">
        <v>1</v>
      </c>
    </row>
    <row r="52" spans="1:2" x14ac:dyDescent="0.25">
      <c r="A52" s="542" t="s">
        <v>544</v>
      </c>
      <c r="B52" s="540">
        <v>1</v>
      </c>
    </row>
    <row r="53" spans="1:2" x14ac:dyDescent="0.25">
      <c r="A53" s="542" t="s">
        <v>685</v>
      </c>
      <c r="B53" s="540">
        <v>1</v>
      </c>
    </row>
    <row r="54" spans="1:2" x14ac:dyDescent="0.25">
      <c r="A54" s="542" t="s">
        <v>829</v>
      </c>
      <c r="B54" s="540">
        <v>1</v>
      </c>
    </row>
    <row r="55" spans="1:2" x14ac:dyDescent="0.25">
      <c r="A55" s="542" t="s">
        <v>750</v>
      </c>
      <c r="B55" s="540">
        <v>1</v>
      </c>
    </row>
    <row r="56" spans="1:2" x14ac:dyDescent="0.25">
      <c r="A56" s="542" t="s">
        <v>411</v>
      </c>
      <c r="B56" s="540">
        <v>1</v>
      </c>
    </row>
    <row r="57" spans="1:2" x14ac:dyDescent="0.25">
      <c r="A57" s="542" t="s">
        <v>771</v>
      </c>
      <c r="B57" s="540">
        <v>1</v>
      </c>
    </row>
    <row r="58" spans="1:2" x14ac:dyDescent="0.25">
      <c r="A58" s="542" t="s">
        <v>460</v>
      </c>
      <c r="B58" s="540">
        <v>1</v>
      </c>
    </row>
    <row r="59" spans="1:2" x14ac:dyDescent="0.25">
      <c r="A59" s="542" t="s">
        <v>550</v>
      </c>
      <c r="B59" s="540">
        <v>1</v>
      </c>
    </row>
    <row r="60" spans="1:2" x14ac:dyDescent="0.25">
      <c r="A60" s="542" t="s">
        <v>495</v>
      </c>
      <c r="B60" s="540">
        <v>1</v>
      </c>
    </row>
    <row r="61" spans="1:2" x14ac:dyDescent="0.25">
      <c r="A61" s="542" t="s">
        <v>525</v>
      </c>
      <c r="B61" s="540">
        <v>1</v>
      </c>
    </row>
    <row r="62" spans="1:2" x14ac:dyDescent="0.25">
      <c r="A62" s="542" t="s">
        <v>621</v>
      </c>
      <c r="B62" s="540">
        <v>1</v>
      </c>
    </row>
    <row r="63" spans="1:2" x14ac:dyDescent="0.25">
      <c r="A63" s="542" t="s">
        <v>757</v>
      </c>
      <c r="B63" s="540">
        <v>1</v>
      </c>
    </row>
    <row r="64" spans="1:2" x14ac:dyDescent="0.25">
      <c r="A64" s="542" t="s">
        <v>654</v>
      </c>
      <c r="B64" s="540">
        <v>1</v>
      </c>
    </row>
    <row r="65" spans="1:2" x14ac:dyDescent="0.25">
      <c r="A65" s="542" t="s">
        <v>713</v>
      </c>
      <c r="B65" s="540">
        <v>1</v>
      </c>
    </row>
    <row r="66" spans="1:2" x14ac:dyDescent="0.25">
      <c r="A66" s="542" t="s">
        <v>428</v>
      </c>
      <c r="B66" s="540">
        <v>4</v>
      </c>
    </row>
    <row r="67" spans="1:2" x14ac:dyDescent="0.25">
      <c r="A67" s="542" t="s">
        <v>553</v>
      </c>
      <c r="B67" s="540">
        <v>1</v>
      </c>
    </row>
    <row r="68" spans="1:2" x14ac:dyDescent="0.25">
      <c r="A68" s="542" t="s">
        <v>417</v>
      </c>
      <c r="B68" s="540">
        <v>1</v>
      </c>
    </row>
    <row r="69" spans="1:2" x14ac:dyDescent="0.25">
      <c r="A69" s="542" t="s">
        <v>493</v>
      </c>
      <c r="B69" s="540">
        <v>1</v>
      </c>
    </row>
    <row r="70" spans="1:2" x14ac:dyDescent="0.25">
      <c r="A70" s="542" t="s">
        <v>441</v>
      </c>
      <c r="B70" s="540">
        <v>1</v>
      </c>
    </row>
    <row r="71" spans="1:2" x14ac:dyDescent="0.25">
      <c r="A71" s="542" t="s">
        <v>486</v>
      </c>
      <c r="B71" s="540">
        <v>1</v>
      </c>
    </row>
    <row r="72" spans="1:2" x14ac:dyDescent="0.25">
      <c r="A72" s="542" t="s">
        <v>531</v>
      </c>
      <c r="B72" s="540">
        <v>1</v>
      </c>
    </row>
    <row r="73" spans="1:2" x14ac:dyDescent="0.25">
      <c r="A73" s="542" t="s">
        <v>470</v>
      </c>
      <c r="B73" s="540">
        <v>1</v>
      </c>
    </row>
    <row r="74" spans="1:2" x14ac:dyDescent="0.25">
      <c r="A74" s="542" t="s">
        <v>71</v>
      </c>
      <c r="B74" s="540">
        <v>1</v>
      </c>
    </row>
    <row r="75" spans="1:2" x14ac:dyDescent="0.25">
      <c r="A75" s="542" t="s">
        <v>643</v>
      </c>
      <c r="B75" s="540">
        <v>1</v>
      </c>
    </row>
    <row r="76" spans="1:2" x14ac:dyDescent="0.25">
      <c r="A76" s="542" t="s">
        <v>419</v>
      </c>
      <c r="B76" s="540">
        <v>2</v>
      </c>
    </row>
    <row r="77" spans="1:2" x14ac:dyDescent="0.25">
      <c r="A77" s="542" t="s">
        <v>458</v>
      </c>
      <c r="B77" s="540">
        <v>1</v>
      </c>
    </row>
    <row r="78" spans="1:2" x14ac:dyDescent="0.25">
      <c r="A78" s="542" t="s">
        <v>634</v>
      </c>
      <c r="B78" s="540">
        <v>1</v>
      </c>
    </row>
    <row r="79" spans="1:2" x14ac:dyDescent="0.25">
      <c r="A79" s="542" t="s">
        <v>601</v>
      </c>
      <c r="B79" s="540">
        <v>1</v>
      </c>
    </row>
    <row r="80" spans="1:2" x14ac:dyDescent="0.25">
      <c r="A80" s="542" t="s">
        <v>910</v>
      </c>
      <c r="B80" s="540">
        <v>1</v>
      </c>
    </row>
    <row r="81" spans="1:2" x14ac:dyDescent="0.25">
      <c r="A81" s="542" t="s">
        <v>138</v>
      </c>
      <c r="B81" s="540">
        <v>13</v>
      </c>
    </row>
    <row r="82" spans="1:2" x14ac:dyDescent="0.25">
      <c r="A82" s="542" t="s">
        <v>590</v>
      </c>
      <c r="B82" s="540">
        <v>1</v>
      </c>
    </row>
    <row r="83" spans="1:2" x14ac:dyDescent="0.25">
      <c r="A83" s="542" t="s">
        <v>748</v>
      </c>
      <c r="B83" s="540">
        <v>1</v>
      </c>
    </row>
    <row r="84" spans="1:2" x14ac:dyDescent="0.25">
      <c r="A84" s="542" t="s">
        <v>742</v>
      </c>
      <c r="B84" s="540">
        <v>1</v>
      </c>
    </row>
    <row r="85" spans="1:2" x14ac:dyDescent="0.25">
      <c r="A85" s="542" t="s">
        <v>570</v>
      </c>
      <c r="B85" s="540">
        <v>1</v>
      </c>
    </row>
    <row r="86" spans="1:2" x14ac:dyDescent="0.25">
      <c r="A86" s="542" t="s">
        <v>718</v>
      </c>
      <c r="B86" s="540">
        <v>1</v>
      </c>
    </row>
    <row r="87" spans="1:2" x14ac:dyDescent="0.25">
      <c r="A87" s="542" t="s">
        <v>528</v>
      </c>
      <c r="B87" s="540">
        <v>1</v>
      </c>
    </row>
    <row r="88" spans="1:2" x14ac:dyDescent="0.25">
      <c r="A88" s="542" t="s">
        <v>804</v>
      </c>
      <c r="B88" s="540">
        <v>1</v>
      </c>
    </row>
    <row r="89" spans="1:2" x14ac:dyDescent="0.25">
      <c r="A89" s="542" t="s">
        <v>513</v>
      </c>
      <c r="B89" s="540">
        <v>4</v>
      </c>
    </row>
    <row r="90" spans="1:2" x14ac:dyDescent="0.25">
      <c r="A90" s="542" t="s">
        <v>735</v>
      </c>
      <c r="B90" s="540">
        <v>2</v>
      </c>
    </row>
    <row r="91" spans="1:2" x14ac:dyDescent="0.25">
      <c r="A91" s="542" t="s">
        <v>884</v>
      </c>
      <c r="B91" s="540">
        <v>1</v>
      </c>
    </row>
    <row r="92" spans="1:2" x14ac:dyDescent="0.25">
      <c r="A92" s="542" t="s">
        <v>671</v>
      </c>
      <c r="B92" s="540">
        <v>1</v>
      </c>
    </row>
    <row r="93" spans="1:2" x14ac:dyDescent="0.25">
      <c r="A93" s="542" t="s">
        <v>565</v>
      </c>
      <c r="B93" s="540">
        <v>1</v>
      </c>
    </row>
    <row r="94" spans="1:2" x14ac:dyDescent="0.25">
      <c r="A94" s="542" t="s">
        <v>36</v>
      </c>
      <c r="B94" s="540">
        <v>8</v>
      </c>
    </row>
    <row r="95" spans="1:2" x14ac:dyDescent="0.25">
      <c r="A95" s="542" t="s">
        <v>617</v>
      </c>
      <c r="B95" s="540">
        <v>1</v>
      </c>
    </row>
    <row r="96" spans="1:2" x14ac:dyDescent="0.25">
      <c r="A96" s="542" t="s">
        <v>646</v>
      </c>
      <c r="B96" s="540">
        <v>2</v>
      </c>
    </row>
    <row r="97" spans="1:2" x14ac:dyDescent="0.25">
      <c r="A97" s="542" t="s">
        <v>434</v>
      </c>
      <c r="B97" s="540">
        <v>1</v>
      </c>
    </row>
    <row r="98" spans="1:2" x14ac:dyDescent="0.25">
      <c r="A98" s="542" t="s">
        <v>689</v>
      </c>
      <c r="B98" s="540">
        <v>1</v>
      </c>
    </row>
    <row r="99" spans="1:2" x14ac:dyDescent="0.25">
      <c r="A99" s="542" t="s">
        <v>816</v>
      </c>
      <c r="B99" s="540">
        <v>1</v>
      </c>
    </row>
    <row r="100" spans="1:2" x14ac:dyDescent="0.25">
      <c r="A100" s="542" t="s">
        <v>832</v>
      </c>
      <c r="B100" s="540">
        <v>1</v>
      </c>
    </row>
    <row r="101" spans="1:2" x14ac:dyDescent="0.25">
      <c r="A101" s="542" t="s">
        <v>548</v>
      </c>
      <c r="B101" s="540">
        <v>2</v>
      </c>
    </row>
    <row r="102" spans="1:2" x14ac:dyDescent="0.25">
      <c r="A102" s="542" t="s">
        <v>824</v>
      </c>
      <c r="B102" s="540">
        <v>1</v>
      </c>
    </row>
    <row r="103" spans="1:2" x14ac:dyDescent="0.25">
      <c r="A103" s="542" t="s">
        <v>73</v>
      </c>
      <c r="B103" s="540">
        <v>2</v>
      </c>
    </row>
    <row r="104" spans="1:2" x14ac:dyDescent="0.25">
      <c r="A104" s="542" t="s">
        <v>710</v>
      </c>
      <c r="B104" s="540">
        <v>1</v>
      </c>
    </row>
    <row r="105" spans="1:2" x14ac:dyDescent="0.25">
      <c r="A105" s="542" t="s">
        <v>725</v>
      </c>
      <c r="B105" s="540">
        <v>1</v>
      </c>
    </row>
    <row r="106" spans="1:2" x14ac:dyDescent="0.25">
      <c r="A106" s="542" t="s">
        <v>880</v>
      </c>
      <c r="B106" s="540">
        <v>1</v>
      </c>
    </row>
    <row r="107" spans="1:2" x14ac:dyDescent="0.25">
      <c r="A107" s="542" t="s">
        <v>451</v>
      </c>
      <c r="B107" s="540">
        <v>1</v>
      </c>
    </row>
    <row r="108" spans="1:2" x14ac:dyDescent="0.25">
      <c r="A108" s="542" t="s">
        <v>502</v>
      </c>
      <c r="B108" s="540">
        <v>1</v>
      </c>
    </row>
    <row r="109" spans="1:2" x14ac:dyDescent="0.25">
      <c r="A109" s="542" t="s">
        <v>866</v>
      </c>
      <c r="B109" s="540">
        <v>1</v>
      </c>
    </row>
    <row r="110" spans="1:2" x14ac:dyDescent="0.25">
      <c r="A110" s="542" t="s">
        <v>506</v>
      </c>
      <c r="B110" s="540">
        <v>1</v>
      </c>
    </row>
    <row r="111" spans="1:2" x14ac:dyDescent="0.25">
      <c r="A111" s="542" t="s">
        <v>510</v>
      </c>
      <c r="B111" s="540">
        <v>1</v>
      </c>
    </row>
    <row r="112" spans="1:2" x14ac:dyDescent="0.25">
      <c r="A112" s="542" t="s">
        <v>455</v>
      </c>
      <c r="B112" s="540">
        <v>1</v>
      </c>
    </row>
    <row r="113" spans="1:2" x14ac:dyDescent="0.25">
      <c r="A113" s="542" t="s">
        <v>630</v>
      </c>
      <c r="B113" s="540">
        <v>1</v>
      </c>
    </row>
    <row r="114" spans="1:2" x14ac:dyDescent="0.25">
      <c r="A114" s="542" t="s">
        <v>889</v>
      </c>
      <c r="B114" s="540">
        <v>1</v>
      </c>
    </row>
    <row r="115" spans="1:2" x14ac:dyDescent="0.25">
      <c r="A115" s="542" t="s">
        <v>695</v>
      </c>
      <c r="B115" s="540">
        <v>1</v>
      </c>
    </row>
    <row r="116" spans="1:2" x14ac:dyDescent="0.25">
      <c r="A116" s="542" t="s">
        <v>723</v>
      </c>
      <c r="B116" s="540">
        <v>1</v>
      </c>
    </row>
    <row r="117" spans="1:2" x14ac:dyDescent="0.25">
      <c r="A117" s="542" t="s">
        <v>849</v>
      </c>
      <c r="B117" s="540">
        <v>1</v>
      </c>
    </row>
    <row r="118" spans="1:2" x14ac:dyDescent="0.25">
      <c r="A118" s="542" t="s">
        <v>764</v>
      </c>
      <c r="B118" s="540">
        <v>1</v>
      </c>
    </row>
    <row r="119" spans="1:2" x14ac:dyDescent="0.25">
      <c r="A119" s="542" t="s">
        <v>500</v>
      </c>
      <c r="B119" s="540">
        <v>1</v>
      </c>
    </row>
    <row r="120" spans="1:2" x14ac:dyDescent="0.25">
      <c r="A120" s="542" t="s">
        <v>836</v>
      </c>
      <c r="B120" s="540">
        <v>1</v>
      </c>
    </row>
    <row r="121" spans="1:2" x14ac:dyDescent="0.25">
      <c r="A121" s="542" t="s">
        <v>785</v>
      </c>
      <c r="B121" s="540">
        <v>1</v>
      </c>
    </row>
    <row r="122" spans="1:2" x14ac:dyDescent="0.25">
      <c r="A122" s="542" t="s">
        <v>91</v>
      </c>
      <c r="B122" s="540">
        <v>3</v>
      </c>
    </row>
    <row r="123" spans="1:2" x14ac:dyDescent="0.25">
      <c r="A123" s="542" t="s">
        <v>887</v>
      </c>
      <c r="B123" s="540">
        <v>1</v>
      </c>
    </row>
    <row r="124" spans="1:2" x14ac:dyDescent="0.25">
      <c r="A124" s="542" t="s">
        <v>864</v>
      </c>
      <c r="B124" s="540">
        <v>1</v>
      </c>
    </row>
    <row r="125" spans="1:2" x14ac:dyDescent="0.25">
      <c r="A125" s="542" t="s">
        <v>613</v>
      </c>
      <c r="B125" s="540">
        <v>1</v>
      </c>
    </row>
    <row r="126" spans="1:2" x14ac:dyDescent="0.25">
      <c r="A126" s="542" t="s">
        <v>673</v>
      </c>
      <c r="B126" s="540">
        <v>1</v>
      </c>
    </row>
    <row r="127" spans="1:2" x14ac:dyDescent="0.25">
      <c r="A127" s="542" t="s">
        <v>523</v>
      </c>
      <c r="B127" s="540">
        <v>3</v>
      </c>
    </row>
    <row r="128" spans="1:2" x14ac:dyDescent="0.25">
      <c r="A128" s="542" t="s">
        <v>838</v>
      </c>
      <c r="B128" s="540">
        <v>1</v>
      </c>
    </row>
    <row r="129" spans="1:2" x14ac:dyDescent="0.25">
      <c r="A129" s="542" t="s">
        <v>575</v>
      </c>
      <c r="B129" s="540">
        <v>1</v>
      </c>
    </row>
    <row r="130" spans="1:2" x14ac:dyDescent="0.25">
      <c r="A130" s="542" t="s">
        <v>793</v>
      </c>
      <c r="B130" s="540">
        <v>1</v>
      </c>
    </row>
    <row r="131" spans="1:2" x14ac:dyDescent="0.25">
      <c r="A131" s="542" t="s">
        <v>746</v>
      </c>
      <c r="B131" s="540">
        <v>2</v>
      </c>
    </row>
    <row r="132" spans="1:2" x14ac:dyDescent="0.25">
      <c r="A132" s="542" t="s">
        <v>903</v>
      </c>
      <c r="B132" s="540">
        <v>1</v>
      </c>
    </row>
    <row r="133" spans="1:2" x14ac:dyDescent="0.25">
      <c r="A133" s="542" t="s">
        <v>139</v>
      </c>
      <c r="B133" s="540">
        <v>2</v>
      </c>
    </row>
    <row r="134" spans="1:2" x14ac:dyDescent="0.25">
      <c r="A134" s="542" t="s">
        <v>875</v>
      </c>
      <c r="B134" s="540">
        <v>1</v>
      </c>
    </row>
    <row r="135" spans="1:2" x14ac:dyDescent="0.25">
      <c r="A135" s="542" t="s">
        <v>778</v>
      </c>
      <c r="B135" s="540">
        <v>1</v>
      </c>
    </row>
    <row r="136" spans="1:2" x14ac:dyDescent="0.25">
      <c r="A136" s="542" t="s">
        <v>406</v>
      </c>
      <c r="B136" s="540">
        <v>1</v>
      </c>
    </row>
    <row r="137" spans="1:2" x14ac:dyDescent="0.25">
      <c r="A137" s="542" t="s">
        <v>413</v>
      </c>
      <c r="B137" s="540">
        <v>1</v>
      </c>
    </row>
    <row r="138" spans="1:2" x14ac:dyDescent="0.25">
      <c r="A138" s="542" t="s">
        <v>546</v>
      </c>
      <c r="B138" s="540">
        <v>2</v>
      </c>
    </row>
    <row r="139" spans="1:2" x14ac:dyDescent="0.25">
      <c r="A139" s="542" t="s">
        <v>677</v>
      </c>
      <c r="B139" s="540">
        <v>1</v>
      </c>
    </row>
    <row r="140" spans="1:2" x14ac:dyDescent="0.25">
      <c r="A140" s="542" t="s">
        <v>508</v>
      </c>
      <c r="B140" s="540">
        <v>1</v>
      </c>
    </row>
    <row r="141" spans="1:2" x14ac:dyDescent="0.25">
      <c r="A141" s="542" t="s">
        <v>665</v>
      </c>
      <c r="B141" s="540">
        <v>1</v>
      </c>
    </row>
    <row r="142" spans="1:2" x14ac:dyDescent="0.25">
      <c r="A142" s="542" t="s">
        <v>464</v>
      </c>
      <c r="B142" s="540">
        <v>2</v>
      </c>
    </row>
    <row r="143" spans="1:2" x14ac:dyDescent="0.25">
      <c r="A143" s="542" t="s">
        <v>516</v>
      </c>
      <c r="B143" s="540">
        <v>1</v>
      </c>
    </row>
    <row r="144" spans="1:2" x14ac:dyDescent="0.25">
      <c r="A144" s="542" t="s">
        <v>898</v>
      </c>
      <c r="B144" s="540">
        <v>1</v>
      </c>
    </row>
    <row r="145" spans="1:2" x14ac:dyDescent="0.25">
      <c r="A145" s="542" t="s">
        <v>504</v>
      </c>
      <c r="B145" s="540">
        <v>1</v>
      </c>
    </row>
    <row r="146" spans="1:2" x14ac:dyDescent="0.25">
      <c r="A146" s="542" t="s">
        <v>578</v>
      </c>
      <c r="B146" s="540">
        <v>2</v>
      </c>
    </row>
    <row r="147" spans="1:2" x14ac:dyDescent="0.25">
      <c r="A147" s="542" t="s">
        <v>699</v>
      </c>
      <c r="B147" s="540">
        <v>1</v>
      </c>
    </row>
    <row r="148" spans="1:2" x14ac:dyDescent="0.25">
      <c r="A148" s="542" t="s">
        <v>693</v>
      </c>
      <c r="B148" s="540">
        <v>1</v>
      </c>
    </row>
    <row r="149" spans="1:2" x14ac:dyDescent="0.25">
      <c r="A149" s="542" t="s">
        <v>702</v>
      </c>
      <c r="B149" s="540">
        <v>1</v>
      </c>
    </row>
    <row r="150" spans="1:2" x14ac:dyDescent="0.25">
      <c r="A150" s="542" t="s">
        <v>75</v>
      </c>
      <c r="B150" s="540">
        <v>1</v>
      </c>
    </row>
    <row r="151" spans="1:2" x14ac:dyDescent="0.25">
      <c r="A151" s="542" t="s">
        <v>462</v>
      </c>
      <c r="B151" s="540">
        <v>1</v>
      </c>
    </row>
    <row r="152" spans="1:2" x14ac:dyDescent="0.25">
      <c r="A152" s="542" t="s">
        <v>144</v>
      </c>
      <c r="B152" s="540">
        <v>2</v>
      </c>
    </row>
    <row r="153" spans="1:2" x14ac:dyDescent="0.25">
      <c r="A153" s="542" t="s">
        <v>498</v>
      </c>
      <c r="B153" s="540">
        <v>1</v>
      </c>
    </row>
    <row r="154" spans="1:2" x14ac:dyDescent="0.25">
      <c r="A154" s="542" t="s">
        <v>476</v>
      </c>
      <c r="B154" s="540">
        <v>1</v>
      </c>
    </row>
    <row r="155" spans="1:2" x14ac:dyDescent="0.25">
      <c r="A155" s="542" t="s">
        <v>769</v>
      </c>
      <c r="B155" s="540">
        <v>1</v>
      </c>
    </row>
    <row r="156" spans="1:2" x14ac:dyDescent="0.25">
      <c r="A156" s="542" t="s">
        <v>55</v>
      </c>
      <c r="B156" s="540">
        <v>6</v>
      </c>
    </row>
    <row r="157" spans="1:2" x14ac:dyDescent="0.25">
      <c r="A157" s="542" t="s">
        <v>843</v>
      </c>
      <c r="B157" s="540">
        <v>1</v>
      </c>
    </row>
    <row r="158" spans="1:2" x14ac:dyDescent="0.25">
      <c r="A158" s="542" t="s">
        <v>891</v>
      </c>
      <c r="B158" s="540">
        <v>1</v>
      </c>
    </row>
    <row r="159" spans="1:2" x14ac:dyDescent="0.25">
      <c r="A159" s="542" t="s">
        <v>854</v>
      </c>
      <c r="B159" s="540">
        <v>1</v>
      </c>
    </row>
    <row r="160" spans="1:2" x14ac:dyDescent="0.25">
      <c r="A160" s="542" t="s">
        <v>759</v>
      </c>
      <c r="B160" s="540">
        <v>1</v>
      </c>
    </row>
    <row r="161" spans="1:2" x14ac:dyDescent="0.25">
      <c r="A161" s="542" t="s">
        <v>776</v>
      </c>
      <c r="B161" s="540">
        <v>1</v>
      </c>
    </row>
    <row r="162" spans="1:2" x14ac:dyDescent="0.25">
      <c r="A162" s="542" t="s">
        <v>588</v>
      </c>
      <c r="B162" s="540">
        <v>1</v>
      </c>
    </row>
    <row r="163" spans="1:2" x14ac:dyDescent="0.25">
      <c r="A163" s="542" t="s">
        <v>840</v>
      </c>
      <c r="B163" s="540">
        <v>1</v>
      </c>
    </row>
    <row r="164" spans="1:2" x14ac:dyDescent="0.25">
      <c r="A164" s="542" t="s">
        <v>584</v>
      </c>
      <c r="B164" s="540">
        <v>2</v>
      </c>
    </row>
    <row r="165" spans="1:2" x14ac:dyDescent="0.25">
      <c r="A165" s="542" t="s">
        <v>484</v>
      </c>
      <c r="B165" s="540">
        <v>3</v>
      </c>
    </row>
    <row r="166" spans="1:2" x14ac:dyDescent="0.25">
      <c r="A166" s="542" t="s">
        <v>57</v>
      </c>
      <c r="B166" s="540">
        <v>7</v>
      </c>
    </row>
    <row r="167" spans="1:2" x14ac:dyDescent="0.25">
      <c r="A167" s="542" t="s">
        <v>658</v>
      </c>
      <c r="B167" s="540">
        <v>1</v>
      </c>
    </row>
    <row r="168" spans="1:2" x14ac:dyDescent="0.25">
      <c r="A168" s="542" t="s">
        <v>810</v>
      </c>
      <c r="B168" s="540">
        <v>1</v>
      </c>
    </row>
    <row r="169" spans="1:2" x14ac:dyDescent="0.25">
      <c r="A169" s="542" t="s">
        <v>402</v>
      </c>
      <c r="B169" s="540">
        <v>1</v>
      </c>
    </row>
    <row r="170" spans="1:2" x14ac:dyDescent="0.25">
      <c r="A170" s="542" t="s">
        <v>783</v>
      </c>
      <c r="B170" s="540">
        <v>1</v>
      </c>
    </row>
    <row r="171" spans="1:2" x14ac:dyDescent="0.25">
      <c r="A171" s="542" t="s">
        <v>901</v>
      </c>
      <c r="B171" s="540">
        <v>1</v>
      </c>
    </row>
    <row r="172" spans="1:2" x14ac:dyDescent="0.25">
      <c r="A172" s="542" t="s">
        <v>675</v>
      </c>
      <c r="B172" s="540">
        <v>1</v>
      </c>
    </row>
    <row r="173" spans="1:2" x14ac:dyDescent="0.25">
      <c r="A173" s="542" t="s">
        <v>396</v>
      </c>
      <c r="B173" s="540">
        <v>1</v>
      </c>
    </row>
    <row r="174" spans="1:2" x14ac:dyDescent="0.25">
      <c r="A174" s="542" t="s">
        <v>400</v>
      </c>
      <c r="B174" s="540">
        <v>1</v>
      </c>
    </row>
    <row r="175" spans="1:2" x14ac:dyDescent="0.25">
      <c r="A175" s="542" t="s">
        <v>846</v>
      </c>
      <c r="B175" s="540">
        <v>1</v>
      </c>
    </row>
    <row r="176" spans="1:2" x14ac:dyDescent="0.25">
      <c r="A176" s="542" t="s">
        <v>519</v>
      </c>
      <c r="B176" s="540">
        <v>1</v>
      </c>
    </row>
    <row r="177" spans="1:2" x14ac:dyDescent="0.25">
      <c r="A177" s="542" t="s">
        <v>819</v>
      </c>
      <c r="B177" s="540">
        <v>1</v>
      </c>
    </row>
    <row r="178" spans="1:2" x14ac:dyDescent="0.25">
      <c r="A178" s="542" t="s">
        <v>491</v>
      </c>
      <c r="B178" s="540">
        <v>1</v>
      </c>
    </row>
    <row r="179" spans="1:2" x14ac:dyDescent="0.25">
      <c r="A179" s="542" t="s">
        <v>59</v>
      </c>
      <c r="B179" s="540">
        <v>1</v>
      </c>
    </row>
    <row r="180" spans="1:2" x14ac:dyDescent="0.25">
      <c r="A180" s="542" t="s">
        <v>603</v>
      </c>
      <c r="B180" s="540">
        <v>1</v>
      </c>
    </row>
    <row r="181" spans="1:2" x14ac:dyDescent="0.25">
      <c r="A181" s="542" t="s">
        <v>683</v>
      </c>
      <c r="B181" s="540">
        <v>2</v>
      </c>
    </row>
    <row r="182" spans="1:2" x14ac:dyDescent="0.25">
      <c r="A182" s="542" t="s">
        <v>538</v>
      </c>
      <c r="B182" s="540">
        <v>1</v>
      </c>
    </row>
    <row r="183" spans="1:2" x14ac:dyDescent="0.25">
      <c r="A183" s="542" t="s">
        <v>774</v>
      </c>
      <c r="B183" s="540">
        <v>1</v>
      </c>
    </row>
    <row r="184" spans="1:2" x14ac:dyDescent="0.25">
      <c r="A184" s="542" t="s">
        <v>535</v>
      </c>
      <c r="B184" s="540">
        <v>1</v>
      </c>
    </row>
    <row r="185" spans="1:2" x14ac:dyDescent="0.25">
      <c r="A185" s="542" t="s">
        <v>562</v>
      </c>
      <c r="B185" s="540">
        <v>1</v>
      </c>
    </row>
    <row r="186" spans="1:2" x14ac:dyDescent="0.25">
      <c r="A186" s="542" t="s">
        <v>422</v>
      </c>
      <c r="B186" s="540">
        <v>1</v>
      </c>
    </row>
    <row r="187" spans="1:2" x14ac:dyDescent="0.25">
      <c r="A187" s="542" t="s">
        <v>608</v>
      </c>
      <c r="B187" s="540">
        <v>1</v>
      </c>
    </row>
    <row r="188" spans="1:2" x14ac:dyDescent="0.25">
      <c r="A188" s="542" t="s">
        <v>606</v>
      </c>
      <c r="B188" s="540">
        <v>2</v>
      </c>
    </row>
    <row r="189" spans="1:2" x14ac:dyDescent="0.25">
      <c r="A189" s="542" t="s">
        <v>800</v>
      </c>
      <c r="B189" s="540">
        <v>1</v>
      </c>
    </row>
    <row r="190" spans="1:2" x14ac:dyDescent="0.25">
      <c r="A190" s="542" t="s">
        <v>446</v>
      </c>
      <c r="B190" s="540">
        <v>9</v>
      </c>
    </row>
    <row r="191" spans="1:2" x14ac:dyDescent="0.25">
      <c r="A191" s="542" t="s">
        <v>733</v>
      </c>
      <c r="B191" s="540">
        <v>1</v>
      </c>
    </row>
    <row r="192" spans="1:2" x14ac:dyDescent="0.25">
      <c r="A192" s="542" t="s">
        <v>580</v>
      </c>
      <c r="B192" s="540">
        <v>1</v>
      </c>
    </row>
    <row r="193" spans="1:2" x14ac:dyDescent="0.25">
      <c r="A193" s="542" t="s">
        <v>681</v>
      </c>
      <c r="B193" s="540">
        <v>1</v>
      </c>
    </row>
    <row r="194" spans="1:2" x14ac:dyDescent="0.25">
      <c r="A194" s="542" t="s">
        <v>871</v>
      </c>
      <c r="B194" s="540">
        <v>1</v>
      </c>
    </row>
    <row r="195" spans="1:2" x14ac:dyDescent="0.25">
      <c r="A195" s="542" t="s">
        <v>708</v>
      </c>
      <c r="B195" s="540">
        <v>1</v>
      </c>
    </row>
    <row r="196" spans="1:2" x14ac:dyDescent="0.25">
      <c r="A196" s="542" t="s">
        <v>908</v>
      </c>
      <c r="B196" s="540">
        <v>1</v>
      </c>
    </row>
    <row r="197" spans="1:2" x14ac:dyDescent="0.25">
      <c r="A197" s="542" t="s">
        <v>967</v>
      </c>
      <c r="B197" s="540"/>
    </row>
    <row r="198" spans="1:2" x14ac:dyDescent="0.25">
      <c r="A198" s="542" t="s">
        <v>118</v>
      </c>
      <c r="B198" s="540">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D1" sqref="D1:D1048576"/>
    </sheetView>
  </sheetViews>
  <sheetFormatPr defaultColWidth="15.140625" defaultRowHeight="15" customHeight="1" x14ac:dyDescent="0.25"/>
  <cols>
    <col min="1" max="4" width="7.42578125" customWidth="1"/>
    <col min="5" max="5" width="16.42578125" customWidth="1"/>
    <col min="6" max="26" width="7.42578125" customWidth="1"/>
  </cols>
  <sheetData>
    <row r="1" spans="1:7" ht="15" customHeight="1" x14ac:dyDescent="0.25">
      <c r="A1" s="3" t="s">
        <v>390</v>
      </c>
      <c r="B1" s="3" t="s">
        <v>391</v>
      </c>
      <c r="C1" s="3" t="s">
        <v>392</v>
      </c>
      <c r="D1" s="3" t="s">
        <v>393</v>
      </c>
      <c r="E1" s="3" t="s">
        <v>394</v>
      </c>
      <c r="G1" s="3">
        <v>335</v>
      </c>
    </row>
    <row r="2" spans="1:7" ht="15" customHeight="1" x14ac:dyDescent="0.25">
      <c r="A2" s="3">
        <v>908232</v>
      </c>
      <c r="B2" s="3" t="s">
        <v>395</v>
      </c>
      <c r="C2" s="3" t="s">
        <v>110</v>
      </c>
      <c r="D2" s="3" t="s">
        <v>396</v>
      </c>
      <c r="E2" s="3"/>
    </row>
    <row r="3" spans="1:7" ht="15" customHeight="1" x14ac:dyDescent="0.25">
      <c r="A3" s="3">
        <v>936914</v>
      </c>
      <c r="B3" s="3" t="s">
        <v>397</v>
      </c>
      <c r="C3" s="3" t="s">
        <v>66</v>
      </c>
      <c r="D3" s="3" t="s">
        <v>398</v>
      </c>
      <c r="E3" s="500">
        <v>41992</v>
      </c>
    </row>
    <row r="4" spans="1:7" ht="15" customHeight="1" x14ac:dyDescent="0.25">
      <c r="A4" s="3">
        <v>1012994</v>
      </c>
      <c r="B4" s="3" t="s">
        <v>399</v>
      </c>
      <c r="C4" s="3" t="s">
        <v>63</v>
      </c>
      <c r="D4" s="3" t="s">
        <v>400</v>
      </c>
      <c r="E4" s="500">
        <v>42137</v>
      </c>
    </row>
    <row r="5" spans="1:7" ht="15" customHeight="1" x14ac:dyDescent="0.25">
      <c r="A5" s="3">
        <v>992997</v>
      </c>
      <c r="B5" s="3" t="s">
        <v>401</v>
      </c>
      <c r="C5" s="3" t="s">
        <v>110</v>
      </c>
      <c r="D5" s="3" t="s">
        <v>402</v>
      </c>
      <c r="E5" s="500">
        <v>42137</v>
      </c>
    </row>
    <row r="6" spans="1:7" ht="15" customHeight="1" x14ac:dyDescent="0.25">
      <c r="A6" s="3">
        <v>1019481</v>
      </c>
      <c r="B6" s="3" t="s">
        <v>403</v>
      </c>
      <c r="C6" s="3" t="s">
        <v>76</v>
      </c>
      <c r="D6" s="3" t="s">
        <v>404</v>
      </c>
      <c r="E6" s="500">
        <v>42137</v>
      </c>
    </row>
    <row r="7" spans="1:7" ht="15" customHeight="1" x14ac:dyDescent="0.25">
      <c r="A7" s="3">
        <v>936035</v>
      </c>
      <c r="B7" s="3" t="s">
        <v>405</v>
      </c>
      <c r="C7" s="3" t="s">
        <v>102</v>
      </c>
      <c r="D7" s="3" t="s">
        <v>406</v>
      </c>
      <c r="E7" s="500">
        <v>42137</v>
      </c>
    </row>
    <row r="8" spans="1:7" ht="15" customHeight="1" x14ac:dyDescent="0.25">
      <c r="A8" s="3">
        <v>935822</v>
      </c>
      <c r="B8" s="3" t="s">
        <v>407</v>
      </c>
      <c r="C8" s="3" t="s">
        <v>66</v>
      </c>
      <c r="D8" s="3" t="s">
        <v>408</v>
      </c>
      <c r="E8" s="500">
        <v>42137</v>
      </c>
    </row>
    <row r="9" spans="1:7" ht="15" customHeight="1" x14ac:dyDescent="0.25">
      <c r="A9" s="3">
        <v>995079</v>
      </c>
      <c r="B9" s="3" t="s">
        <v>409</v>
      </c>
      <c r="C9" s="3" t="s">
        <v>410</v>
      </c>
      <c r="D9" s="3" t="s">
        <v>411</v>
      </c>
      <c r="E9" s="500">
        <v>42230</v>
      </c>
    </row>
    <row r="10" spans="1:7" ht="15" customHeight="1" x14ac:dyDescent="0.25">
      <c r="A10" s="3">
        <v>832712</v>
      </c>
      <c r="B10" s="3" t="s">
        <v>412</v>
      </c>
      <c r="C10" s="3" t="s">
        <v>29</v>
      </c>
      <c r="D10" s="3" t="s">
        <v>413</v>
      </c>
      <c r="E10" s="500">
        <v>42137</v>
      </c>
    </row>
    <row r="11" spans="1:7" ht="15" customHeight="1" x14ac:dyDescent="0.25">
      <c r="A11" s="3">
        <v>941339</v>
      </c>
      <c r="B11" s="3" t="s">
        <v>414</v>
      </c>
      <c r="C11" s="3" t="s">
        <v>66</v>
      </c>
      <c r="D11" s="3" t="s">
        <v>28</v>
      </c>
      <c r="E11" s="500">
        <v>41992</v>
      </c>
    </row>
    <row r="12" spans="1:7" ht="15" customHeight="1" x14ac:dyDescent="0.25">
      <c r="A12" s="3">
        <v>936861</v>
      </c>
      <c r="B12" s="3" t="s">
        <v>415</v>
      </c>
      <c r="C12" s="3" t="s">
        <v>99</v>
      </c>
      <c r="D12" s="3" t="s">
        <v>36</v>
      </c>
      <c r="E12" s="500">
        <v>42137</v>
      </c>
    </row>
    <row r="13" spans="1:7" ht="15" customHeight="1" x14ac:dyDescent="0.25">
      <c r="A13" s="3">
        <v>994737</v>
      </c>
      <c r="B13" s="3" t="s">
        <v>416</v>
      </c>
      <c r="C13" s="3" t="s">
        <v>364</v>
      </c>
      <c r="D13" s="3" t="s">
        <v>417</v>
      </c>
      <c r="E13" s="500">
        <v>42137</v>
      </c>
    </row>
    <row r="14" spans="1:7" ht="15" customHeight="1" x14ac:dyDescent="0.25">
      <c r="A14" s="3">
        <v>1011786</v>
      </c>
      <c r="B14" s="3" t="s">
        <v>418</v>
      </c>
      <c r="C14" s="3" t="s">
        <v>31</v>
      </c>
      <c r="D14" s="3" t="s">
        <v>419</v>
      </c>
      <c r="E14" s="500">
        <v>42137</v>
      </c>
    </row>
    <row r="15" spans="1:7" ht="15" customHeight="1" x14ac:dyDescent="0.25">
      <c r="A15" s="3">
        <v>1011594</v>
      </c>
      <c r="B15" s="3" t="s">
        <v>420</v>
      </c>
      <c r="C15" s="3" t="s">
        <v>116</v>
      </c>
      <c r="E15" s="500">
        <v>42137</v>
      </c>
    </row>
    <row r="16" spans="1:7" ht="15" customHeight="1" x14ac:dyDescent="0.25">
      <c r="A16" s="3">
        <v>919496</v>
      </c>
      <c r="B16" s="3" t="s">
        <v>421</v>
      </c>
      <c r="C16" s="3" t="s">
        <v>50</v>
      </c>
      <c r="D16" s="3" t="s">
        <v>422</v>
      </c>
      <c r="E16" s="500">
        <v>41992</v>
      </c>
    </row>
    <row r="17" spans="1:5" ht="15" customHeight="1" x14ac:dyDescent="0.25">
      <c r="A17" s="3">
        <v>914921</v>
      </c>
      <c r="B17" s="3" t="s">
        <v>423</v>
      </c>
      <c r="C17" s="3" t="s">
        <v>370</v>
      </c>
      <c r="E17" s="500">
        <v>42137</v>
      </c>
    </row>
    <row r="18" spans="1:5" ht="15" customHeight="1" x14ac:dyDescent="0.25">
      <c r="A18" s="3">
        <v>943505</v>
      </c>
      <c r="B18" s="3" t="s">
        <v>424</v>
      </c>
      <c r="C18" s="3" t="s">
        <v>66</v>
      </c>
      <c r="D18" s="3" t="s">
        <v>28</v>
      </c>
      <c r="E18" s="500">
        <v>42137</v>
      </c>
    </row>
    <row r="19" spans="1:5" ht="15" customHeight="1" x14ac:dyDescent="0.25">
      <c r="A19" s="3">
        <v>1053738</v>
      </c>
      <c r="B19" s="3" t="s">
        <v>425</v>
      </c>
      <c r="C19" s="3" t="s">
        <v>370</v>
      </c>
      <c r="E19" s="500">
        <v>42137</v>
      </c>
    </row>
    <row r="20" spans="1:5" ht="15" customHeight="1" x14ac:dyDescent="0.25">
      <c r="A20" s="3">
        <v>1019061</v>
      </c>
      <c r="B20" s="3" t="s">
        <v>426</v>
      </c>
      <c r="C20" s="3" t="s">
        <v>66</v>
      </c>
      <c r="D20" s="3" t="s">
        <v>28</v>
      </c>
      <c r="E20" s="500">
        <v>42137</v>
      </c>
    </row>
    <row r="21" spans="1:5" ht="15" customHeight="1" x14ac:dyDescent="0.25">
      <c r="A21" s="3">
        <v>999233</v>
      </c>
      <c r="B21" s="3" t="s">
        <v>427</v>
      </c>
      <c r="C21" s="3" t="s">
        <v>90</v>
      </c>
      <c r="D21" s="3" t="s">
        <v>428</v>
      </c>
      <c r="E21" s="500">
        <v>42137</v>
      </c>
    </row>
    <row r="22" spans="1:5" ht="15" customHeight="1" x14ac:dyDescent="0.25">
      <c r="A22" s="3">
        <v>930124</v>
      </c>
      <c r="B22" s="3" t="s">
        <v>429</v>
      </c>
      <c r="C22" s="3" t="s">
        <v>225</v>
      </c>
      <c r="D22" s="3" t="s">
        <v>430</v>
      </c>
      <c r="E22" s="500">
        <v>42230</v>
      </c>
    </row>
    <row r="23" spans="1:5" ht="15" customHeight="1" x14ac:dyDescent="0.25">
      <c r="A23" s="3">
        <v>933618</v>
      </c>
      <c r="B23" s="3" t="s">
        <v>431</v>
      </c>
      <c r="C23" s="3" t="s">
        <v>66</v>
      </c>
      <c r="D23" s="3" t="s">
        <v>28</v>
      </c>
      <c r="E23" s="500">
        <v>42137</v>
      </c>
    </row>
    <row r="24" spans="1:5" ht="15" customHeight="1" x14ac:dyDescent="0.25">
      <c r="A24" s="3">
        <v>939495</v>
      </c>
      <c r="B24" s="3" t="s">
        <v>432</v>
      </c>
      <c r="C24" s="3" t="s">
        <v>387</v>
      </c>
      <c r="E24" s="500">
        <v>41992</v>
      </c>
    </row>
    <row r="25" spans="1:5" ht="15" customHeight="1" x14ac:dyDescent="0.25">
      <c r="A25" s="3">
        <v>932480</v>
      </c>
      <c r="B25" s="3" t="s">
        <v>433</v>
      </c>
      <c r="C25" s="3" t="s">
        <v>99</v>
      </c>
      <c r="D25" s="3" t="s">
        <v>434</v>
      </c>
      <c r="E25" s="500">
        <v>42230</v>
      </c>
    </row>
    <row r="26" spans="1:5" ht="15" customHeight="1" x14ac:dyDescent="0.25">
      <c r="A26" s="3">
        <v>912511</v>
      </c>
      <c r="B26" s="3" t="s">
        <v>435</v>
      </c>
      <c r="C26" s="3" t="s">
        <v>70</v>
      </c>
      <c r="D26" s="3" t="s">
        <v>436</v>
      </c>
      <c r="E26" s="500">
        <v>42137</v>
      </c>
    </row>
    <row r="27" spans="1:5" ht="15" customHeight="1" x14ac:dyDescent="0.25">
      <c r="A27" s="3">
        <v>283194</v>
      </c>
      <c r="B27" s="3" t="s">
        <v>437</v>
      </c>
      <c r="C27" s="3" t="s">
        <v>72</v>
      </c>
      <c r="D27" s="3" t="s">
        <v>438</v>
      </c>
      <c r="E27" s="500">
        <v>42137</v>
      </c>
    </row>
    <row r="28" spans="1:5" ht="15" customHeight="1" x14ac:dyDescent="0.25">
      <c r="A28" s="3">
        <v>1019057</v>
      </c>
      <c r="B28" s="3" t="s">
        <v>439</v>
      </c>
      <c r="C28" s="3" t="s">
        <v>110</v>
      </c>
      <c r="D28" s="3" t="s">
        <v>57</v>
      </c>
      <c r="E28" s="500">
        <v>42137</v>
      </c>
    </row>
    <row r="29" spans="1:5" ht="15" customHeight="1" x14ac:dyDescent="0.25">
      <c r="A29" s="3">
        <v>937981</v>
      </c>
      <c r="B29" s="3" t="s">
        <v>440</v>
      </c>
      <c r="C29" s="3" t="s">
        <v>107</v>
      </c>
      <c r="D29" s="3" t="s">
        <v>441</v>
      </c>
      <c r="E29" s="500">
        <v>42137</v>
      </c>
    </row>
    <row r="30" spans="1:5" ht="15" customHeight="1" x14ac:dyDescent="0.25">
      <c r="A30" s="3">
        <v>932767</v>
      </c>
      <c r="B30" s="3" t="s">
        <v>442</v>
      </c>
      <c r="C30" s="3" t="s">
        <v>72</v>
      </c>
      <c r="D30" s="3" t="s">
        <v>443</v>
      </c>
      <c r="E30" s="500">
        <v>41992</v>
      </c>
    </row>
    <row r="31" spans="1:5" ht="15" customHeight="1" x14ac:dyDescent="0.25">
      <c r="A31" s="3">
        <v>1019558</v>
      </c>
      <c r="B31" s="3" t="s">
        <v>444</v>
      </c>
      <c r="C31" s="3" t="s">
        <v>66</v>
      </c>
      <c r="D31" s="3" t="s">
        <v>398</v>
      </c>
      <c r="E31" s="3"/>
    </row>
    <row r="32" spans="1:5" x14ac:dyDescent="0.25">
      <c r="A32" s="3">
        <v>937982</v>
      </c>
      <c r="B32" s="3" t="s">
        <v>445</v>
      </c>
      <c r="C32" s="3" t="s">
        <v>98</v>
      </c>
      <c r="D32" s="3" t="s">
        <v>446</v>
      </c>
      <c r="E32" s="500">
        <v>42137</v>
      </c>
    </row>
    <row r="33" spans="1:5" x14ac:dyDescent="0.25">
      <c r="A33" s="3">
        <v>1019774</v>
      </c>
      <c r="B33" s="3" t="s">
        <v>447</v>
      </c>
      <c r="C33" s="3" t="s">
        <v>98</v>
      </c>
      <c r="D33" s="3" t="s">
        <v>446</v>
      </c>
      <c r="E33" s="500">
        <v>42137</v>
      </c>
    </row>
    <row r="34" spans="1:5" x14ac:dyDescent="0.25">
      <c r="A34" s="3">
        <v>1019250</v>
      </c>
      <c r="B34" s="3" t="s">
        <v>448</v>
      </c>
      <c r="C34" s="3" t="s">
        <v>110</v>
      </c>
      <c r="D34" s="3" t="s">
        <v>57</v>
      </c>
      <c r="E34" s="500">
        <v>42137</v>
      </c>
    </row>
    <row r="35" spans="1:5" x14ac:dyDescent="0.25">
      <c r="A35" s="3">
        <v>993098</v>
      </c>
      <c r="B35" s="3" t="s">
        <v>449</v>
      </c>
      <c r="C35" s="3" t="s">
        <v>31</v>
      </c>
      <c r="D35" s="3" t="s">
        <v>419</v>
      </c>
      <c r="E35" s="500">
        <v>41992</v>
      </c>
    </row>
    <row r="36" spans="1:5" x14ac:dyDescent="0.25">
      <c r="A36" s="3">
        <v>1080863</v>
      </c>
      <c r="B36" s="3" t="s">
        <v>450</v>
      </c>
      <c r="C36" s="3" t="s">
        <v>373</v>
      </c>
      <c r="D36" s="3" t="s">
        <v>451</v>
      </c>
      <c r="E36" s="500">
        <v>42137</v>
      </c>
    </row>
    <row r="37" spans="1:5" x14ac:dyDescent="0.25">
      <c r="A37" s="3">
        <v>938913</v>
      </c>
      <c r="B37" s="3" t="s">
        <v>452</v>
      </c>
      <c r="C37" s="3" t="s">
        <v>90</v>
      </c>
      <c r="D37" s="3" t="s">
        <v>453</v>
      </c>
      <c r="E37" s="500">
        <v>42230</v>
      </c>
    </row>
    <row r="38" spans="1:5" x14ac:dyDescent="0.25">
      <c r="A38" s="3">
        <v>994759</v>
      </c>
      <c r="B38" s="3" t="s">
        <v>454</v>
      </c>
      <c r="C38" s="3" t="s">
        <v>101</v>
      </c>
      <c r="D38" s="3" t="s">
        <v>455</v>
      </c>
      <c r="E38" s="500">
        <v>42137</v>
      </c>
    </row>
    <row r="39" spans="1:5" x14ac:dyDescent="0.25">
      <c r="A39" s="3">
        <v>926393</v>
      </c>
      <c r="B39" s="3" t="s">
        <v>456</v>
      </c>
      <c r="C39" s="3" t="s">
        <v>110</v>
      </c>
      <c r="D39" s="3" t="s">
        <v>57</v>
      </c>
      <c r="E39" s="500">
        <v>42137</v>
      </c>
    </row>
    <row r="40" spans="1:5" x14ac:dyDescent="0.25">
      <c r="A40" s="3">
        <v>1018706</v>
      </c>
      <c r="B40" s="3" t="s">
        <v>457</v>
      </c>
      <c r="C40" s="3" t="s">
        <v>358</v>
      </c>
      <c r="D40" s="3" t="s">
        <v>458</v>
      </c>
      <c r="E40" s="500">
        <v>42137</v>
      </c>
    </row>
    <row r="41" spans="1:5" x14ac:dyDescent="0.25">
      <c r="A41" s="3">
        <v>938116</v>
      </c>
      <c r="B41" s="3" t="s">
        <v>459</v>
      </c>
      <c r="C41" s="3" t="s">
        <v>410</v>
      </c>
      <c r="D41" s="3" t="s">
        <v>460</v>
      </c>
      <c r="E41" s="500">
        <v>41992</v>
      </c>
    </row>
    <row r="42" spans="1:5" x14ac:dyDescent="0.25">
      <c r="A42" s="3">
        <v>935572</v>
      </c>
      <c r="B42" s="3" t="s">
        <v>461</v>
      </c>
      <c r="C42" s="3" t="s">
        <v>70</v>
      </c>
      <c r="D42" s="3" t="s">
        <v>462</v>
      </c>
      <c r="E42" s="500">
        <v>42137</v>
      </c>
    </row>
    <row r="43" spans="1:5" x14ac:dyDescent="0.25">
      <c r="A43" s="3">
        <v>1009166</v>
      </c>
      <c r="B43" s="3" t="s">
        <v>463</v>
      </c>
      <c r="C43" s="3" t="s">
        <v>384</v>
      </c>
      <c r="D43" s="3" t="s">
        <v>464</v>
      </c>
      <c r="E43" s="500">
        <v>42237</v>
      </c>
    </row>
    <row r="44" spans="1:5" x14ac:dyDescent="0.25">
      <c r="A44" s="3">
        <v>936897</v>
      </c>
      <c r="B44" s="3" t="s">
        <v>465</v>
      </c>
      <c r="C44" s="3" t="s">
        <v>66</v>
      </c>
      <c r="D44" s="3" t="s">
        <v>466</v>
      </c>
      <c r="E44" s="500">
        <v>42137</v>
      </c>
    </row>
    <row r="45" spans="1:5" x14ac:dyDescent="0.25">
      <c r="A45" s="3">
        <v>942844</v>
      </c>
      <c r="B45" s="3" t="s">
        <v>467</v>
      </c>
      <c r="C45" s="3" t="s">
        <v>96</v>
      </c>
      <c r="D45" s="3" t="s">
        <v>138</v>
      </c>
      <c r="E45" s="500">
        <v>42137</v>
      </c>
    </row>
    <row r="46" spans="1:5" x14ac:dyDescent="0.25">
      <c r="A46" s="3">
        <v>947612</v>
      </c>
      <c r="B46" s="3" t="s">
        <v>468</v>
      </c>
      <c r="C46" s="3" t="s">
        <v>66</v>
      </c>
      <c r="D46" s="3" t="s">
        <v>28</v>
      </c>
      <c r="E46" s="500">
        <v>42137</v>
      </c>
    </row>
    <row r="47" spans="1:5" x14ac:dyDescent="0.25">
      <c r="A47" s="3">
        <v>932340</v>
      </c>
      <c r="B47" s="3" t="s">
        <v>469</v>
      </c>
      <c r="C47" s="3" t="s">
        <v>107</v>
      </c>
      <c r="D47" s="3" t="s">
        <v>470</v>
      </c>
      <c r="E47" s="500">
        <v>42137</v>
      </c>
    </row>
    <row r="48" spans="1:5" x14ac:dyDescent="0.25">
      <c r="A48" s="3">
        <v>1011476</v>
      </c>
      <c r="B48" s="3" t="s">
        <v>471</v>
      </c>
      <c r="C48" s="3" t="s">
        <v>70</v>
      </c>
      <c r="D48" s="3" t="s">
        <v>30</v>
      </c>
      <c r="E48" s="500">
        <v>42230</v>
      </c>
    </row>
    <row r="49" spans="1:5" x14ac:dyDescent="0.25">
      <c r="A49" s="3">
        <v>994005</v>
      </c>
      <c r="B49" s="3" t="s">
        <v>472</v>
      </c>
      <c r="C49" s="3" t="s">
        <v>54</v>
      </c>
      <c r="D49" s="3" t="s">
        <v>55</v>
      </c>
      <c r="E49" s="500">
        <v>42137</v>
      </c>
    </row>
    <row r="50" spans="1:5" x14ac:dyDescent="0.25">
      <c r="A50" s="3">
        <v>930536</v>
      </c>
      <c r="B50" s="3" t="s">
        <v>473</v>
      </c>
      <c r="C50" s="3" t="s">
        <v>26</v>
      </c>
      <c r="D50" s="3" t="s">
        <v>474</v>
      </c>
      <c r="E50" s="500">
        <v>42137</v>
      </c>
    </row>
    <row r="51" spans="1:5" x14ac:dyDescent="0.25">
      <c r="A51" s="3">
        <v>945446</v>
      </c>
      <c r="B51" s="3" t="s">
        <v>475</v>
      </c>
      <c r="C51" s="3" t="s">
        <v>105</v>
      </c>
      <c r="D51" s="3" t="s">
        <v>476</v>
      </c>
      <c r="E51" s="500">
        <v>42137</v>
      </c>
    </row>
    <row r="52" spans="1:5" x14ac:dyDescent="0.25">
      <c r="A52" s="3">
        <v>944852</v>
      </c>
      <c r="B52" s="3" t="s">
        <v>477</v>
      </c>
      <c r="C52" s="3" t="s">
        <v>70</v>
      </c>
      <c r="D52" s="3" t="s">
        <v>30</v>
      </c>
      <c r="E52" s="500">
        <v>42137</v>
      </c>
    </row>
    <row r="53" spans="1:5" x14ac:dyDescent="0.25">
      <c r="A53" s="3">
        <v>942633</v>
      </c>
      <c r="B53" s="3" t="s">
        <v>478</v>
      </c>
      <c r="C53" s="3" t="s">
        <v>72</v>
      </c>
      <c r="D53" s="3" t="s">
        <v>479</v>
      </c>
      <c r="E53" s="500">
        <v>42137</v>
      </c>
    </row>
    <row r="54" spans="1:5" x14ac:dyDescent="0.25">
      <c r="A54" s="3">
        <v>1109669</v>
      </c>
      <c r="B54" s="3" t="s">
        <v>480</v>
      </c>
      <c r="C54" s="3" t="s">
        <v>389</v>
      </c>
      <c r="D54" s="3" t="s">
        <v>481</v>
      </c>
      <c r="E54" s="500">
        <v>42230</v>
      </c>
    </row>
    <row r="55" spans="1:5" x14ac:dyDescent="0.25">
      <c r="A55" s="3">
        <v>1019123</v>
      </c>
      <c r="B55" s="3" t="s">
        <v>482</v>
      </c>
      <c r="C55" s="3" t="s">
        <v>110</v>
      </c>
      <c r="D55" s="3" t="s">
        <v>57</v>
      </c>
      <c r="E55" s="500">
        <v>42137</v>
      </c>
    </row>
    <row r="56" spans="1:5" x14ac:dyDescent="0.25">
      <c r="A56" s="3">
        <v>992938</v>
      </c>
      <c r="B56" s="3" t="s">
        <v>483</v>
      </c>
      <c r="C56" s="3" t="s">
        <v>94</v>
      </c>
      <c r="D56" s="3" t="s">
        <v>484</v>
      </c>
      <c r="E56" s="500">
        <v>42137</v>
      </c>
    </row>
    <row r="57" spans="1:5" x14ac:dyDescent="0.25">
      <c r="A57" s="3">
        <v>921076</v>
      </c>
      <c r="B57" s="3" t="s">
        <v>485</v>
      </c>
      <c r="C57" s="3" t="s">
        <v>107</v>
      </c>
      <c r="D57" s="3" t="s">
        <v>486</v>
      </c>
      <c r="E57" s="3"/>
    </row>
    <row r="58" spans="1:5" x14ac:dyDescent="0.25">
      <c r="A58" s="3">
        <v>974225</v>
      </c>
      <c r="B58" s="3" t="s">
        <v>487</v>
      </c>
      <c r="C58" s="3" t="s">
        <v>112</v>
      </c>
      <c r="D58" s="3" t="s">
        <v>59</v>
      </c>
      <c r="E58" s="500">
        <v>42137</v>
      </c>
    </row>
    <row r="59" spans="1:5" x14ac:dyDescent="0.25">
      <c r="A59" s="3">
        <v>1019164</v>
      </c>
      <c r="B59" s="3" t="s">
        <v>488</v>
      </c>
      <c r="C59" s="3" t="s">
        <v>54</v>
      </c>
      <c r="D59" s="3" t="s">
        <v>55</v>
      </c>
      <c r="E59" s="500">
        <v>42137</v>
      </c>
    </row>
    <row r="60" spans="1:5" x14ac:dyDescent="0.25">
      <c r="A60" s="3">
        <v>1003390</v>
      </c>
      <c r="B60" s="3" t="s">
        <v>489</v>
      </c>
      <c r="C60" s="3" t="s">
        <v>54</v>
      </c>
      <c r="D60" s="3" t="s">
        <v>55</v>
      </c>
      <c r="E60" s="500">
        <v>42137</v>
      </c>
    </row>
    <row r="61" spans="1:5" x14ac:dyDescent="0.25">
      <c r="A61" s="3">
        <v>943223</v>
      </c>
      <c r="B61" s="3" t="s">
        <v>490</v>
      </c>
      <c r="C61" s="3" t="s">
        <v>374</v>
      </c>
      <c r="D61" s="3" t="s">
        <v>491</v>
      </c>
      <c r="E61" s="500">
        <v>42137</v>
      </c>
    </row>
    <row r="62" spans="1:5" x14ac:dyDescent="0.25">
      <c r="A62" s="3">
        <v>1042472</v>
      </c>
      <c r="B62" s="3" t="s">
        <v>492</v>
      </c>
      <c r="C62" s="3" t="s">
        <v>90</v>
      </c>
      <c r="D62" s="3" t="s">
        <v>493</v>
      </c>
      <c r="E62" s="500">
        <v>42137</v>
      </c>
    </row>
    <row r="63" spans="1:5" x14ac:dyDescent="0.25">
      <c r="A63" s="3">
        <v>996788</v>
      </c>
      <c r="B63" s="3" t="s">
        <v>494</v>
      </c>
      <c r="C63" s="3" t="s">
        <v>80</v>
      </c>
      <c r="D63" s="3" t="s">
        <v>495</v>
      </c>
      <c r="E63" s="500">
        <v>42137</v>
      </c>
    </row>
    <row r="64" spans="1:5" x14ac:dyDescent="0.25">
      <c r="A64" s="3">
        <v>1109670</v>
      </c>
      <c r="B64" s="3" t="s">
        <v>496</v>
      </c>
      <c r="C64" s="3" t="s">
        <v>389</v>
      </c>
      <c r="D64" s="3" t="s">
        <v>481</v>
      </c>
      <c r="E64" s="500">
        <v>42230</v>
      </c>
    </row>
    <row r="65" spans="1:5" x14ac:dyDescent="0.25">
      <c r="A65" s="3">
        <v>284858</v>
      </c>
      <c r="B65" s="3" t="s">
        <v>497</v>
      </c>
      <c r="C65" s="3" t="s">
        <v>105</v>
      </c>
      <c r="D65" s="3" t="s">
        <v>498</v>
      </c>
      <c r="E65" s="500">
        <v>42137</v>
      </c>
    </row>
    <row r="66" spans="1:5" x14ac:dyDescent="0.25">
      <c r="A66" s="3">
        <v>1031900</v>
      </c>
      <c r="B66" s="3" t="s">
        <v>499</v>
      </c>
      <c r="C66" s="3" t="s">
        <v>56</v>
      </c>
      <c r="D66" s="3" t="s">
        <v>500</v>
      </c>
      <c r="E66" s="500">
        <v>42137</v>
      </c>
    </row>
    <row r="67" spans="1:5" x14ac:dyDescent="0.25">
      <c r="A67" s="3">
        <v>1076882</v>
      </c>
      <c r="B67" s="3" t="s">
        <v>501</v>
      </c>
      <c r="C67" s="3" t="s">
        <v>112</v>
      </c>
      <c r="D67" s="3" t="s">
        <v>502</v>
      </c>
      <c r="E67" s="500">
        <v>42137</v>
      </c>
    </row>
    <row r="68" spans="1:5" x14ac:dyDescent="0.25">
      <c r="A68" s="3">
        <v>1021071</v>
      </c>
      <c r="B68" s="3" t="s">
        <v>503</v>
      </c>
      <c r="C68" s="3" t="s">
        <v>52</v>
      </c>
      <c r="D68" s="3" t="s">
        <v>504</v>
      </c>
      <c r="E68" s="500">
        <v>42137</v>
      </c>
    </row>
    <row r="69" spans="1:5" x14ac:dyDescent="0.25">
      <c r="A69" s="3">
        <v>936899</v>
      </c>
      <c r="B69" s="3" t="s">
        <v>505</v>
      </c>
      <c r="C69" s="3" t="s">
        <v>101</v>
      </c>
      <c r="D69" s="3" t="s">
        <v>506</v>
      </c>
      <c r="E69" s="500">
        <v>42230</v>
      </c>
    </row>
    <row r="70" spans="1:5" x14ac:dyDescent="0.25">
      <c r="A70" s="3">
        <v>929586</v>
      </c>
      <c r="B70" s="3" t="s">
        <v>507</v>
      </c>
      <c r="C70" s="3" t="s">
        <v>39</v>
      </c>
      <c r="D70" s="3" t="s">
        <v>508</v>
      </c>
      <c r="E70" s="500">
        <v>42137</v>
      </c>
    </row>
    <row r="71" spans="1:5" x14ac:dyDescent="0.25">
      <c r="A71" s="3">
        <v>994817</v>
      </c>
      <c r="B71" s="3" t="s">
        <v>509</v>
      </c>
      <c r="C71" s="3" t="s">
        <v>101</v>
      </c>
      <c r="D71" s="3" t="s">
        <v>510</v>
      </c>
      <c r="E71" s="500">
        <v>42137</v>
      </c>
    </row>
    <row r="72" spans="1:5" x14ac:dyDescent="0.25">
      <c r="A72" s="3">
        <v>945169</v>
      </c>
      <c r="B72" s="3" t="s">
        <v>511</v>
      </c>
      <c r="C72" s="3" t="s">
        <v>96</v>
      </c>
      <c r="D72" s="3" t="s">
        <v>138</v>
      </c>
      <c r="E72" s="500">
        <v>42137</v>
      </c>
    </row>
    <row r="73" spans="1:5" x14ac:dyDescent="0.25">
      <c r="A73" s="3">
        <v>994362</v>
      </c>
      <c r="B73" s="3" t="s">
        <v>512</v>
      </c>
      <c r="C73" s="3" t="s">
        <v>84</v>
      </c>
      <c r="D73" s="3" t="s">
        <v>513</v>
      </c>
      <c r="E73" s="500">
        <v>42137</v>
      </c>
    </row>
    <row r="74" spans="1:5" x14ac:dyDescent="0.25">
      <c r="A74" s="3">
        <v>935390</v>
      </c>
      <c r="B74" s="3" t="s">
        <v>514</v>
      </c>
      <c r="C74" s="3" t="s">
        <v>72</v>
      </c>
      <c r="D74" s="3" t="s">
        <v>438</v>
      </c>
      <c r="E74" s="500">
        <v>42137</v>
      </c>
    </row>
    <row r="75" spans="1:5" x14ac:dyDescent="0.25">
      <c r="A75" s="3">
        <v>1011646</v>
      </c>
      <c r="B75" s="3" t="s">
        <v>515</v>
      </c>
      <c r="C75" s="3" t="s">
        <v>384</v>
      </c>
      <c r="D75" s="3" t="s">
        <v>516</v>
      </c>
      <c r="E75" s="500">
        <v>42137</v>
      </c>
    </row>
    <row r="76" spans="1:5" x14ac:dyDescent="0.25">
      <c r="A76" s="3">
        <v>1008997</v>
      </c>
      <c r="B76" s="3" t="s">
        <v>517</v>
      </c>
      <c r="C76" s="3" t="s">
        <v>29</v>
      </c>
      <c r="D76" s="3" t="s">
        <v>71</v>
      </c>
      <c r="E76" s="500">
        <v>42137</v>
      </c>
    </row>
    <row r="77" spans="1:5" x14ac:dyDescent="0.25">
      <c r="A77" s="3">
        <v>952857</v>
      </c>
      <c r="B77" s="3" t="s">
        <v>518</v>
      </c>
      <c r="C77" s="3" t="s">
        <v>114</v>
      </c>
      <c r="D77" s="3" t="s">
        <v>519</v>
      </c>
      <c r="E77" s="500">
        <v>42137</v>
      </c>
    </row>
    <row r="78" spans="1:5" x14ac:dyDescent="0.25">
      <c r="A78" s="3">
        <v>993358</v>
      </c>
      <c r="B78" s="3" t="s">
        <v>520</v>
      </c>
      <c r="C78" s="3" t="s">
        <v>66</v>
      </c>
      <c r="D78" s="3" t="s">
        <v>521</v>
      </c>
      <c r="E78" s="500">
        <v>41992</v>
      </c>
    </row>
    <row r="79" spans="1:5" x14ac:dyDescent="0.25">
      <c r="A79" s="3">
        <v>932420</v>
      </c>
      <c r="B79" s="3" t="s">
        <v>522</v>
      </c>
      <c r="C79" s="3" t="s">
        <v>87</v>
      </c>
      <c r="D79" s="3" t="s">
        <v>523</v>
      </c>
      <c r="E79" s="500">
        <v>42230</v>
      </c>
    </row>
    <row r="80" spans="1:5" x14ac:dyDescent="0.25">
      <c r="A80" s="3">
        <v>947990</v>
      </c>
      <c r="B80" s="3" t="s">
        <v>524</v>
      </c>
      <c r="C80" s="3" t="s">
        <v>80</v>
      </c>
      <c r="D80" s="3" t="s">
        <v>525</v>
      </c>
      <c r="E80" s="500">
        <v>42137</v>
      </c>
    </row>
    <row r="81" spans="1:5" x14ac:dyDescent="0.25">
      <c r="A81" s="3">
        <v>948062</v>
      </c>
      <c r="B81" s="3" t="s">
        <v>526</v>
      </c>
      <c r="C81" s="3" t="s">
        <v>70</v>
      </c>
      <c r="D81" s="3" t="s">
        <v>30</v>
      </c>
      <c r="E81" s="500">
        <v>42137</v>
      </c>
    </row>
    <row r="82" spans="1:5" x14ac:dyDescent="0.25">
      <c r="A82" s="3">
        <v>1005204</v>
      </c>
      <c r="B82" s="3" t="s">
        <v>527</v>
      </c>
      <c r="C82" s="3" t="s">
        <v>35</v>
      </c>
      <c r="D82" s="3" t="s">
        <v>528</v>
      </c>
      <c r="E82" s="500">
        <v>42137</v>
      </c>
    </row>
    <row r="83" spans="1:5" x14ac:dyDescent="0.25">
      <c r="A83" s="3">
        <v>427115</v>
      </c>
      <c r="B83" s="3" t="s">
        <v>529</v>
      </c>
      <c r="C83" s="3" t="s">
        <v>76</v>
      </c>
      <c r="D83" s="3" t="s">
        <v>404</v>
      </c>
      <c r="E83" s="500">
        <v>42230</v>
      </c>
    </row>
    <row r="84" spans="1:5" x14ac:dyDescent="0.25">
      <c r="A84" s="3">
        <v>1012770</v>
      </c>
      <c r="B84" s="3" t="s">
        <v>530</v>
      </c>
      <c r="C84" s="3" t="s">
        <v>109</v>
      </c>
      <c r="D84" s="3" t="s">
        <v>531</v>
      </c>
      <c r="E84" s="500">
        <v>42137</v>
      </c>
    </row>
    <row r="85" spans="1:5" x14ac:dyDescent="0.25">
      <c r="A85" s="3">
        <v>942869</v>
      </c>
      <c r="B85" s="3" t="s">
        <v>532</v>
      </c>
      <c r="C85" s="3" t="s">
        <v>66</v>
      </c>
      <c r="D85" s="3" t="s">
        <v>398</v>
      </c>
      <c r="E85" s="500">
        <v>42137</v>
      </c>
    </row>
    <row r="86" spans="1:5" x14ac:dyDescent="0.25">
      <c r="A86" s="3">
        <v>927814</v>
      </c>
      <c r="B86" s="3" t="s">
        <v>533</v>
      </c>
      <c r="C86" s="3" t="s">
        <v>384</v>
      </c>
      <c r="D86" s="3" t="s">
        <v>464</v>
      </c>
      <c r="E86" s="500">
        <v>42137</v>
      </c>
    </row>
    <row r="87" spans="1:5" x14ac:dyDescent="0.25">
      <c r="A87" s="3">
        <v>943015</v>
      </c>
      <c r="B87" s="3" t="s">
        <v>534</v>
      </c>
      <c r="C87" s="3" t="s">
        <v>112</v>
      </c>
      <c r="D87" s="3" t="s">
        <v>535</v>
      </c>
      <c r="E87" s="500">
        <v>42230</v>
      </c>
    </row>
    <row r="88" spans="1:5" x14ac:dyDescent="0.25">
      <c r="A88" s="3">
        <v>937998</v>
      </c>
      <c r="B88" s="3" t="s">
        <v>536</v>
      </c>
      <c r="C88" s="3" t="s">
        <v>54</v>
      </c>
      <c r="D88" s="3" t="s">
        <v>55</v>
      </c>
      <c r="E88" s="500">
        <v>42137</v>
      </c>
    </row>
    <row r="89" spans="1:5" x14ac:dyDescent="0.25">
      <c r="A89" s="3">
        <v>1110580</v>
      </c>
      <c r="B89" s="3" t="s">
        <v>537</v>
      </c>
      <c r="C89" s="3" t="s">
        <v>388</v>
      </c>
      <c r="D89" s="3" t="s">
        <v>538</v>
      </c>
      <c r="E89" s="500">
        <v>42230</v>
      </c>
    </row>
    <row r="90" spans="1:5" x14ac:dyDescent="0.25">
      <c r="A90" s="3">
        <v>993630</v>
      </c>
      <c r="B90" s="3" t="s">
        <v>539</v>
      </c>
      <c r="C90" s="3" t="s">
        <v>66</v>
      </c>
      <c r="D90" s="3" t="s">
        <v>540</v>
      </c>
      <c r="E90" s="500">
        <v>42137</v>
      </c>
    </row>
    <row r="91" spans="1:5" x14ac:dyDescent="0.25">
      <c r="A91" s="3">
        <v>937414</v>
      </c>
      <c r="B91" s="3" t="s">
        <v>541</v>
      </c>
      <c r="C91" s="3" t="s">
        <v>24</v>
      </c>
      <c r="D91" s="3" t="s">
        <v>542</v>
      </c>
      <c r="E91" s="500">
        <v>42137</v>
      </c>
    </row>
    <row r="92" spans="1:5" x14ac:dyDescent="0.25">
      <c r="A92" s="3">
        <v>937764</v>
      </c>
      <c r="B92" s="3" t="s">
        <v>543</v>
      </c>
      <c r="C92" s="3" t="s">
        <v>74</v>
      </c>
      <c r="D92" s="3" t="s">
        <v>544</v>
      </c>
      <c r="E92" s="500">
        <v>42137</v>
      </c>
    </row>
    <row r="93" spans="1:5" x14ac:dyDescent="0.25">
      <c r="A93" s="3">
        <v>1018735</v>
      </c>
      <c r="B93" s="3" t="s">
        <v>545</v>
      </c>
      <c r="C93" s="3" t="s">
        <v>50</v>
      </c>
      <c r="D93" s="3" t="s">
        <v>546</v>
      </c>
      <c r="E93" s="500">
        <v>42137</v>
      </c>
    </row>
    <row r="94" spans="1:5" x14ac:dyDescent="0.25">
      <c r="A94" s="3">
        <v>939620</v>
      </c>
      <c r="B94" s="3" t="s">
        <v>547</v>
      </c>
      <c r="C94" s="3" t="s">
        <v>376</v>
      </c>
      <c r="D94" s="3" t="s">
        <v>548</v>
      </c>
      <c r="E94" s="500">
        <v>42137</v>
      </c>
    </row>
    <row r="95" spans="1:5" x14ac:dyDescent="0.25">
      <c r="A95" s="3">
        <v>996870</v>
      </c>
      <c r="B95" s="3" t="s">
        <v>549</v>
      </c>
      <c r="C95" s="3" t="s">
        <v>52</v>
      </c>
      <c r="D95" s="3" t="s">
        <v>550</v>
      </c>
      <c r="E95" s="500">
        <v>42137</v>
      </c>
    </row>
    <row r="96" spans="1:5" x14ac:dyDescent="0.25">
      <c r="A96" s="3">
        <v>1011399</v>
      </c>
      <c r="B96" s="3" t="s">
        <v>551</v>
      </c>
      <c r="C96" s="3" t="s">
        <v>359</v>
      </c>
      <c r="D96" s="3" t="s">
        <v>513</v>
      </c>
      <c r="E96" s="500">
        <v>42137</v>
      </c>
    </row>
    <row r="97" spans="1:5" x14ac:dyDescent="0.25">
      <c r="A97" s="3">
        <v>267959</v>
      </c>
      <c r="B97" s="3" t="s">
        <v>552</v>
      </c>
      <c r="C97" s="3" t="s">
        <v>364</v>
      </c>
      <c r="D97" s="3" t="s">
        <v>553</v>
      </c>
      <c r="E97" s="500">
        <v>42137</v>
      </c>
    </row>
    <row r="98" spans="1:5" x14ac:dyDescent="0.25">
      <c r="A98" s="3">
        <v>928331</v>
      </c>
      <c r="B98" s="3" t="s">
        <v>554</v>
      </c>
      <c r="C98" s="3" t="s">
        <v>74</v>
      </c>
      <c r="D98" s="3" t="s">
        <v>32</v>
      </c>
      <c r="E98" s="500">
        <v>42137</v>
      </c>
    </row>
    <row r="99" spans="1:5" x14ac:dyDescent="0.25">
      <c r="A99" s="3">
        <v>996797</v>
      </c>
      <c r="B99" s="3" t="s">
        <v>555</v>
      </c>
      <c r="C99" s="3" t="s">
        <v>66</v>
      </c>
      <c r="D99" s="3" t="s">
        <v>28</v>
      </c>
      <c r="E99" s="500">
        <v>42137</v>
      </c>
    </row>
    <row r="100" spans="1:5" x14ac:dyDescent="0.25">
      <c r="A100" s="3">
        <v>936034</v>
      </c>
      <c r="B100" s="3" t="s">
        <v>556</v>
      </c>
      <c r="C100" s="3" t="s">
        <v>66</v>
      </c>
      <c r="D100" s="3" t="s">
        <v>398</v>
      </c>
      <c r="E100" s="500">
        <v>42137</v>
      </c>
    </row>
    <row r="101" spans="1:5" x14ac:dyDescent="0.25">
      <c r="A101" s="3">
        <v>938001</v>
      </c>
      <c r="B101" s="3" t="s">
        <v>557</v>
      </c>
      <c r="C101" s="3" t="s">
        <v>98</v>
      </c>
      <c r="D101" s="3" t="s">
        <v>446</v>
      </c>
      <c r="E101" s="500">
        <v>42137</v>
      </c>
    </row>
    <row r="102" spans="1:5" x14ac:dyDescent="0.25">
      <c r="A102" s="3">
        <v>993329</v>
      </c>
      <c r="B102" s="3" t="s">
        <v>558</v>
      </c>
      <c r="C102" s="3" t="s">
        <v>370</v>
      </c>
      <c r="E102" s="500">
        <v>42137</v>
      </c>
    </row>
    <row r="103" spans="1:5" x14ac:dyDescent="0.25">
      <c r="A103" s="3">
        <v>942382</v>
      </c>
      <c r="B103" s="3" t="s">
        <v>559</v>
      </c>
      <c r="C103" s="3" t="s">
        <v>66</v>
      </c>
      <c r="D103" s="3" t="s">
        <v>560</v>
      </c>
      <c r="E103" s="500">
        <v>42137</v>
      </c>
    </row>
    <row r="104" spans="1:5" x14ac:dyDescent="0.25">
      <c r="A104" s="3">
        <v>937054</v>
      </c>
      <c r="B104" s="3" t="s">
        <v>561</v>
      </c>
      <c r="C104" s="3" t="s">
        <v>375</v>
      </c>
      <c r="D104" s="3" t="s">
        <v>562</v>
      </c>
      <c r="E104" s="500">
        <v>42137</v>
      </c>
    </row>
    <row r="105" spans="1:5" x14ac:dyDescent="0.25">
      <c r="A105" s="3">
        <v>883492</v>
      </c>
      <c r="B105" s="3" t="s">
        <v>563</v>
      </c>
      <c r="C105" s="3" t="s">
        <v>98</v>
      </c>
      <c r="D105" s="3" t="s">
        <v>446</v>
      </c>
      <c r="E105" s="500">
        <v>41992</v>
      </c>
    </row>
    <row r="106" spans="1:5" x14ac:dyDescent="0.25">
      <c r="A106" s="3">
        <v>996522</v>
      </c>
      <c r="B106" s="3" t="s">
        <v>564</v>
      </c>
      <c r="C106" s="3" t="s">
        <v>60</v>
      </c>
      <c r="D106" s="3" t="s">
        <v>565</v>
      </c>
      <c r="E106" s="500">
        <v>42137</v>
      </c>
    </row>
    <row r="107" spans="1:5" x14ac:dyDescent="0.25">
      <c r="A107" s="3">
        <v>996217</v>
      </c>
      <c r="B107" s="3" t="s">
        <v>566</v>
      </c>
      <c r="C107" s="3" t="s">
        <v>66</v>
      </c>
      <c r="D107" s="3" t="s">
        <v>567</v>
      </c>
      <c r="E107" s="500">
        <v>42137</v>
      </c>
    </row>
    <row r="108" spans="1:5" x14ac:dyDescent="0.25">
      <c r="A108" s="3">
        <v>937939</v>
      </c>
      <c r="B108" s="3" t="s">
        <v>568</v>
      </c>
      <c r="C108" s="3" t="s">
        <v>96</v>
      </c>
      <c r="D108" s="3" t="s">
        <v>138</v>
      </c>
      <c r="E108" s="500">
        <v>42230</v>
      </c>
    </row>
    <row r="109" spans="1:5" x14ac:dyDescent="0.25">
      <c r="A109" s="3">
        <v>918628</v>
      </c>
      <c r="B109" s="3" t="s">
        <v>569</v>
      </c>
      <c r="C109" s="3" t="s">
        <v>96</v>
      </c>
      <c r="D109" s="3" t="s">
        <v>570</v>
      </c>
      <c r="E109" s="500">
        <v>41992</v>
      </c>
    </row>
    <row r="110" spans="1:5" x14ac:dyDescent="0.25">
      <c r="A110" s="3">
        <v>996801</v>
      </c>
      <c r="B110" s="3" t="s">
        <v>571</v>
      </c>
      <c r="C110" s="3" t="s">
        <v>66</v>
      </c>
      <c r="D110" s="3" t="s">
        <v>28</v>
      </c>
      <c r="E110" s="500">
        <v>42137</v>
      </c>
    </row>
    <row r="111" spans="1:5" x14ac:dyDescent="0.25">
      <c r="A111" s="3">
        <v>1011324</v>
      </c>
      <c r="B111" s="3" t="s">
        <v>572</v>
      </c>
      <c r="C111" s="3" t="s">
        <v>24</v>
      </c>
      <c r="D111" s="3" t="s">
        <v>573</v>
      </c>
      <c r="E111" s="500">
        <v>42137</v>
      </c>
    </row>
    <row r="112" spans="1:5" x14ac:dyDescent="0.25">
      <c r="A112" s="3">
        <v>1019853</v>
      </c>
      <c r="B112" s="3" t="s">
        <v>574</v>
      </c>
      <c r="C112" s="3" t="s">
        <v>66</v>
      </c>
      <c r="D112" s="3" t="s">
        <v>575</v>
      </c>
      <c r="E112" s="500">
        <v>42230</v>
      </c>
    </row>
    <row r="113" spans="1:5" x14ac:dyDescent="0.25">
      <c r="A113" s="3">
        <v>932032</v>
      </c>
      <c r="B113" s="3" t="s">
        <v>576</v>
      </c>
      <c r="C113" s="3" t="s">
        <v>96</v>
      </c>
      <c r="D113" s="3" t="s">
        <v>138</v>
      </c>
      <c r="E113" s="500">
        <v>42137</v>
      </c>
    </row>
    <row r="114" spans="1:5" x14ac:dyDescent="0.25">
      <c r="A114" s="3">
        <v>993019</v>
      </c>
      <c r="B114" s="3" t="s">
        <v>577</v>
      </c>
      <c r="C114" s="3" t="s">
        <v>52</v>
      </c>
      <c r="D114" s="3" t="s">
        <v>578</v>
      </c>
      <c r="E114" s="500">
        <v>42137</v>
      </c>
    </row>
    <row r="115" spans="1:5" x14ac:dyDescent="0.25">
      <c r="A115" s="3">
        <v>942350</v>
      </c>
      <c r="B115" s="3" t="s">
        <v>579</v>
      </c>
      <c r="C115" s="3" t="s">
        <v>98</v>
      </c>
      <c r="D115" s="3" t="s">
        <v>580</v>
      </c>
      <c r="E115" s="500">
        <v>42137</v>
      </c>
    </row>
    <row r="116" spans="1:5" x14ac:dyDescent="0.25">
      <c r="A116" s="3">
        <v>930868</v>
      </c>
      <c r="B116" s="3" t="s">
        <v>581</v>
      </c>
      <c r="C116" s="3" t="s">
        <v>66</v>
      </c>
      <c r="D116" s="3" t="s">
        <v>28</v>
      </c>
      <c r="E116" s="500">
        <v>42137</v>
      </c>
    </row>
    <row r="117" spans="1:5" x14ac:dyDescent="0.25">
      <c r="A117" s="3">
        <v>1109668</v>
      </c>
      <c r="B117" s="3" t="s">
        <v>582</v>
      </c>
      <c r="C117" s="3" t="s">
        <v>388</v>
      </c>
      <c r="D117" s="3" t="s">
        <v>91</v>
      </c>
      <c r="E117" s="500">
        <v>42230</v>
      </c>
    </row>
    <row r="118" spans="1:5" x14ac:dyDescent="0.25">
      <c r="A118" s="3">
        <v>936566</v>
      </c>
      <c r="B118" s="3" t="s">
        <v>583</v>
      </c>
      <c r="C118" s="3" t="s">
        <v>92</v>
      </c>
      <c r="D118" s="3" t="s">
        <v>584</v>
      </c>
      <c r="E118" s="500">
        <v>42137</v>
      </c>
    </row>
    <row r="119" spans="1:5" x14ac:dyDescent="0.25">
      <c r="A119" s="3">
        <v>1019197</v>
      </c>
      <c r="B119" s="3" t="s">
        <v>585</v>
      </c>
      <c r="C119" s="3" t="s">
        <v>87</v>
      </c>
      <c r="D119" s="3" t="s">
        <v>404</v>
      </c>
      <c r="E119" s="500">
        <v>42137</v>
      </c>
    </row>
    <row r="120" spans="1:5" x14ac:dyDescent="0.25">
      <c r="A120" s="3">
        <v>919651</v>
      </c>
      <c r="B120" s="3" t="s">
        <v>586</v>
      </c>
      <c r="C120" s="3" t="s">
        <v>102</v>
      </c>
      <c r="D120" s="3" t="s">
        <v>139</v>
      </c>
      <c r="E120" s="500">
        <v>42137</v>
      </c>
    </row>
    <row r="121" spans="1:5" x14ac:dyDescent="0.25">
      <c r="A121" s="3">
        <v>994278</v>
      </c>
      <c r="B121" s="3" t="s">
        <v>587</v>
      </c>
      <c r="C121" s="3" t="s">
        <v>372</v>
      </c>
      <c r="D121" s="3" t="s">
        <v>588</v>
      </c>
      <c r="E121" s="500">
        <v>42137</v>
      </c>
    </row>
    <row r="122" spans="1:5" x14ac:dyDescent="0.25">
      <c r="A122" s="3">
        <v>930526</v>
      </c>
      <c r="B122" s="3" t="s">
        <v>589</v>
      </c>
      <c r="C122" s="3" t="s">
        <v>96</v>
      </c>
      <c r="D122" s="3" t="s">
        <v>590</v>
      </c>
      <c r="E122" s="500">
        <v>42137</v>
      </c>
    </row>
    <row r="123" spans="1:5" x14ac:dyDescent="0.25">
      <c r="A123" s="3">
        <v>995274</v>
      </c>
      <c r="B123" s="3" t="s">
        <v>591</v>
      </c>
      <c r="C123" s="3" t="s">
        <v>24</v>
      </c>
      <c r="D123" s="3" t="s">
        <v>592</v>
      </c>
      <c r="E123" s="500">
        <v>42137</v>
      </c>
    </row>
    <row r="124" spans="1:5" x14ac:dyDescent="0.25">
      <c r="A124" s="3">
        <v>1013687</v>
      </c>
      <c r="B124" s="3" t="s">
        <v>593</v>
      </c>
      <c r="C124" s="3" t="s">
        <v>66</v>
      </c>
      <c r="D124" s="3" t="s">
        <v>28</v>
      </c>
      <c r="E124" s="500">
        <v>42137</v>
      </c>
    </row>
    <row r="125" spans="1:5" x14ac:dyDescent="0.25">
      <c r="A125" s="3">
        <v>993250</v>
      </c>
      <c r="B125" s="3" t="s">
        <v>594</v>
      </c>
      <c r="C125" s="3" t="s">
        <v>48</v>
      </c>
      <c r="D125" s="3" t="s">
        <v>91</v>
      </c>
      <c r="E125" s="500">
        <v>42230</v>
      </c>
    </row>
    <row r="126" spans="1:5" x14ac:dyDescent="0.25">
      <c r="A126" s="3">
        <v>1012522</v>
      </c>
      <c r="B126" s="3" t="s">
        <v>595</v>
      </c>
      <c r="C126" s="3" t="s">
        <v>78</v>
      </c>
      <c r="D126" s="3" t="s">
        <v>596</v>
      </c>
      <c r="E126" s="500">
        <v>42137</v>
      </c>
    </row>
    <row r="127" spans="1:5" x14ac:dyDescent="0.25">
      <c r="A127" s="3">
        <v>903760</v>
      </c>
      <c r="B127" s="3" t="s">
        <v>597</v>
      </c>
      <c r="C127" s="3" t="s">
        <v>98</v>
      </c>
      <c r="D127" s="3" t="s">
        <v>446</v>
      </c>
      <c r="E127" s="500">
        <v>42137</v>
      </c>
    </row>
    <row r="128" spans="1:5" x14ac:dyDescent="0.25">
      <c r="A128" s="3">
        <v>1019513</v>
      </c>
      <c r="B128" s="3" t="s">
        <v>598</v>
      </c>
      <c r="C128" s="3" t="s">
        <v>90</v>
      </c>
      <c r="D128" s="3" t="s">
        <v>428</v>
      </c>
      <c r="E128" s="500">
        <v>42137</v>
      </c>
    </row>
    <row r="129" spans="1:5" x14ac:dyDescent="0.25">
      <c r="A129" s="3">
        <v>801694</v>
      </c>
      <c r="B129" s="3" t="s">
        <v>599</v>
      </c>
      <c r="C129" s="3" t="s">
        <v>99</v>
      </c>
      <c r="D129" s="3" t="s">
        <v>36</v>
      </c>
      <c r="E129" s="500">
        <v>42137</v>
      </c>
    </row>
    <row r="130" spans="1:5" x14ac:dyDescent="0.25">
      <c r="A130" s="3">
        <v>935612</v>
      </c>
      <c r="B130" s="3" t="s">
        <v>600</v>
      </c>
      <c r="C130" s="3" t="s">
        <v>358</v>
      </c>
      <c r="D130" s="3" t="s">
        <v>601</v>
      </c>
      <c r="E130" s="500">
        <v>42137</v>
      </c>
    </row>
    <row r="131" spans="1:5" x14ac:dyDescent="0.25">
      <c r="A131" s="3">
        <v>932512</v>
      </c>
      <c r="B131" s="3" t="s">
        <v>602</v>
      </c>
      <c r="C131" s="3" t="s">
        <v>65</v>
      </c>
      <c r="D131" s="3" t="s">
        <v>603</v>
      </c>
      <c r="E131" s="500">
        <v>42137</v>
      </c>
    </row>
    <row r="132" spans="1:5" x14ac:dyDescent="0.25">
      <c r="A132" s="3">
        <v>945164</v>
      </c>
      <c r="B132" s="3" t="s">
        <v>604</v>
      </c>
      <c r="C132" s="3" t="s">
        <v>70</v>
      </c>
      <c r="D132" s="3" t="s">
        <v>30</v>
      </c>
      <c r="E132" s="500">
        <v>42137</v>
      </c>
    </row>
    <row r="133" spans="1:5" x14ac:dyDescent="0.25">
      <c r="A133" s="3">
        <v>1020310</v>
      </c>
      <c r="B133" s="3" t="s">
        <v>605</v>
      </c>
      <c r="C133" s="3" t="s">
        <v>33</v>
      </c>
      <c r="D133" s="3" t="s">
        <v>606</v>
      </c>
      <c r="E133" s="500">
        <v>42137</v>
      </c>
    </row>
    <row r="134" spans="1:5" x14ac:dyDescent="0.25">
      <c r="A134" s="3">
        <v>994536</v>
      </c>
      <c r="B134" s="3" t="s">
        <v>607</v>
      </c>
      <c r="C134" s="3" t="s">
        <v>368</v>
      </c>
      <c r="D134" s="3" t="s">
        <v>608</v>
      </c>
      <c r="E134" s="500">
        <v>42137</v>
      </c>
    </row>
    <row r="135" spans="1:5" x14ac:dyDescent="0.25">
      <c r="A135" s="3">
        <v>995325</v>
      </c>
      <c r="B135" s="3" t="s">
        <v>609</v>
      </c>
      <c r="C135" s="3" t="s">
        <v>371</v>
      </c>
      <c r="D135" s="3" t="s">
        <v>75</v>
      </c>
      <c r="E135" s="500">
        <v>42137</v>
      </c>
    </row>
    <row r="136" spans="1:5" x14ac:dyDescent="0.25">
      <c r="A136" s="3">
        <v>994359</v>
      </c>
      <c r="B136" s="3" t="s">
        <v>610</v>
      </c>
      <c r="C136" s="3" t="s">
        <v>76</v>
      </c>
      <c r="D136" s="3" t="s">
        <v>611</v>
      </c>
      <c r="E136" s="500">
        <v>42137</v>
      </c>
    </row>
    <row r="137" spans="1:5" x14ac:dyDescent="0.25">
      <c r="A137" s="3">
        <v>938576</v>
      </c>
      <c r="B137" s="3" t="s">
        <v>612</v>
      </c>
      <c r="C137" s="3" t="s">
        <v>66</v>
      </c>
      <c r="D137" s="3" t="s">
        <v>613</v>
      </c>
      <c r="E137" s="500">
        <v>42137</v>
      </c>
    </row>
    <row r="138" spans="1:5" x14ac:dyDescent="0.25">
      <c r="A138" s="3">
        <v>1011430</v>
      </c>
      <c r="B138" s="3" t="s">
        <v>614</v>
      </c>
      <c r="C138" s="3" t="s">
        <v>44</v>
      </c>
      <c r="D138" s="3" t="s">
        <v>73</v>
      </c>
      <c r="E138" s="500">
        <v>42137</v>
      </c>
    </row>
    <row r="139" spans="1:5" x14ac:dyDescent="0.25">
      <c r="A139" s="3">
        <v>947997</v>
      </c>
      <c r="B139" s="3" t="s">
        <v>615</v>
      </c>
      <c r="C139" s="3" t="s">
        <v>24</v>
      </c>
      <c r="D139" s="3" t="s">
        <v>69</v>
      </c>
      <c r="E139" s="500">
        <v>42137</v>
      </c>
    </row>
    <row r="140" spans="1:5" x14ac:dyDescent="0.25">
      <c r="A140" s="3">
        <v>939026</v>
      </c>
      <c r="B140" s="3" t="s">
        <v>616</v>
      </c>
      <c r="C140" s="3" t="s">
        <v>99</v>
      </c>
      <c r="D140" s="3" t="s">
        <v>617</v>
      </c>
      <c r="E140" s="500">
        <v>42230</v>
      </c>
    </row>
    <row r="141" spans="1:5" x14ac:dyDescent="0.25">
      <c r="A141" s="3">
        <v>938572</v>
      </c>
      <c r="B141" s="3" t="s">
        <v>618</v>
      </c>
      <c r="C141" s="3" t="s">
        <v>72</v>
      </c>
      <c r="D141" s="3" t="s">
        <v>438</v>
      </c>
      <c r="E141" s="500">
        <v>42137</v>
      </c>
    </row>
    <row r="142" spans="1:5" x14ac:dyDescent="0.25">
      <c r="A142" s="3">
        <v>913693</v>
      </c>
      <c r="B142" s="3" t="s">
        <v>619</v>
      </c>
      <c r="C142" s="3" t="s">
        <v>99</v>
      </c>
      <c r="D142" s="3" t="s">
        <v>36</v>
      </c>
      <c r="E142" s="500">
        <v>42137</v>
      </c>
    </row>
    <row r="143" spans="1:5" x14ac:dyDescent="0.25">
      <c r="A143" s="3">
        <v>914381</v>
      </c>
      <c r="B143" s="3" t="s">
        <v>620</v>
      </c>
      <c r="C143" s="3" t="s">
        <v>80</v>
      </c>
      <c r="D143" s="3" t="s">
        <v>621</v>
      </c>
      <c r="E143" s="500">
        <v>41992</v>
      </c>
    </row>
    <row r="144" spans="1:5" x14ac:dyDescent="0.25">
      <c r="A144" s="3">
        <v>1018625</v>
      </c>
      <c r="B144" s="3" t="s">
        <v>622</v>
      </c>
      <c r="C144" s="3" t="s">
        <v>87</v>
      </c>
      <c r="D144" s="3" t="s">
        <v>523</v>
      </c>
      <c r="E144" s="500">
        <v>42137</v>
      </c>
    </row>
    <row r="145" spans="1:5" x14ac:dyDescent="0.25">
      <c r="A145" s="3">
        <v>945228</v>
      </c>
      <c r="B145" s="3" t="s">
        <v>623</v>
      </c>
      <c r="C145" s="3" t="s">
        <v>96</v>
      </c>
      <c r="D145" s="3" t="s">
        <v>138</v>
      </c>
      <c r="E145" s="500">
        <v>42137</v>
      </c>
    </row>
    <row r="146" spans="1:5" x14ac:dyDescent="0.25">
      <c r="A146" s="3">
        <v>936253</v>
      </c>
      <c r="B146" s="3" t="s">
        <v>624</v>
      </c>
      <c r="C146" s="3" t="s">
        <v>116</v>
      </c>
      <c r="E146" s="500">
        <v>42137</v>
      </c>
    </row>
    <row r="147" spans="1:5" x14ac:dyDescent="0.25">
      <c r="A147" s="3">
        <v>933717</v>
      </c>
      <c r="B147" s="3" t="s">
        <v>625</v>
      </c>
      <c r="C147" s="3" t="s">
        <v>66</v>
      </c>
      <c r="D147" s="3" t="s">
        <v>28</v>
      </c>
      <c r="E147" s="500">
        <v>42137</v>
      </c>
    </row>
    <row r="148" spans="1:5" x14ac:dyDescent="0.25">
      <c r="A148" s="3">
        <v>938350</v>
      </c>
      <c r="B148" s="3" t="s">
        <v>626</v>
      </c>
      <c r="C148" s="3" t="s">
        <v>96</v>
      </c>
      <c r="D148" s="3" t="s">
        <v>138</v>
      </c>
      <c r="E148" s="500">
        <v>42137</v>
      </c>
    </row>
    <row r="149" spans="1:5" x14ac:dyDescent="0.25">
      <c r="A149" s="3">
        <v>936928</v>
      </c>
      <c r="B149" s="3" t="s">
        <v>627</v>
      </c>
      <c r="C149" s="3" t="s">
        <v>44</v>
      </c>
      <c r="D149" s="3" t="s">
        <v>73</v>
      </c>
      <c r="E149" s="500">
        <v>42137</v>
      </c>
    </row>
    <row r="150" spans="1:5" x14ac:dyDescent="0.25">
      <c r="A150" s="3">
        <v>936218</v>
      </c>
      <c r="B150" s="3" t="s">
        <v>628</v>
      </c>
      <c r="C150" s="3" t="s">
        <v>96</v>
      </c>
      <c r="D150" s="3" t="s">
        <v>138</v>
      </c>
      <c r="E150" s="500">
        <v>42137</v>
      </c>
    </row>
    <row r="151" spans="1:5" x14ac:dyDescent="0.25">
      <c r="A151" s="3">
        <v>1013863</v>
      </c>
      <c r="B151" s="3" t="s">
        <v>629</v>
      </c>
      <c r="C151" s="3" t="s">
        <v>101</v>
      </c>
      <c r="D151" s="3" t="s">
        <v>630</v>
      </c>
      <c r="E151" s="500">
        <v>42137</v>
      </c>
    </row>
    <row r="152" spans="1:5" x14ac:dyDescent="0.25">
      <c r="A152" s="3">
        <v>918514</v>
      </c>
      <c r="B152" s="3" t="s">
        <v>631</v>
      </c>
      <c r="C152" s="3" t="s">
        <v>70</v>
      </c>
      <c r="D152" s="3" t="s">
        <v>30</v>
      </c>
      <c r="E152" s="500">
        <v>42137</v>
      </c>
    </row>
    <row r="153" spans="1:5" x14ac:dyDescent="0.25">
      <c r="A153" s="3">
        <v>289454</v>
      </c>
      <c r="B153" s="3" t="s">
        <v>632</v>
      </c>
      <c r="C153" s="3" t="s">
        <v>96</v>
      </c>
      <c r="D153" s="3" t="s">
        <v>138</v>
      </c>
      <c r="E153" s="500">
        <v>42230</v>
      </c>
    </row>
    <row r="154" spans="1:5" x14ac:dyDescent="0.25">
      <c r="A154" s="3">
        <v>1009370</v>
      </c>
      <c r="B154" s="3" t="s">
        <v>633</v>
      </c>
      <c r="C154" s="3" t="s">
        <v>82</v>
      </c>
      <c r="D154" s="3" t="s">
        <v>634</v>
      </c>
      <c r="E154" s="500">
        <v>42137</v>
      </c>
    </row>
    <row r="155" spans="1:5" x14ac:dyDescent="0.25">
      <c r="A155" s="3">
        <v>941589</v>
      </c>
      <c r="B155" s="3" t="s">
        <v>635</v>
      </c>
      <c r="C155" s="3" t="s">
        <v>66</v>
      </c>
      <c r="D155" s="3" t="s">
        <v>28</v>
      </c>
      <c r="E155" s="500">
        <v>42137</v>
      </c>
    </row>
    <row r="156" spans="1:5" x14ac:dyDescent="0.25">
      <c r="A156" s="3">
        <v>940661</v>
      </c>
      <c r="B156" s="3" t="s">
        <v>636</v>
      </c>
      <c r="C156" s="3" t="s">
        <v>102</v>
      </c>
      <c r="D156" s="3" t="s">
        <v>139</v>
      </c>
      <c r="E156" s="500">
        <v>42137</v>
      </c>
    </row>
    <row r="157" spans="1:5" x14ac:dyDescent="0.25">
      <c r="A157" s="3">
        <v>993647</v>
      </c>
      <c r="B157" s="3" t="s">
        <v>637</v>
      </c>
      <c r="C157" s="3" t="s">
        <v>66</v>
      </c>
      <c r="D157" s="3" t="s">
        <v>567</v>
      </c>
      <c r="E157" s="500">
        <v>42137</v>
      </c>
    </row>
    <row r="158" spans="1:5" x14ac:dyDescent="0.25">
      <c r="A158" s="3">
        <v>993215</v>
      </c>
      <c r="B158" s="3" t="s">
        <v>638</v>
      </c>
      <c r="C158" s="3" t="s">
        <v>72</v>
      </c>
      <c r="D158" s="3" t="s">
        <v>438</v>
      </c>
      <c r="E158" s="500">
        <v>42137</v>
      </c>
    </row>
    <row r="159" spans="1:5" x14ac:dyDescent="0.25">
      <c r="A159" s="3">
        <v>915125</v>
      </c>
      <c r="B159" s="3" t="s">
        <v>639</v>
      </c>
      <c r="C159" s="3" t="s">
        <v>116</v>
      </c>
      <c r="E159" s="500">
        <v>42137</v>
      </c>
    </row>
    <row r="160" spans="1:5" x14ac:dyDescent="0.25">
      <c r="A160" s="3">
        <v>938010</v>
      </c>
      <c r="B160" s="3" t="s">
        <v>640</v>
      </c>
      <c r="C160" s="3" t="s">
        <v>99</v>
      </c>
      <c r="D160" s="3" t="s">
        <v>641</v>
      </c>
      <c r="E160" s="500">
        <v>42137</v>
      </c>
    </row>
    <row r="161" spans="1:5" x14ac:dyDescent="0.25">
      <c r="A161" s="3">
        <v>993400</v>
      </c>
      <c r="B161" s="3" t="s">
        <v>642</v>
      </c>
      <c r="C161" s="3" t="s">
        <v>29</v>
      </c>
      <c r="D161" s="3" t="s">
        <v>643</v>
      </c>
      <c r="E161" s="500">
        <v>42137</v>
      </c>
    </row>
    <row r="162" spans="1:5" x14ac:dyDescent="0.25">
      <c r="A162" s="3">
        <v>1035245</v>
      </c>
      <c r="B162" s="3" t="s">
        <v>644</v>
      </c>
      <c r="C162" s="3" t="s">
        <v>76</v>
      </c>
      <c r="D162" s="3" t="s">
        <v>404</v>
      </c>
      <c r="E162" s="500">
        <v>41992</v>
      </c>
    </row>
    <row r="163" spans="1:5" x14ac:dyDescent="0.25">
      <c r="A163" s="3">
        <v>930597</v>
      </c>
      <c r="B163" s="3" t="s">
        <v>645</v>
      </c>
      <c r="C163" s="3" t="s">
        <v>99</v>
      </c>
      <c r="D163" s="3" t="s">
        <v>646</v>
      </c>
      <c r="E163" s="500">
        <v>42137</v>
      </c>
    </row>
    <row r="164" spans="1:5" x14ac:dyDescent="0.25">
      <c r="A164" s="3">
        <v>942505</v>
      </c>
      <c r="B164" s="3" t="s">
        <v>647</v>
      </c>
      <c r="C164" s="3" t="s">
        <v>76</v>
      </c>
      <c r="D164" s="3" t="s">
        <v>648</v>
      </c>
      <c r="E164" s="500">
        <v>42137</v>
      </c>
    </row>
    <row r="165" spans="1:5" x14ac:dyDescent="0.25">
      <c r="A165" s="3">
        <v>935190</v>
      </c>
      <c r="B165" s="3" t="s">
        <v>649</v>
      </c>
      <c r="C165" s="3" t="s">
        <v>98</v>
      </c>
      <c r="D165" s="3" t="s">
        <v>446</v>
      </c>
      <c r="E165" s="500">
        <v>42137</v>
      </c>
    </row>
    <row r="166" spans="1:5" x14ac:dyDescent="0.25">
      <c r="A166" s="3">
        <v>931305</v>
      </c>
      <c r="B166" s="3" t="s">
        <v>650</v>
      </c>
      <c r="C166" s="3" t="s">
        <v>66</v>
      </c>
      <c r="D166" s="3" t="s">
        <v>28</v>
      </c>
      <c r="E166" s="500">
        <v>42137</v>
      </c>
    </row>
    <row r="167" spans="1:5" x14ac:dyDescent="0.25">
      <c r="A167" s="3">
        <v>289783</v>
      </c>
      <c r="B167" s="3" t="s">
        <v>651</v>
      </c>
      <c r="C167" s="3" t="s">
        <v>66</v>
      </c>
      <c r="D167" s="3" t="s">
        <v>28</v>
      </c>
      <c r="E167" s="500">
        <v>42137</v>
      </c>
    </row>
    <row r="168" spans="1:5" x14ac:dyDescent="0.25">
      <c r="A168" s="3">
        <v>1019198</v>
      </c>
      <c r="B168" s="3" t="s">
        <v>652</v>
      </c>
      <c r="C168" s="3" t="s">
        <v>72</v>
      </c>
      <c r="D168" s="3" t="s">
        <v>438</v>
      </c>
      <c r="E168" s="500">
        <v>42230</v>
      </c>
    </row>
    <row r="169" spans="1:5" x14ac:dyDescent="0.25">
      <c r="A169" s="3">
        <v>1067652</v>
      </c>
      <c r="B169" s="3" t="s">
        <v>653</v>
      </c>
      <c r="C169" s="3" t="s">
        <v>364</v>
      </c>
      <c r="D169" s="3" t="s">
        <v>654</v>
      </c>
      <c r="E169" s="500">
        <v>42137</v>
      </c>
    </row>
    <row r="170" spans="1:5" x14ac:dyDescent="0.25">
      <c r="A170" s="3">
        <v>937196</v>
      </c>
      <c r="B170" s="3" t="s">
        <v>655</v>
      </c>
      <c r="C170" s="3" t="s">
        <v>99</v>
      </c>
      <c r="D170" s="3" t="s">
        <v>36</v>
      </c>
      <c r="E170" s="500">
        <v>42137</v>
      </c>
    </row>
    <row r="171" spans="1:5" x14ac:dyDescent="0.25">
      <c r="A171" s="3">
        <v>942507</v>
      </c>
      <c r="B171" s="3" t="s">
        <v>656</v>
      </c>
      <c r="C171" s="3" t="s">
        <v>370</v>
      </c>
      <c r="E171" s="500">
        <v>42137</v>
      </c>
    </row>
    <row r="172" spans="1:5" x14ac:dyDescent="0.25">
      <c r="A172" s="3">
        <v>1019065</v>
      </c>
      <c r="B172" s="3" t="s">
        <v>657</v>
      </c>
      <c r="C172" s="3" t="s">
        <v>110</v>
      </c>
      <c r="D172" s="3" t="s">
        <v>658</v>
      </c>
      <c r="E172" s="500">
        <v>42137</v>
      </c>
    </row>
    <row r="173" spans="1:5" x14ac:dyDescent="0.25">
      <c r="A173" s="3">
        <v>933661</v>
      </c>
      <c r="B173" s="3" t="s">
        <v>659</v>
      </c>
      <c r="C173" s="3" t="s">
        <v>66</v>
      </c>
      <c r="D173" s="3" t="s">
        <v>28</v>
      </c>
      <c r="E173" s="500">
        <v>42137</v>
      </c>
    </row>
    <row r="174" spans="1:5" x14ac:dyDescent="0.25">
      <c r="A174" s="3">
        <v>1011480</v>
      </c>
      <c r="B174" s="3" t="s">
        <v>660</v>
      </c>
      <c r="C174" s="3" t="s">
        <v>70</v>
      </c>
      <c r="D174" s="3" t="s">
        <v>661</v>
      </c>
      <c r="E174" s="500">
        <v>42137</v>
      </c>
    </row>
    <row r="175" spans="1:5" x14ac:dyDescent="0.25">
      <c r="A175" s="3">
        <v>1012519</v>
      </c>
      <c r="B175" s="3" t="s">
        <v>662</v>
      </c>
      <c r="C175" s="3" t="s">
        <v>76</v>
      </c>
      <c r="D175" s="3" t="s">
        <v>481</v>
      </c>
      <c r="E175" s="500">
        <v>42137</v>
      </c>
    </row>
    <row r="176" spans="1:5" x14ac:dyDescent="0.25">
      <c r="A176" s="3">
        <v>1038739</v>
      </c>
      <c r="B176" s="3" t="s">
        <v>663</v>
      </c>
      <c r="C176" s="3" t="s">
        <v>116</v>
      </c>
      <c r="E176" s="500">
        <v>42137</v>
      </c>
    </row>
    <row r="177" spans="1:5" x14ac:dyDescent="0.25">
      <c r="A177" s="3">
        <v>1052366</v>
      </c>
      <c r="B177" s="3" t="s">
        <v>664</v>
      </c>
      <c r="C177" s="3" t="s">
        <v>384</v>
      </c>
      <c r="D177" s="3" t="s">
        <v>665</v>
      </c>
      <c r="E177" s="500">
        <v>42137</v>
      </c>
    </row>
    <row r="178" spans="1:5" x14ac:dyDescent="0.25">
      <c r="A178" s="3">
        <v>944003</v>
      </c>
      <c r="B178" s="3" t="s">
        <v>666</v>
      </c>
      <c r="C178" s="3" t="s">
        <v>72</v>
      </c>
      <c r="D178" s="3" t="s">
        <v>667</v>
      </c>
      <c r="E178" s="500">
        <v>42137</v>
      </c>
    </row>
    <row r="179" spans="1:5" x14ac:dyDescent="0.25">
      <c r="A179" s="3">
        <v>957710</v>
      </c>
      <c r="B179" s="3" t="s">
        <v>668</v>
      </c>
      <c r="C179" s="3" t="s">
        <v>110</v>
      </c>
      <c r="D179" s="3" t="s">
        <v>466</v>
      </c>
      <c r="E179" s="500">
        <v>42137</v>
      </c>
    </row>
    <row r="180" spans="1:5" x14ac:dyDescent="0.25">
      <c r="A180" s="3">
        <v>926627</v>
      </c>
      <c r="B180" s="3" t="s">
        <v>669</v>
      </c>
      <c r="C180" s="3" t="s">
        <v>110</v>
      </c>
      <c r="D180" s="3" t="s">
        <v>57</v>
      </c>
      <c r="E180" s="500">
        <v>42137</v>
      </c>
    </row>
    <row r="181" spans="1:5" x14ac:dyDescent="0.25">
      <c r="A181" s="3">
        <v>1026128</v>
      </c>
      <c r="B181" s="3" t="s">
        <v>670</v>
      </c>
      <c r="C181" s="3" t="s">
        <v>60</v>
      </c>
      <c r="D181" s="3" t="s">
        <v>671</v>
      </c>
      <c r="E181" s="500">
        <v>42137</v>
      </c>
    </row>
    <row r="182" spans="1:5" x14ac:dyDescent="0.25">
      <c r="A182" s="3">
        <v>1012294</v>
      </c>
      <c r="B182" s="3" t="s">
        <v>672</v>
      </c>
      <c r="C182" s="3" t="s">
        <v>29</v>
      </c>
      <c r="D182" s="3" t="s">
        <v>673</v>
      </c>
      <c r="E182" s="500">
        <v>42137</v>
      </c>
    </row>
    <row r="183" spans="1:5" x14ac:dyDescent="0.25">
      <c r="A183" s="3">
        <v>1013296</v>
      </c>
      <c r="B183" s="3" t="s">
        <v>674</v>
      </c>
      <c r="C183" s="3" t="s">
        <v>110</v>
      </c>
      <c r="D183" s="3" t="s">
        <v>675</v>
      </c>
      <c r="E183" s="500">
        <v>42137</v>
      </c>
    </row>
    <row r="184" spans="1:5" x14ac:dyDescent="0.25">
      <c r="A184" s="3">
        <v>934813</v>
      </c>
      <c r="B184" s="3" t="s">
        <v>676</v>
      </c>
      <c r="C184" s="3" t="s">
        <v>41</v>
      </c>
      <c r="D184" s="3" t="s">
        <v>677</v>
      </c>
      <c r="E184" s="500">
        <v>42137</v>
      </c>
    </row>
    <row r="185" spans="1:5" x14ac:dyDescent="0.25">
      <c r="A185" s="3">
        <v>931440</v>
      </c>
      <c r="B185" s="3" t="s">
        <v>678</v>
      </c>
      <c r="C185" s="3" t="s">
        <v>66</v>
      </c>
      <c r="D185" s="3" t="s">
        <v>28</v>
      </c>
      <c r="E185" s="500">
        <v>42137</v>
      </c>
    </row>
    <row r="186" spans="1:5" x14ac:dyDescent="0.25">
      <c r="A186" s="3">
        <v>938018</v>
      </c>
      <c r="B186" s="3" t="s">
        <v>679</v>
      </c>
      <c r="C186" s="3" t="s">
        <v>99</v>
      </c>
      <c r="D186" s="3" t="s">
        <v>36</v>
      </c>
      <c r="E186" s="500">
        <v>42137</v>
      </c>
    </row>
    <row r="187" spans="1:5" x14ac:dyDescent="0.25">
      <c r="A187" s="3">
        <v>928927</v>
      </c>
      <c r="B187" s="3" t="s">
        <v>680</v>
      </c>
      <c r="C187" s="3" t="s">
        <v>98</v>
      </c>
      <c r="D187" s="3" t="s">
        <v>681</v>
      </c>
      <c r="E187" s="500">
        <v>42137</v>
      </c>
    </row>
    <row r="188" spans="1:5" x14ac:dyDescent="0.25">
      <c r="A188" s="3">
        <v>930387</v>
      </c>
      <c r="B188" s="3" t="s">
        <v>682</v>
      </c>
      <c r="C188" s="3" t="s">
        <v>65</v>
      </c>
      <c r="D188" s="3" t="s">
        <v>683</v>
      </c>
      <c r="E188" s="500">
        <v>42137</v>
      </c>
    </row>
    <row r="189" spans="1:5" x14ac:dyDescent="0.25">
      <c r="A189" s="3">
        <v>934603</v>
      </c>
      <c r="B189" s="3" t="s">
        <v>684</v>
      </c>
      <c r="C189" s="3" t="s">
        <v>74</v>
      </c>
      <c r="D189" s="3" t="s">
        <v>685</v>
      </c>
      <c r="E189" s="500">
        <v>42137</v>
      </c>
    </row>
    <row r="190" spans="1:5" x14ac:dyDescent="0.25">
      <c r="A190" s="3">
        <v>1013559</v>
      </c>
      <c r="B190" s="3" t="s">
        <v>686</v>
      </c>
      <c r="C190" s="3" t="s">
        <v>26</v>
      </c>
      <c r="D190" s="3" t="s">
        <v>404</v>
      </c>
      <c r="E190" s="500">
        <v>41992</v>
      </c>
    </row>
    <row r="191" spans="1:5" x14ac:dyDescent="0.25">
      <c r="A191" s="3">
        <v>999213</v>
      </c>
      <c r="B191" s="3" t="s">
        <v>687</v>
      </c>
      <c r="C191" s="3" t="s">
        <v>90</v>
      </c>
      <c r="D191" s="3" t="s">
        <v>428</v>
      </c>
      <c r="E191" s="500">
        <v>42137</v>
      </c>
    </row>
    <row r="192" spans="1:5" x14ac:dyDescent="0.25">
      <c r="A192" s="3">
        <v>1052372</v>
      </c>
      <c r="B192" s="3" t="s">
        <v>688</v>
      </c>
      <c r="C192" s="3" t="s">
        <v>101</v>
      </c>
      <c r="D192" s="3" t="s">
        <v>689</v>
      </c>
      <c r="E192" s="500">
        <v>42137</v>
      </c>
    </row>
    <row r="193" spans="1:5" x14ac:dyDescent="0.25">
      <c r="A193" s="3">
        <v>929639</v>
      </c>
      <c r="B193" s="3" t="s">
        <v>690</v>
      </c>
      <c r="C193" s="3" t="s">
        <v>70</v>
      </c>
      <c r="D193" s="3" t="s">
        <v>30</v>
      </c>
      <c r="E193" s="500">
        <v>42137</v>
      </c>
    </row>
    <row r="194" spans="1:5" x14ac:dyDescent="0.25">
      <c r="A194" s="3">
        <v>929143</v>
      </c>
      <c r="B194" s="3" t="s">
        <v>691</v>
      </c>
      <c r="C194" s="3" t="s">
        <v>74</v>
      </c>
      <c r="D194" s="3" t="s">
        <v>32</v>
      </c>
      <c r="E194" s="500">
        <v>41992</v>
      </c>
    </row>
    <row r="195" spans="1:5" x14ac:dyDescent="0.25">
      <c r="A195" s="3">
        <v>1012636</v>
      </c>
      <c r="B195" s="3" t="s">
        <v>692</v>
      </c>
      <c r="C195" s="3" t="s">
        <v>52</v>
      </c>
      <c r="D195" s="3" t="s">
        <v>693</v>
      </c>
      <c r="E195" s="500">
        <v>42137</v>
      </c>
    </row>
    <row r="196" spans="1:5" x14ac:dyDescent="0.25">
      <c r="A196" s="3">
        <v>1008796</v>
      </c>
      <c r="B196" s="3" t="s">
        <v>694</v>
      </c>
      <c r="C196" s="3" t="s">
        <v>378</v>
      </c>
      <c r="D196" s="3" t="s">
        <v>695</v>
      </c>
      <c r="E196" s="500">
        <v>42137</v>
      </c>
    </row>
    <row r="197" spans="1:5" x14ac:dyDescent="0.25">
      <c r="A197" s="3">
        <v>1039971</v>
      </c>
      <c r="B197" s="3" t="s">
        <v>696</v>
      </c>
      <c r="C197" s="3" t="s">
        <v>99</v>
      </c>
      <c r="D197" s="3" t="s">
        <v>36</v>
      </c>
      <c r="E197" s="500">
        <v>42137</v>
      </c>
    </row>
    <row r="198" spans="1:5" x14ac:dyDescent="0.25">
      <c r="A198" s="3">
        <v>938324</v>
      </c>
      <c r="B198" s="3" t="s">
        <v>697</v>
      </c>
      <c r="C198" s="3" t="s">
        <v>70</v>
      </c>
      <c r="D198" s="3" t="s">
        <v>30</v>
      </c>
      <c r="E198" s="500">
        <v>42137</v>
      </c>
    </row>
    <row r="199" spans="1:5" x14ac:dyDescent="0.25">
      <c r="A199" s="3">
        <v>1008827</v>
      </c>
      <c r="B199" s="3" t="s">
        <v>698</v>
      </c>
      <c r="C199" s="3" t="s">
        <v>52</v>
      </c>
      <c r="D199" s="3" t="s">
        <v>699</v>
      </c>
      <c r="E199" s="500">
        <v>42137</v>
      </c>
    </row>
    <row r="200" spans="1:5" x14ac:dyDescent="0.25">
      <c r="A200" s="3">
        <v>937346</v>
      </c>
      <c r="B200" s="3" t="s">
        <v>700</v>
      </c>
      <c r="C200" s="3" t="s">
        <v>24</v>
      </c>
      <c r="D200" s="3" t="s">
        <v>69</v>
      </c>
      <c r="E200" s="500">
        <v>42137</v>
      </c>
    </row>
    <row r="201" spans="1:5" x14ac:dyDescent="0.25">
      <c r="A201" s="3">
        <v>1025435</v>
      </c>
      <c r="B201" s="3" t="s">
        <v>701</v>
      </c>
      <c r="C201" s="3" t="s">
        <v>52</v>
      </c>
      <c r="D201" s="3" t="s">
        <v>702</v>
      </c>
      <c r="E201" s="3"/>
    </row>
    <row r="202" spans="1:5" x14ac:dyDescent="0.25">
      <c r="E202" s="3"/>
    </row>
    <row r="203" spans="1:5" x14ac:dyDescent="0.25">
      <c r="A203" s="3">
        <v>1023521</v>
      </c>
      <c r="B203" s="3" t="s">
        <v>703</v>
      </c>
      <c r="C203" s="3" t="s">
        <v>379</v>
      </c>
      <c r="D203" s="3" t="s">
        <v>704</v>
      </c>
      <c r="E203" s="3"/>
    </row>
    <row r="204" spans="1:5" x14ac:dyDescent="0.25">
      <c r="A204" s="3">
        <v>935219</v>
      </c>
      <c r="B204" s="3" t="s">
        <v>705</v>
      </c>
      <c r="C204" s="3" t="s">
        <v>24</v>
      </c>
      <c r="D204" s="3" t="s">
        <v>706</v>
      </c>
      <c r="E204" s="500">
        <v>42137</v>
      </c>
    </row>
    <row r="205" spans="1:5" x14ac:dyDescent="0.25">
      <c r="A205" s="3">
        <v>936411</v>
      </c>
      <c r="B205" s="3" t="s">
        <v>707</v>
      </c>
      <c r="C205" s="3" t="s">
        <v>98</v>
      </c>
      <c r="D205" s="3" t="s">
        <v>708</v>
      </c>
      <c r="E205" s="500">
        <v>42137</v>
      </c>
    </row>
    <row r="206" spans="1:5" x14ac:dyDescent="0.25">
      <c r="A206" s="3">
        <v>920842</v>
      </c>
      <c r="B206" s="3" t="s">
        <v>709</v>
      </c>
      <c r="C206" s="3" t="s">
        <v>44</v>
      </c>
      <c r="D206" s="3" t="s">
        <v>710</v>
      </c>
      <c r="E206" s="500">
        <v>42137</v>
      </c>
    </row>
    <row r="207" spans="1:5" x14ac:dyDescent="0.25">
      <c r="A207" s="3">
        <v>1049831</v>
      </c>
      <c r="B207" s="3" t="s">
        <v>711</v>
      </c>
      <c r="C207" s="3" t="s">
        <v>66</v>
      </c>
      <c r="D207" s="3" t="s">
        <v>28</v>
      </c>
      <c r="E207" s="500">
        <v>42137</v>
      </c>
    </row>
    <row r="208" spans="1:5" x14ac:dyDescent="0.25">
      <c r="A208" s="3">
        <v>1004812</v>
      </c>
      <c r="B208" s="3" t="s">
        <v>712</v>
      </c>
      <c r="C208" s="3" t="s">
        <v>364</v>
      </c>
      <c r="D208" s="3" t="s">
        <v>713</v>
      </c>
      <c r="E208" s="500">
        <v>42137</v>
      </c>
    </row>
    <row r="209" spans="1:5" x14ac:dyDescent="0.25">
      <c r="A209" s="3">
        <v>911738</v>
      </c>
      <c r="B209" s="3" t="s">
        <v>714</v>
      </c>
      <c r="C209" s="3" t="s">
        <v>66</v>
      </c>
      <c r="D209" s="3" t="s">
        <v>715</v>
      </c>
      <c r="E209" s="500">
        <v>42137</v>
      </c>
    </row>
    <row r="210" spans="1:5" x14ac:dyDescent="0.25">
      <c r="A210" s="3">
        <v>942896</v>
      </c>
      <c r="B210" s="3" t="s">
        <v>716</v>
      </c>
      <c r="C210" s="3" t="s">
        <v>66</v>
      </c>
      <c r="D210" s="3" t="s">
        <v>398</v>
      </c>
      <c r="E210" s="500">
        <v>42137</v>
      </c>
    </row>
    <row r="211" spans="1:5" x14ac:dyDescent="0.25">
      <c r="A211" s="3">
        <v>994910</v>
      </c>
      <c r="B211" s="3" t="s">
        <v>717</v>
      </c>
      <c r="C211" s="3" t="s">
        <v>96</v>
      </c>
      <c r="D211" s="3" t="s">
        <v>718</v>
      </c>
      <c r="E211" s="500">
        <v>42137</v>
      </c>
    </row>
    <row r="212" spans="1:5" x14ac:dyDescent="0.25">
      <c r="A212" s="3">
        <v>947636</v>
      </c>
      <c r="B212" s="3" t="s">
        <v>719</v>
      </c>
      <c r="C212" s="3" t="s">
        <v>41</v>
      </c>
      <c r="D212" s="3" t="s">
        <v>720</v>
      </c>
      <c r="E212" s="500">
        <v>42137</v>
      </c>
    </row>
    <row r="213" spans="1:5" x14ac:dyDescent="0.25">
      <c r="A213" s="3">
        <v>1013425</v>
      </c>
      <c r="B213" s="3" t="s">
        <v>721</v>
      </c>
      <c r="C213" s="3" t="s">
        <v>48</v>
      </c>
      <c r="D213" s="3" t="s">
        <v>91</v>
      </c>
      <c r="E213" s="500">
        <v>42137</v>
      </c>
    </row>
    <row r="214" spans="1:5" x14ac:dyDescent="0.25">
      <c r="A214" s="3">
        <v>1080561</v>
      </c>
      <c r="B214" s="3" t="s">
        <v>722</v>
      </c>
      <c r="C214" s="3" t="s">
        <v>48</v>
      </c>
      <c r="D214" s="3" t="s">
        <v>723</v>
      </c>
      <c r="E214" s="500">
        <v>42137</v>
      </c>
    </row>
    <row r="215" spans="1:5" x14ac:dyDescent="0.25">
      <c r="A215" s="3">
        <v>842565</v>
      </c>
      <c r="B215" s="3" t="s">
        <v>724</v>
      </c>
      <c r="C215" s="3" t="s">
        <v>44</v>
      </c>
      <c r="D215" s="3" t="s">
        <v>725</v>
      </c>
      <c r="E215" s="500">
        <v>42137</v>
      </c>
    </row>
    <row r="216" spans="1:5" x14ac:dyDescent="0.25">
      <c r="A216" s="3">
        <v>929089</v>
      </c>
      <c r="B216" s="3" t="s">
        <v>726</v>
      </c>
      <c r="C216" s="3" t="s">
        <v>66</v>
      </c>
      <c r="D216" s="3" t="s">
        <v>28</v>
      </c>
      <c r="E216" s="500">
        <v>42137</v>
      </c>
    </row>
    <row r="217" spans="1:5" x14ac:dyDescent="0.25">
      <c r="A217" s="3">
        <v>994031</v>
      </c>
      <c r="B217" s="3" t="s">
        <v>727</v>
      </c>
      <c r="C217" s="3" t="s">
        <v>66</v>
      </c>
      <c r="D217" s="3" t="s">
        <v>28</v>
      </c>
      <c r="E217" s="500">
        <v>42137</v>
      </c>
    </row>
    <row r="218" spans="1:5" x14ac:dyDescent="0.25">
      <c r="A218" s="3">
        <v>1012375</v>
      </c>
      <c r="B218" s="3" t="s">
        <v>728</v>
      </c>
      <c r="C218" s="3" t="s">
        <v>66</v>
      </c>
      <c r="D218" s="3" t="s">
        <v>28</v>
      </c>
      <c r="E218" s="500">
        <v>42137</v>
      </c>
    </row>
    <row r="219" spans="1:5" x14ac:dyDescent="0.25">
      <c r="A219" s="3">
        <v>1012295</v>
      </c>
      <c r="B219" s="3" t="s">
        <v>729</v>
      </c>
      <c r="C219" s="3" t="s">
        <v>84</v>
      </c>
      <c r="D219" s="3" t="s">
        <v>513</v>
      </c>
      <c r="E219" s="500">
        <v>41992</v>
      </c>
    </row>
    <row r="220" spans="1:5" x14ac:dyDescent="0.25">
      <c r="A220" s="3">
        <v>1013556</v>
      </c>
      <c r="B220" s="3" t="s">
        <v>730</v>
      </c>
      <c r="C220" s="3" t="s">
        <v>105</v>
      </c>
      <c r="D220" s="3" t="s">
        <v>144</v>
      </c>
      <c r="E220" s="500">
        <v>42137</v>
      </c>
    </row>
    <row r="221" spans="1:5" x14ac:dyDescent="0.25">
      <c r="A221" s="3">
        <v>945155</v>
      </c>
      <c r="B221" s="3" t="s">
        <v>731</v>
      </c>
      <c r="C221" s="3" t="s">
        <v>110</v>
      </c>
      <c r="D221" s="3" t="s">
        <v>57</v>
      </c>
      <c r="E221" s="500">
        <v>42137</v>
      </c>
    </row>
    <row r="222" spans="1:5" x14ac:dyDescent="0.25">
      <c r="A222" s="3">
        <v>941767</v>
      </c>
      <c r="B222" s="3" t="s">
        <v>732</v>
      </c>
      <c r="C222" s="3" t="s">
        <v>98</v>
      </c>
      <c r="D222" s="3" t="s">
        <v>733</v>
      </c>
      <c r="E222" s="500">
        <v>42137</v>
      </c>
    </row>
    <row r="223" spans="1:5" x14ac:dyDescent="0.25">
      <c r="A223" s="3">
        <v>994020</v>
      </c>
      <c r="B223" s="3" t="s">
        <v>734</v>
      </c>
      <c r="C223" s="3" t="s">
        <v>84</v>
      </c>
      <c r="D223" s="3" t="s">
        <v>735</v>
      </c>
      <c r="E223" s="500">
        <v>42137</v>
      </c>
    </row>
    <row r="224" spans="1:5" x14ac:dyDescent="0.25">
      <c r="A224" s="3">
        <v>1013447</v>
      </c>
      <c r="B224" s="3" t="s">
        <v>736</v>
      </c>
      <c r="C224" s="3" t="s">
        <v>66</v>
      </c>
      <c r="D224" s="3" t="s">
        <v>408</v>
      </c>
      <c r="E224" s="500">
        <v>42137</v>
      </c>
    </row>
    <row r="225" spans="1:5" x14ac:dyDescent="0.25">
      <c r="A225" s="3">
        <v>919741</v>
      </c>
      <c r="B225" s="3" t="s">
        <v>737</v>
      </c>
      <c r="C225" s="3" t="s">
        <v>66</v>
      </c>
      <c r="D225" s="3" t="s">
        <v>28</v>
      </c>
      <c r="E225" s="500">
        <v>42137</v>
      </c>
    </row>
    <row r="226" spans="1:5" x14ac:dyDescent="0.25">
      <c r="A226" s="3">
        <v>1011671</v>
      </c>
      <c r="B226" s="3" t="s">
        <v>738</v>
      </c>
      <c r="C226" s="3" t="s">
        <v>99</v>
      </c>
      <c r="D226" s="3" t="s">
        <v>36</v>
      </c>
      <c r="E226" s="500">
        <v>42137</v>
      </c>
    </row>
    <row r="227" spans="1:5" x14ac:dyDescent="0.25">
      <c r="A227" s="3">
        <v>1013846</v>
      </c>
      <c r="B227" s="3" t="s">
        <v>739</v>
      </c>
      <c r="C227" s="3" t="s">
        <v>66</v>
      </c>
      <c r="D227" s="3" t="s">
        <v>398</v>
      </c>
      <c r="E227" s="500">
        <v>42137</v>
      </c>
    </row>
    <row r="228" spans="1:5" x14ac:dyDescent="0.25">
      <c r="A228" s="3">
        <v>898978</v>
      </c>
      <c r="B228" s="3" t="s">
        <v>740</v>
      </c>
      <c r="C228" s="3" t="s">
        <v>741</v>
      </c>
      <c r="D228" s="3" t="s">
        <v>742</v>
      </c>
      <c r="E228" s="500">
        <v>41992</v>
      </c>
    </row>
    <row r="229" spans="1:5" x14ac:dyDescent="0.25">
      <c r="A229" s="3">
        <v>936173</v>
      </c>
      <c r="B229" s="3" t="s">
        <v>743</v>
      </c>
      <c r="C229" s="3" t="s">
        <v>24</v>
      </c>
      <c r="D229" s="3" t="s">
        <v>744</v>
      </c>
      <c r="E229" s="500">
        <v>42137</v>
      </c>
    </row>
    <row r="230" spans="1:5" x14ac:dyDescent="0.25">
      <c r="A230" s="3">
        <v>1001759</v>
      </c>
      <c r="B230" s="3" t="s">
        <v>745</v>
      </c>
      <c r="C230" s="3" t="s">
        <v>88</v>
      </c>
      <c r="D230" s="3" t="s">
        <v>746</v>
      </c>
      <c r="E230" s="500">
        <v>42137</v>
      </c>
    </row>
    <row r="231" spans="1:5" x14ac:dyDescent="0.25">
      <c r="A231" s="3">
        <v>939231</v>
      </c>
      <c r="B231" s="3" t="s">
        <v>747</v>
      </c>
      <c r="C231" s="3" t="s">
        <v>96</v>
      </c>
      <c r="D231" s="3" t="s">
        <v>748</v>
      </c>
      <c r="E231" s="500">
        <v>42137</v>
      </c>
    </row>
    <row r="232" spans="1:5" x14ac:dyDescent="0.25">
      <c r="A232" s="3">
        <v>909214</v>
      </c>
      <c r="B232" s="3" t="s">
        <v>749</v>
      </c>
      <c r="C232" s="3" t="s">
        <v>50</v>
      </c>
      <c r="D232" s="3" t="s">
        <v>750</v>
      </c>
      <c r="E232" s="500">
        <v>42137</v>
      </c>
    </row>
    <row r="233" spans="1:5" x14ac:dyDescent="0.25">
      <c r="A233" s="3">
        <v>933498</v>
      </c>
      <c r="B233" s="3" t="s">
        <v>751</v>
      </c>
      <c r="C233" s="3" t="s">
        <v>96</v>
      </c>
      <c r="D233" s="3" t="s">
        <v>138</v>
      </c>
      <c r="E233" s="3"/>
    </row>
    <row r="234" spans="1:5" x14ac:dyDescent="0.25">
      <c r="A234" s="3">
        <v>938215</v>
      </c>
      <c r="B234" s="3" t="s">
        <v>752</v>
      </c>
      <c r="C234" s="3" t="s">
        <v>70</v>
      </c>
      <c r="D234" s="3" t="s">
        <v>30</v>
      </c>
      <c r="E234" s="500">
        <v>42137</v>
      </c>
    </row>
    <row r="235" spans="1:5" x14ac:dyDescent="0.25">
      <c r="A235" s="3">
        <v>1023888</v>
      </c>
      <c r="B235" s="3" t="s">
        <v>753</v>
      </c>
      <c r="C235" s="3" t="s">
        <v>70</v>
      </c>
      <c r="D235" s="3" t="s">
        <v>30</v>
      </c>
      <c r="E235" s="500">
        <v>42137</v>
      </c>
    </row>
    <row r="236" spans="1:5" x14ac:dyDescent="0.25">
      <c r="A236" s="3">
        <v>938155</v>
      </c>
      <c r="B236" s="3" t="s">
        <v>754</v>
      </c>
      <c r="C236" s="3" t="s">
        <v>96</v>
      </c>
      <c r="D236" s="3" t="s">
        <v>138</v>
      </c>
      <c r="E236" s="500">
        <v>42230</v>
      </c>
    </row>
    <row r="237" spans="1:5" x14ac:dyDescent="0.25">
      <c r="A237" s="3">
        <v>1023158</v>
      </c>
      <c r="B237" s="3" t="s">
        <v>755</v>
      </c>
      <c r="C237" s="3" t="s">
        <v>70</v>
      </c>
      <c r="D237" s="3" t="s">
        <v>30</v>
      </c>
      <c r="E237" s="500">
        <v>42137</v>
      </c>
    </row>
    <row r="238" spans="1:5" x14ac:dyDescent="0.25">
      <c r="A238" s="3">
        <v>1021020</v>
      </c>
      <c r="B238" s="3" t="s">
        <v>756</v>
      </c>
      <c r="C238" s="3" t="s">
        <v>80</v>
      </c>
      <c r="D238" s="3" t="s">
        <v>757</v>
      </c>
      <c r="E238" s="500">
        <v>42137</v>
      </c>
    </row>
    <row r="239" spans="1:5" x14ac:dyDescent="0.25">
      <c r="A239" s="3">
        <v>1016024</v>
      </c>
      <c r="B239" s="3" t="s">
        <v>758</v>
      </c>
      <c r="C239" s="3" t="s">
        <v>54</v>
      </c>
      <c r="D239" s="3" t="s">
        <v>759</v>
      </c>
      <c r="E239" s="500">
        <v>42137</v>
      </c>
    </row>
    <row r="240" spans="1:5" x14ac:dyDescent="0.25">
      <c r="A240" s="3">
        <v>996692</v>
      </c>
      <c r="B240" s="3" t="s">
        <v>760</v>
      </c>
      <c r="C240" s="3" t="s">
        <v>54</v>
      </c>
      <c r="D240" s="3" t="s">
        <v>55</v>
      </c>
      <c r="E240" s="500">
        <v>42137</v>
      </c>
    </row>
    <row r="241" spans="1:5" x14ac:dyDescent="0.25">
      <c r="A241" s="3">
        <v>943916</v>
      </c>
      <c r="B241" s="3" t="s">
        <v>761</v>
      </c>
      <c r="C241" s="3" t="s">
        <v>227</v>
      </c>
      <c r="D241" s="3" t="s">
        <v>762</v>
      </c>
      <c r="E241" s="500">
        <v>42137</v>
      </c>
    </row>
    <row r="242" spans="1:5" x14ac:dyDescent="0.25">
      <c r="A242" s="3">
        <v>930967</v>
      </c>
      <c r="B242" s="3" t="s">
        <v>763</v>
      </c>
      <c r="C242" s="3" t="s">
        <v>56</v>
      </c>
      <c r="D242" s="3" t="s">
        <v>764</v>
      </c>
      <c r="E242" s="500">
        <v>42137</v>
      </c>
    </row>
    <row r="243" spans="1:5" x14ac:dyDescent="0.25">
      <c r="A243" s="3">
        <v>935308</v>
      </c>
      <c r="B243" s="3" t="s">
        <v>765</v>
      </c>
      <c r="C243" s="3" t="s">
        <v>66</v>
      </c>
      <c r="D243" s="3" t="s">
        <v>28</v>
      </c>
      <c r="E243" s="500">
        <v>42137</v>
      </c>
    </row>
    <row r="244" spans="1:5" x14ac:dyDescent="0.25">
      <c r="A244" s="3">
        <v>1045805</v>
      </c>
      <c r="B244" s="3" t="s">
        <v>766</v>
      </c>
      <c r="C244" s="3" t="s">
        <v>26</v>
      </c>
      <c r="D244" s="3" t="s">
        <v>767</v>
      </c>
      <c r="E244" s="500">
        <v>42137</v>
      </c>
    </row>
    <row r="245" spans="1:5" x14ac:dyDescent="0.25">
      <c r="A245" s="3">
        <v>993158</v>
      </c>
      <c r="B245" s="3" t="s">
        <v>768</v>
      </c>
      <c r="C245" s="3" t="s">
        <v>24</v>
      </c>
      <c r="D245" s="3" t="s">
        <v>769</v>
      </c>
      <c r="E245" s="500">
        <v>42137</v>
      </c>
    </row>
    <row r="246" spans="1:5" x14ac:dyDescent="0.25">
      <c r="A246" s="3">
        <v>1010994</v>
      </c>
      <c r="B246" s="3" t="s">
        <v>770</v>
      </c>
      <c r="C246" s="3" t="s">
        <v>410</v>
      </c>
      <c r="D246" s="3" t="s">
        <v>771</v>
      </c>
      <c r="E246" s="500">
        <v>42137</v>
      </c>
    </row>
    <row r="247" spans="1:5" x14ac:dyDescent="0.25">
      <c r="A247" s="3">
        <v>937250</v>
      </c>
      <c r="B247" s="3" t="s">
        <v>772</v>
      </c>
      <c r="C247" s="3" t="s">
        <v>66</v>
      </c>
      <c r="D247" s="3" t="s">
        <v>28</v>
      </c>
      <c r="E247" s="500">
        <v>42137</v>
      </c>
    </row>
    <row r="248" spans="1:5" x14ac:dyDescent="0.25">
      <c r="A248" s="3">
        <v>935552</v>
      </c>
      <c r="B248" s="3" t="s">
        <v>773</v>
      </c>
      <c r="C248" s="3" t="s">
        <v>24</v>
      </c>
      <c r="D248" s="3" t="s">
        <v>774</v>
      </c>
      <c r="E248" s="500">
        <v>41992</v>
      </c>
    </row>
    <row r="249" spans="1:5" x14ac:dyDescent="0.25">
      <c r="A249" s="3">
        <v>1020044</v>
      </c>
      <c r="B249" s="3" t="s">
        <v>775</v>
      </c>
      <c r="C249" s="3" t="s">
        <v>54</v>
      </c>
      <c r="D249" s="3" t="s">
        <v>776</v>
      </c>
      <c r="E249" s="500">
        <v>42137</v>
      </c>
    </row>
    <row r="250" spans="1:5" x14ac:dyDescent="0.25">
      <c r="A250" s="3">
        <v>392796</v>
      </c>
      <c r="B250" s="3" t="s">
        <v>777</v>
      </c>
      <c r="C250" s="3" t="s">
        <v>102</v>
      </c>
      <c r="D250" s="3" t="s">
        <v>778</v>
      </c>
      <c r="E250" s="500">
        <v>42137</v>
      </c>
    </row>
    <row r="251" spans="1:5" x14ac:dyDescent="0.25">
      <c r="A251" s="3">
        <v>1009080</v>
      </c>
      <c r="B251" s="3" t="s">
        <v>779</v>
      </c>
      <c r="C251" s="3" t="s">
        <v>99</v>
      </c>
      <c r="D251" s="3" t="s">
        <v>646</v>
      </c>
      <c r="E251" s="500">
        <v>41992</v>
      </c>
    </row>
    <row r="252" spans="1:5" x14ac:dyDescent="0.25">
      <c r="A252" s="3">
        <v>931217</v>
      </c>
      <c r="B252" s="3" t="s">
        <v>780</v>
      </c>
      <c r="C252" s="3" t="s">
        <v>98</v>
      </c>
      <c r="D252" s="3" t="s">
        <v>446</v>
      </c>
      <c r="E252" s="500">
        <v>42137</v>
      </c>
    </row>
    <row r="253" spans="1:5" x14ac:dyDescent="0.25">
      <c r="A253" s="3">
        <v>945306</v>
      </c>
      <c r="B253" s="3" t="s">
        <v>781</v>
      </c>
      <c r="C253" s="3" t="s">
        <v>94</v>
      </c>
      <c r="D253" s="3" t="s">
        <v>484</v>
      </c>
      <c r="E253" s="500">
        <v>42137</v>
      </c>
    </row>
    <row r="254" spans="1:5" x14ac:dyDescent="0.25">
      <c r="A254" s="3">
        <v>945803</v>
      </c>
      <c r="B254" s="3" t="s">
        <v>782</v>
      </c>
      <c r="C254" s="3" t="s">
        <v>110</v>
      </c>
      <c r="D254" s="3" t="s">
        <v>783</v>
      </c>
      <c r="E254" s="500">
        <v>42137</v>
      </c>
    </row>
    <row r="255" spans="1:5" x14ac:dyDescent="0.25">
      <c r="A255" s="3">
        <v>919335</v>
      </c>
      <c r="B255" s="3" t="s">
        <v>784</v>
      </c>
      <c r="C255" s="3" t="s">
        <v>24</v>
      </c>
      <c r="D255" s="3" t="s">
        <v>785</v>
      </c>
      <c r="E255" s="500">
        <v>41992</v>
      </c>
    </row>
    <row r="256" spans="1:5" x14ac:dyDescent="0.25">
      <c r="A256" s="3">
        <v>943511</v>
      </c>
      <c r="B256" s="3" t="s">
        <v>786</v>
      </c>
      <c r="C256" s="3" t="s">
        <v>66</v>
      </c>
      <c r="D256" s="3" t="s">
        <v>787</v>
      </c>
      <c r="E256" s="500">
        <v>42137</v>
      </c>
    </row>
    <row r="257" spans="1:5" x14ac:dyDescent="0.25">
      <c r="A257" s="3">
        <v>993213</v>
      </c>
      <c r="B257" s="3" t="s">
        <v>788</v>
      </c>
      <c r="C257" s="3" t="s">
        <v>92</v>
      </c>
      <c r="D257" s="3" t="s">
        <v>584</v>
      </c>
      <c r="E257" s="500">
        <v>42137</v>
      </c>
    </row>
    <row r="258" spans="1:5" x14ac:dyDescent="0.25">
      <c r="A258" s="3">
        <v>1013850</v>
      </c>
      <c r="B258" s="3" t="s">
        <v>789</v>
      </c>
      <c r="C258" s="3" t="s">
        <v>96</v>
      </c>
      <c r="D258" s="3" t="s">
        <v>138</v>
      </c>
      <c r="E258" s="500">
        <v>42137</v>
      </c>
    </row>
    <row r="259" spans="1:5" x14ac:dyDescent="0.25">
      <c r="A259" s="3">
        <v>1013690</v>
      </c>
      <c r="B259" s="3" t="s">
        <v>790</v>
      </c>
      <c r="C259" s="3" t="s">
        <v>112</v>
      </c>
      <c r="D259" s="3" t="s">
        <v>791</v>
      </c>
      <c r="E259" s="500">
        <v>42137</v>
      </c>
    </row>
    <row r="260" spans="1:5" x14ac:dyDescent="0.25">
      <c r="A260" s="3">
        <v>931704</v>
      </c>
      <c r="B260" s="3" t="s">
        <v>792</v>
      </c>
      <c r="C260" s="3" t="s">
        <v>96</v>
      </c>
      <c r="D260" s="3" t="s">
        <v>793</v>
      </c>
      <c r="E260" s="500">
        <v>42137</v>
      </c>
    </row>
    <row r="261" spans="1:5" x14ac:dyDescent="0.25">
      <c r="A261" s="3">
        <v>1018780</v>
      </c>
      <c r="B261" s="3" t="s">
        <v>794</v>
      </c>
      <c r="C261" s="3" t="s">
        <v>66</v>
      </c>
      <c r="D261" s="3" t="s">
        <v>795</v>
      </c>
      <c r="E261" s="500">
        <v>42137</v>
      </c>
    </row>
    <row r="262" spans="1:5" x14ac:dyDescent="0.25">
      <c r="A262" s="3">
        <v>1020340</v>
      </c>
      <c r="B262" s="3" t="s">
        <v>796</v>
      </c>
      <c r="C262" s="3" t="s">
        <v>78</v>
      </c>
      <c r="D262" s="3" t="s">
        <v>797</v>
      </c>
      <c r="E262" s="500">
        <v>42137</v>
      </c>
    </row>
    <row r="263" spans="1:5" x14ac:dyDescent="0.25">
      <c r="A263" s="3">
        <v>931296</v>
      </c>
      <c r="B263" s="3" t="s">
        <v>798</v>
      </c>
      <c r="C263" s="3" t="s">
        <v>98</v>
      </c>
      <c r="D263" s="3" t="s">
        <v>446</v>
      </c>
      <c r="E263" s="500">
        <v>42137</v>
      </c>
    </row>
    <row r="264" spans="1:5" x14ac:dyDescent="0.25">
      <c r="A264" s="3">
        <v>946895</v>
      </c>
      <c r="B264" s="3" t="s">
        <v>799</v>
      </c>
      <c r="C264" s="3" t="s">
        <v>33</v>
      </c>
      <c r="D264" s="3" t="s">
        <v>800</v>
      </c>
      <c r="E264" s="500">
        <v>42137</v>
      </c>
    </row>
    <row r="265" spans="1:5" x14ac:dyDescent="0.25">
      <c r="A265" s="3">
        <v>942840</v>
      </c>
      <c r="B265" s="3" t="s">
        <v>801</v>
      </c>
      <c r="C265" s="3" t="s">
        <v>379</v>
      </c>
      <c r="D265" s="3" t="s">
        <v>802</v>
      </c>
      <c r="E265" s="500">
        <v>42137</v>
      </c>
    </row>
    <row r="266" spans="1:5" x14ac:dyDescent="0.25">
      <c r="A266" s="3">
        <v>905024</v>
      </c>
      <c r="B266" s="3" t="s">
        <v>803</v>
      </c>
      <c r="C266" s="3" t="s">
        <v>35</v>
      </c>
      <c r="D266" s="3" t="s">
        <v>804</v>
      </c>
      <c r="E266" s="500">
        <v>42137</v>
      </c>
    </row>
    <row r="267" spans="1:5" x14ac:dyDescent="0.25">
      <c r="A267" s="3">
        <v>1018628</v>
      </c>
      <c r="B267" s="3" t="s">
        <v>805</v>
      </c>
      <c r="C267" s="3" t="s">
        <v>370</v>
      </c>
      <c r="E267" s="500">
        <v>42137</v>
      </c>
    </row>
    <row r="268" spans="1:5" x14ac:dyDescent="0.25">
      <c r="A268" s="3">
        <v>993299</v>
      </c>
      <c r="B268" s="3" t="s">
        <v>806</v>
      </c>
      <c r="C268" s="3" t="s">
        <v>66</v>
      </c>
      <c r="D268" s="3" t="s">
        <v>567</v>
      </c>
      <c r="E268" s="500">
        <v>42137</v>
      </c>
    </row>
    <row r="269" spans="1:5" x14ac:dyDescent="0.25">
      <c r="A269" s="3">
        <v>994833</v>
      </c>
      <c r="B269" s="3" t="s">
        <v>807</v>
      </c>
      <c r="C269" s="3" t="s">
        <v>96</v>
      </c>
      <c r="D269" s="3" t="s">
        <v>138</v>
      </c>
      <c r="E269" s="500">
        <v>42137</v>
      </c>
    </row>
    <row r="270" spans="1:5" x14ac:dyDescent="0.25">
      <c r="A270" s="3">
        <v>927614</v>
      </c>
      <c r="B270" s="3" t="s">
        <v>808</v>
      </c>
      <c r="C270" s="3" t="s">
        <v>66</v>
      </c>
      <c r="D270" s="3" t="s">
        <v>28</v>
      </c>
      <c r="E270" s="500">
        <v>42137</v>
      </c>
    </row>
    <row r="271" spans="1:5" x14ac:dyDescent="0.25">
      <c r="A271" s="3">
        <v>925557</v>
      </c>
      <c r="B271" s="3" t="s">
        <v>809</v>
      </c>
      <c r="C271" s="3" t="s">
        <v>110</v>
      </c>
      <c r="D271" s="3" t="s">
        <v>810</v>
      </c>
      <c r="E271" s="500">
        <v>42137</v>
      </c>
    </row>
    <row r="272" spans="1:5" x14ac:dyDescent="0.25">
      <c r="A272" s="3">
        <v>941984</v>
      </c>
      <c r="B272" s="3" t="s">
        <v>811</v>
      </c>
      <c r="C272" s="3" t="s">
        <v>52</v>
      </c>
      <c r="D272" s="3" t="s">
        <v>578</v>
      </c>
      <c r="E272" s="3"/>
    </row>
    <row r="273" spans="1:5" x14ac:dyDescent="0.25">
      <c r="A273" s="3">
        <v>934121</v>
      </c>
      <c r="B273" s="3" t="s">
        <v>812</v>
      </c>
      <c r="C273" s="3" t="s">
        <v>26</v>
      </c>
      <c r="D273" s="3" t="s">
        <v>481</v>
      </c>
      <c r="E273" s="500">
        <v>42230</v>
      </c>
    </row>
    <row r="274" spans="1:5" x14ac:dyDescent="0.25">
      <c r="A274" s="3">
        <v>931452</v>
      </c>
      <c r="B274" s="3" t="s">
        <v>813</v>
      </c>
      <c r="C274" s="3" t="s">
        <v>105</v>
      </c>
      <c r="D274" s="3" t="s">
        <v>144</v>
      </c>
      <c r="E274" s="500">
        <v>42137</v>
      </c>
    </row>
    <row r="275" spans="1:5" x14ac:dyDescent="0.25">
      <c r="A275" s="3">
        <v>930220</v>
      </c>
      <c r="B275" s="3" t="s">
        <v>814</v>
      </c>
      <c r="C275" s="3" t="s">
        <v>70</v>
      </c>
      <c r="D275" s="3" t="s">
        <v>30</v>
      </c>
      <c r="E275" s="500">
        <v>42137</v>
      </c>
    </row>
    <row r="276" spans="1:5" x14ac:dyDescent="0.25">
      <c r="A276" s="3">
        <v>1013510</v>
      </c>
      <c r="B276" s="3" t="s">
        <v>815</v>
      </c>
      <c r="C276" s="3" t="s">
        <v>66</v>
      </c>
      <c r="D276" s="3" t="s">
        <v>816</v>
      </c>
      <c r="E276" s="500">
        <v>42137</v>
      </c>
    </row>
    <row r="277" spans="1:5" x14ac:dyDescent="0.25">
      <c r="A277" s="3">
        <v>1009398</v>
      </c>
      <c r="B277" s="3" t="s">
        <v>817</v>
      </c>
      <c r="C277" s="3" t="s">
        <v>66</v>
      </c>
      <c r="D277" s="3" t="s">
        <v>567</v>
      </c>
      <c r="E277" s="500">
        <v>42137</v>
      </c>
    </row>
    <row r="278" spans="1:5" x14ac:dyDescent="0.25">
      <c r="A278" s="3">
        <v>396207</v>
      </c>
      <c r="B278" s="3" t="s">
        <v>818</v>
      </c>
      <c r="C278" s="3" t="s">
        <v>114</v>
      </c>
      <c r="D278" s="3" t="s">
        <v>819</v>
      </c>
      <c r="E278" s="500">
        <v>42137</v>
      </c>
    </row>
    <row r="279" spans="1:5" x14ac:dyDescent="0.25">
      <c r="A279" s="3">
        <v>932393</v>
      </c>
      <c r="B279" s="3" t="s">
        <v>820</v>
      </c>
      <c r="C279" s="3" t="s">
        <v>26</v>
      </c>
      <c r="D279" s="3" t="s">
        <v>821</v>
      </c>
      <c r="E279" s="500">
        <v>42137</v>
      </c>
    </row>
    <row r="280" spans="1:5" x14ac:dyDescent="0.25">
      <c r="A280" s="3">
        <v>926733</v>
      </c>
      <c r="B280" s="3" t="s">
        <v>822</v>
      </c>
      <c r="C280" s="3" t="s">
        <v>66</v>
      </c>
      <c r="D280" s="3" t="s">
        <v>398</v>
      </c>
      <c r="E280" s="500">
        <v>42137</v>
      </c>
    </row>
    <row r="281" spans="1:5" x14ac:dyDescent="0.25">
      <c r="A281" s="3">
        <v>941433</v>
      </c>
      <c r="B281" s="3" t="s">
        <v>823</v>
      </c>
      <c r="C281" s="3" t="s">
        <v>384</v>
      </c>
      <c r="D281" s="3" t="s">
        <v>824</v>
      </c>
      <c r="E281" s="500">
        <v>42137</v>
      </c>
    </row>
    <row r="282" spans="1:5" x14ac:dyDescent="0.25">
      <c r="A282" s="3">
        <v>996880</v>
      </c>
      <c r="B282" s="3" t="s">
        <v>825</v>
      </c>
      <c r="C282" s="3" t="s">
        <v>65</v>
      </c>
      <c r="D282" s="3" t="s">
        <v>683</v>
      </c>
      <c r="E282" s="500">
        <v>42137</v>
      </c>
    </row>
    <row r="283" spans="1:5" x14ac:dyDescent="0.25">
      <c r="A283" s="3">
        <v>438981</v>
      </c>
      <c r="B283" s="3" t="s">
        <v>826</v>
      </c>
      <c r="C283" s="3" t="s">
        <v>70</v>
      </c>
      <c r="D283" s="3" t="s">
        <v>436</v>
      </c>
      <c r="E283" s="500">
        <v>42137</v>
      </c>
    </row>
    <row r="284" spans="1:5" x14ac:dyDescent="0.25">
      <c r="A284" s="3">
        <v>1009437</v>
      </c>
      <c r="B284" s="3" t="s">
        <v>827</v>
      </c>
      <c r="C284" s="3" t="s">
        <v>70</v>
      </c>
      <c r="D284" s="3" t="s">
        <v>436</v>
      </c>
      <c r="E284" s="500">
        <v>42137</v>
      </c>
    </row>
    <row r="285" spans="1:5" x14ac:dyDescent="0.25">
      <c r="A285" s="3">
        <v>934724</v>
      </c>
      <c r="B285" s="3" t="s">
        <v>828</v>
      </c>
      <c r="C285" s="3" t="s">
        <v>44</v>
      </c>
      <c r="D285" s="3" t="s">
        <v>829</v>
      </c>
      <c r="E285" s="500">
        <v>42137</v>
      </c>
    </row>
    <row r="286" spans="1:5" x14ac:dyDescent="0.25">
      <c r="A286" s="3">
        <v>1081164</v>
      </c>
      <c r="B286" s="3" t="s">
        <v>830</v>
      </c>
      <c r="C286" s="3" t="s">
        <v>388</v>
      </c>
      <c r="D286" s="3" t="s">
        <v>546</v>
      </c>
      <c r="E286" s="500">
        <v>41992</v>
      </c>
    </row>
    <row r="287" spans="1:5" x14ac:dyDescent="0.25">
      <c r="A287" s="3">
        <v>1013067</v>
      </c>
      <c r="B287" s="3" t="s">
        <v>831</v>
      </c>
      <c r="C287" s="3" t="s">
        <v>376</v>
      </c>
      <c r="D287" s="3" t="s">
        <v>832</v>
      </c>
      <c r="E287" s="500">
        <v>42137</v>
      </c>
    </row>
    <row r="288" spans="1:5" x14ac:dyDescent="0.25">
      <c r="A288" s="3">
        <v>1021023</v>
      </c>
      <c r="B288" s="3" t="s">
        <v>833</v>
      </c>
      <c r="C288" s="3" t="s">
        <v>78</v>
      </c>
      <c r="D288" s="3" t="s">
        <v>596</v>
      </c>
      <c r="E288" s="500">
        <v>42137</v>
      </c>
    </row>
    <row r="289" spans="1:5" x14ac:dyDescent="0.25">
      <c r="A289" s="3">
        <v>932635</v>
      </c>
      <c r="B289" s="3" t="s">
        <v>834</v>
      </c>
      <c r="C289" s="3" t="s">
        <v>66</v>
      </c>
      <c r="D289" s="3" t="s">
        <v>540</v>
      </c>
      <c r="E289" s="500">
        <v>42137</v>
      </c>
    </row>
    <row r="290" spans="1:5" x14ac:dyDescent="0.25">
      <c r="A290" s="3">
        <v>1011142</v>
      </c>
      <c r="B290" s="3" t="s">
        <v>835</v>
      </c>
      <c r="C290" s="3" t="s">
        <v>56</v>
      </c>
      <c r="D290" s="3" t="s">
        <v>836</v>
      </c>
      <c r="E290" s="500">
        <v>42137</v>
      </c>
    </row>
    <row r="291" spans="1:5" x14ac:dyDescent="0.25">
      <c r="A291" s="3">
        <v>1013163</v>
      </c>
      <c r="B291" s="3" t="s">
        <v>837</v>
      </c>
      <c r="C291" s="3" t="s">
        <v>361</v>
      </c>
      <c r="D291" s="3" t="s">
        <v>838</v>
      </c>
      <c r="E291" s="500">
        <v>42137</v>
      </c>
    </row>
    <row r="292" spans="1:5" x14ac:dyDescent="0.25">
      <c r="A292" s="3">
        <v>1003831</v>
      </c>
      <c r="B292" s="3" t="s">
        <v>839</v>
      </c>
      <c r="C292" s="3" t="s">
        <v>41</v>
      </c>
      <c r="D292" s="3" t="s">
        <v>840</v>
      </c>
      <c r="E292" s="500">
        <v>42230</v>
      </c>
    </row>
    <row r="293" spans="1:5" x14ac:dyDescent="0.25">
      <c r="A293" s="3">
        <v>938040</v>
      </c>
      <c r="B293" s="3" t="s">
        <v>841</v>
      </c>
      <c r="C293" s="3" t="s">
        <v>72</v>
      </c>
      <c r="D293" s="3" t="s">
        <v>438</v>
      </c>
      <c r="E293" s="500">
        <v>42137</v>
      </c>
    </row>
    <row r="294" spans="1:5" x14ac:dyDescent="0.25">
      <c r="A294" s="3">
        <v>1019121</v>
      </c>
      <c r="B294" s="3" t="s">
        <v>842</v>
      </c>
      <c r="C294" s="3" t="s">
        <v>54</v>
      </c>
      <c r="D294" s="3" t="s">
        <v>843</v>
      </c>
      <c r="E294" s="500">
        <v>42137</v>
      </c>
    </row>
    <row r="295" spans="1:5" x14ac:dyDescent="0.25">
      <c r="A295" s="3">
        <v>1019398</v>
      </c>
      <c r="B295" s="3" t="s">
        <v>844</v>
      </c>
      <c r="C295" s="3" t="s">
        <v>26</v>
      </c>
      <c r="D295" s="3" t="s">
        <v>404</v>
      </c>
      <c r="E295" s="500">
        <v>42137</v>
      </c>
    </row>
    <row r="296" spans="1:5" x14ac:dyDescent="0.25">
      <c r="A296" s="3">
        <v>930123</v>
      </c>
      <c r="B296" s="3" t="s">
        <v>845</v>
      </c>
      <c r="C296" s="3" t="s">
        <v>47</v>
      </c>
      <c r="D296" s="3" t="s">
        <v>846</v>
      </c>
      <c r="E296" s="500">
        <v>42137</v>
      </c>
    </row>
    <row r="297" spans="1:5" x14ac:dyDescent="0.25">
      <c r="A297" s="3">
        <v>938521</v>
      </c>
      <c r="B297" s="3" t="s">
        <v>847</v>
      </c>
      <c r="C297" s="3" t="s">
        <v>96</v>
      </c>
      <c r="D297" s="3" t="s">
        <v>138</v>
      </c>
      <c r="E297" s="500">
        <v>42230</v>
      </c>
    </row>
    <row r="298" spans="1:5" x14ac:dyDescent="0.25">
      <c r="A298" s="3">
        <v>938391</v>
      </c>
      <c r="B298" s="3" t="s">
        <v>848</v>
      </c>
      <c r="C298" s="3" t="s">
        <v>56</v>
      </c>
      <c r="D298" s="3" t="s">
        <v>849</v>
      </c>
      <c r="E298" s="3"/>
    </row>
    <row r="299" spans="1:5" x14ac:dyDescent="0.25">
      <c r="A299" s="3">
        <v>917497</v>
      </c>
      <c r="B299" s="3" t="s">
        <v>850</v>
      </c>
      <c r="C299" s="3" t="s">
        <v>364</v>
      </c>
      <c r="D299" s="3" t="s">
        <v>428</v>
      </c>
      <c r="E299" s="500">
        <v>42137</v>
      </c>
    </row>
    <row r="300" spans="1:5" x14ac:dyDescent="0.25">
      <c r="A300" s="3">
        <v>1011898</v>
      </c>
      <c r="B300" s="3" t="s">
        <v>851</v>
      </c>
      <c r="C300" s="3" t="s">
        <v>376</v>
      </c>
      <c r="D300" s="3" t="s">
        <v>548</v>
      </c>
      <c r="E300" s="500">
        <v>42137</v>
      </c>
    </row>
    <row r="301" spans="1:5" x14ac:dyDescent="0.25">
      <c r="A301" s="3">
        <v>1021548</v>
      </c>
      <c r="B301" s="3" t="s">
        <v>852</v>
      </c>
      <c r="C301" s="3" t="s">
        <v>70</v>
      </c>
      <c r="D301" s="3" t="s">
        <v>30</v>
      </c>
      <c r="E301" s="500">
        <v>42137</v>
      </c>
    </row>
    <row r="302" spans="1:5" x14ac:dyDescent="0.25">
      <c r="A302" s="3">
        <v>935803</v>
      </c>
      <c r="B302" s="3" t="s">
        <v>853</v>
      </c>
      <c r="C302" s="3" t="s">
        <v>54</v>
      </c>
      <c r="D302" s="3" t="s">
        <v>854</v>
      </c>
      <c r="E302" s="500">
        <v>42137</v>
      </c>
    </row>
    <row r="303" spans="1:5" x14ac:dyDescent="0.25">
      <c r="A303" s="3">
        <v>918023</v>
      </c>
      <c r="B303" s="3" t="s">
        <v>855</v>
      </c>
      <c r="C303" s="3" t="s">
        <v>72</v>
      </c>
      <c r="D303" s="3" t="s">
        <v>438</v>
      </c>
      <c r="E303" s="500">
        <v>42137</v>
      </c>
    </row>
    <row r="304" spans="1:5" x14ac:dyDescent="0.25">
      <c r="A304" s="3">
        <v>996928</v>
      </c>
      <c r="B304" s="3" t="s">
        <v>856</v>
      </c>
      <c r="C304" s="3" t="s">
        <v>361</v>
      </c>
      <c r="D304" s="3" t="s">
        <v>523</v>
      </c>
      <c r="E304" s="500">
        <v>42137</v>
      </c>
    </row>
    <row r="305" spans="1:5" x14ac:dyDescent="0.25">
      <c r="A305" s="3">
        <v>1018889</v>
      </c>
      <c r="B305" s="3" t="s">
        <v>857</v>
      </c>
      <c r="C305" s="3" t="s">
        <v>84</v>
      </c>
      <c r="D305" s="3" t="s">
        <v>735</v>
      </c>
      <c r="E305" s="500">
        <v>42137</v>
      </c>
    </row>
    <row r="306" spans="1:5" x14ac:dyDescent="0.25">
      <c r="A306" s="3">
        <v>1018746</v>
      </c>
      <c r="B306" s="3" t="s">
        <v>858</v>
      </c>
      <c r="C306" s="3" t="s">
        <v>74</v>
      </c>
      <c r="D306" s="3" t="s">
        <v>859</v>
      </c>
      <c r="E306" s="500">
        <v>42137</v>
      </c>
    </row>
    <row r="307" spans="1:5" x14ac:dyDescent="0.25">
      <c r="A307" s="3">
        <v>913875</v>
      </c>
      <c r="B307" s="3" t="s">
        <v>860</v>
      </c>
      <c r="C307" s="3" t="s">
        <v>66</v>
      </c>
      <c r="D307" s="3" t="s">
        <v>715</v>
      </c>
      <c r="E307" s="500">
        <v>42137</v>
      </c>
    </row>
    <row r="308" spans="1:5" x14ac:dyDescent="0.25">
      <c r="A308" s="3">
        <v>938577</v>
      </c>
      <c r="B308" s="3" t="s">
        <v>861</v>
      </c>
      <c r="C308" s="3" t="s">
        <v>110</v>
      </c>
      <c r="D308" s="3" t="s">
        <v>57</v>
      </c>
      <c r="E308" s="500">
        <v>42137</v>
      </c>
    </row>
    <row r="309" spans="1:5" x14ac:dyDescent="0.25">
      <c r="A309" s="3">
        <v>433882</v>
      </c>
      <c r="B309" s="3" t="s">
        <v>862</v>
      </c>
      <c r="C309" s="3" t="s">
        <v>66</v>
      </c>
      <c r="D309" s="3" t="s">
        <v>28</v>
      </c>
      <c r="E309" s="500">
        <v>42137</v>
      </c>
    </row>
    <row r="310" spans="1:5" x14ac:dyDescent="0.25">
      <c r="A310" s="3">
        <v>935825</v>
      </c>
      <c r="B310" s="3" t="s">
        <v>863</v>
      </c>
      <c r="C310" s="3" t="s">
        <v>54</v>
      </c>
      <c r="D310" s="3" t="s">
        <v>864</v>
      </c>
      <c r="E310" s="500">
        <v>41992</v>
      </c>
    </row>
    <row r="311" spans="1:5" x14ac:dyDescent="0.25">
      <c r="A311" s="3">
        <v>993571</v>
      </c>
      <c r="B311" s="3" t="s">
        <v>865</v>
      </c>
      <c r="C311" s="3" t="s">
        <v>224</v>
      </c>
      <c r="D311" s="3" t="s">
        <v>866</v>
      </c>
      <c r="E311" s="500">
        <v>42137</v>
      </c>
    </row>
    <row r="312" spans="1:5" x14ac:dyDescent="0.25">
      <c r="A312" s="3">
        <v>937396</v>
      </c>
      <c r="B312" s="3" t="s">
        <v>867</v>
      </c>
      <c r="C312" s="3" t="s">
        <v>94</v>
      </c>
      <c r="D312" s="3" t="s">
        <v>484</v>
      </c>
      <c r="E312" s="3"/>
    </row>
    <row r="313" spans="1:5" x14ac:dyDescent="0.25">
      <c r="A313" s="3">
        <v>926969</v>
      </c>
      <c r="B313" s="3" t="s">
        <v>868</v>
      </c>
      <c r="C313" s="3" t="s">
        <v>99</v>
      </c>
      <c r="D313" s="3" t="s">
        <v>36</v>
      </c>
      <c r="E313" s="500">
        <v>42137</v>
      </c>
    </row>
    <row r="314" spans="1:5" x14ac:dyDescent="0.25">
      <c r="A314" s="3">
        <v>995322</v>
      </c>
      <c r="B314" s="3" t="s">
        <v>869</v>
      </c>
      <c r="C314" s="3" t="s">
        <v>66</v>
      </c>
      <c r="D314" s="3" t="s">
        <v>28</v>
      </c>
      <c r="E314" s="500">
        <v>42137</v>
      </c>
    </row>
    <row r="315" spans="1:5" x14ac:dyDescent="0.25">
      <c r="A315" s="3">
        <v>996791</v>
      </c>
      <c r="B315" s="3" t="s">
        <v>870</v>
      </c>
      <c r="C315" s="3" t="s">
        <v>98</v>
      </c>
      <c r="D315" s="3" t="s">
        <v>871</v>
      </c>
      <c r="E315" s="500">
        <v>42137</v>
      </c>
    </row>
    <row r="316" spans="1:5" x14ac:dyDescent="0.25">
      <c r="A316" s="3">
        <v>993809</v>
      </c>
      <c r="B316" s="3" t="s">
        <v>872</v>
      </c>
      <c r="C316" s="3" t="s">
        <v>365</v>
      </c>
      <c r="D316" s="3" t="s">
        <v>873</v>
      </c>
      <c r="E316" s="500">
        <v>42137</v>
      </c>
    </row>
    <row r="317" spans="1:5" x14ac:dyDescent="0.25">
      <c r="A317" s="3">
        <v>942376</v>
      </c>
      <c r="B317" s="3" t="s">
        <v>874</v>
      </c>
      <c r="C317" s="3" t="s">
        <v>102</v>
      </c>
      <c r="D317" s="3" t="s">
        <v>875</v>
      </c>
      <c r="E317" s="500">
        <v>42137</v>
      </c>
    </row>
    <row r="318" spans="1:5" x14ac:dyDescent="0.25">
      <c r="A318" s="3">
        <v>940878</v>
      </c>
      <c r="B318" s="3" t="s">
        <v>876</v>
      </c>
      <c r="C318" s="3" t="s">
        <v>33</v>
      </c>
      <c r="D318" s="3" t="s">
        <v>606</v>
      </c>
      <c r="E318" s="500">
        <v>42137</v>
      </c>
    </row>
    <row r="319" spans="1:5" x14ac:dyDescent="0.25">
      <c r="A319" s="3">
        <v>920709</v>
      </c>
      <c r="B319" s="3" t="s">
        <v>877</v>
      </c>
      <c r="C319" s="3" t="s">
        <v>66</v>
      </c>
      <c r="D319" s="3" t="s">
        <v>878</v>
      </c>
      <c r="E319" s="500">
        <v>42137</v>
      </c>
    </row>
    <row r="320" spans="1:5" x14ac:dyDescent="0.25">
      <c r="A320" s="3">
        <v>1045783</v>
      </c>
      <c r="B320" s="3" t="s">
        <v>879</v>
      </c>
      <c r="C320" s="3" t="s">
        <v>364</v>
      </c>
      <c r="D320" s="3" t="s">
        <v>880</v>
      </c>
      <c r="E320" s="500">
        <v>42137</v>
      </c>
    </row>
    <row r="321" spans="1:5" x14ac:dyDescent="0.25">
      <c r="A321" s="3">
        <v>937697</v>
      </c>
      <c r="B321" s="3" t="s">
        <v>881</v>
      </c>
      <c r="C321" s="3" t="s">
        <v>74</v>
      </c>
      <c r="D321" s="3" t="s">
        <v>882</v>
      </c>
      <c r="E321" s="500">
        <v>42137</v>
      </c>
    </row>
    <row r="322" spans="1:5" x14ac:dyDescent="0.25">
      <c r="A322" s="3">
        <v>434853</v>
      </c>
      <c r="B322" s="3" t="s">
        <v>883</v>
      </c>
      <c r="C322" s="3" t="s">
        <v>76</v>
      </c>
      <c r="D322" s="3" t="s">
        <v>884</v>
      </c>
      <c r="E322" s="500">
        <v>42137</v>
      </c>
    </row>
    <row r="323" spans="1:5" x14ac:dyDescent="0.25">
      <c r="A323" s="3">
        <v>935856</v>
      </c>
      <c r="B323" s="3" t="s">
        <v>885</v>
      </c>
      <c r="C323" s="3" t="s">
        <v>886</v>
      </c>
      <c r="D323" s="3" t="s">
        <v>887</v>
      </c>
      <c r="E323" s="500">
        <v>42137</v>
      </c>
    </row>
    <row r="324" spans="1:5" x14ac:dyDescent="0.25">
      <c r="A324" s="3">
        <v>900048</v>
      </c>
      <c r="B324" s="3" t="s">
        <v>888</v>
      </c>
      <c r="C324" s="3" t="s">
        <v>50</v>
      </c>
      <c r="D324" s="3" t="s">
        <v>889</v>
      </c>
      <c r="E324" s="500">
        <v>42137</v>
      </c>
    </row>
    <row r="325" spans="1:5" x14ac:dyDescent="0.25">
      <c r="A325" s="3">
        <v>1030393</v>
      </c>
      <c r="B325" s="3" t="s">
        <v>890</v>
      </c>
      <c r="C325" s="3" t="s">
        <v>29</v>
      </c>
      <c r="D325" s="3" t="s">
        <v>891</v>
      </c>
      <c r="E325" s="500">
        <v>42230</v>
      </c>
    </row>
    <row r="326" spans="1:5" x14ac:dyDescent="0.25">
      <c r="A326" s="3">
        <v>1010080</v>
      </c>
      <c r="B326" s="3" t="s">
        <v>892</v>
      </c>
      <c r="C326" s="3" t="s">
        <v>54</v>
      </c>
      <c r="D326" s="3" t="s">
        <v>55</v>
      </c>
      <c r="E326" s="500">
        <v>42137</v>
      </c>
    </row>
    <row r="327" spans="1:5" x14ac:dyDescent="0.25">
      <c r="A327" s="3">
        <v>1011103</v>
      </c>
      <c r="B327" s="3" t="s">
        <v>893</v>
      </c>
      <c r="C327" s="3" t="s">
        <v>362</v>
      </c>
      <c r="D327" s="3" t="s">
        <v>746</v>
      </c>
      <c r="E327" s="500">
        <v>42230</v>
      </c>
    </row>
    <row r="328" spans="1:5" x14ac:dyDescent="0.25">
      <c r="A328" s="3">
        <v>939536</v>
      </c>
      <c r="B328" s="3" t="s">
        <v>894</v>
      </c>
      <c r="C328" s="3" t="s">
        <v>66</v>
      </c>
      <c r="D328" s="3" t="s">
        <v>28</v>
      </c>
      <c r="E328" s="500">
        <v>42137</v>
      </c>
    </row>
    <row r="329" spans="1:5" x14ac:dyDescent="0.25">
      <c r="A329" s="3">
        <v>942097</v>
      </c>
      <c r="B329" s="3" t="s">
        <v>895</v>
      </c>
      <c r="C329" s="3" t="s">
        <v>76</v>
      </c>
      <c r="D329" s="3" t="s">
        <v>896</v>
      </c>
      <c r="E329" s="500">
        <v>42137</v>
      </c>
    </row>
    <row r="330" spans="1:5" x14ac:dyDescent="0.25">
      <c r="A330" s="3">
        <v>934526</v>
      </c>
      <c r="B330" s="3" t="s">
        <v>897</v>
      </c>
      <c r="C330" s="3" t="s">
        <v>110</v>
      </c>
      <c r="D330" s="3" t="s">
        <v>898</v>
      </c>
      <c r="E330" s="500">
        <v>42137</v>
      </c>
    </row>
    <row r="331" spans="1:5" x14ac:dyDescent="0.25">
      <c r="A331" s="3">
        <v>1019448</v>
      </c>
      <c r="B331" s="3" t="s">
        <v>899</v>
      </c>
      <c r="C331" s="3" t="s">
        <v>70</v>
      </c>
      <c r="D331" s="3" t="s">
        <v>436</v>
      </c>
      <c r="E331" s="500">
        <v>42137</v>
      </c>
    </row>
    <row r="332" spans="1:5" x14ac:dyDescent="0.25">
      <c r="A332" s="3">
        <v>1005842</v>
      </c>
      <c r="B332" s="3" t="s">
        <v>900</v>
      </c>
      <c r="C332" s="3" t="s">
        <v>110</v>
      </c>
      <c r="D332" s="3" t="s">
        <v>901</v>
      </c>
      <c r="E332" s="500">
        <v>42137</v>
      </c>
    </row>
    <row r="333" spans="1:5" x14ac:dyDescent="0.25">
      <c r="A333" s="3">
        <v>1019185</v>
      </c>
      <c r="B333" s="3" t="s">
        <v>902</v>
      </c>
      <c r="C333" s="3" t="s">
        <v>362</v>
      </c>
      <c r="D333" s="3" t="s">
        <v>903</v>
      </c>
      <c r="E333" s="500">
        <v>42137</v>
      </c>
    </row>
    <row r="334" spans="1:5" x14ac:dyDescent="0.25">
      <c r="A334" s="3">
        <v>1012885</v>
      </c>
      <c r="B334" s="3" t="s">
        <v>904</v>
      </c>
      <c r="C334" s="3" t="s">
        <v>70</v>
      </c>
      <c r="D334" s="3" t="s">
        <v>30</v>
      </c>
      <c r="E334" s="500">
        <v>42137</v>
      </c>
    </row>
    <row r="335" spans="1:5" x14ac:dyDescent="0.25">
      <c r="A335" s="3">
        <v>935594</v>
      </c>
      <c r="B335" s="3" t="s">
        <v>905</v>
      </c>
      <c r="C335" s="3" t="s">
        <v>98</v>
      </c>
      <c r="D335" s="3" t="s">
        <v>446</v>
      </c>
      <c r="E335" s="500">
        <v>42137</v>
      </c>
    </row>
    <row r="336" spans="1:5" x14ac:dyDescent="0.25">
      <c r="A336" s="3">
        <v>1023219</v>
      </c>
      <c r="B336" s="3" t="s">
        <v>906</v>
      </c>
      <c r="C336" s="3" t="s">
        <v>66</v>
      </c>
      <c r="D336" s="3" t="s">
        <v>28</v>
      </c>
      <c r="E336" s="500">
        <v>42137</v>
      </c>
    </row>
    <row r="337" spans="1:5" x14ac:dyDescent="0.25">
      <c r="A337" s="3">
        <v>1006157</v>
      </c>
      <c r="B337" s="3" t="s">
        <v>907</v>
      </c>
      <c r="C337" s="3" t="s">
        <v>29</v>
      </c>
      <c r="D337" s="3" t="s">
        <v>908</v>
      </c>
      <c r="E337" s="500">
        <v>42137</v>
      </c>
    </row>
    <row r="338" spans="1:5" x14ac:dyDescent="0.25">
      <c r="A338" s="3">
        <v>933988</v>
      </c>
      <c r="B338" s="3" t="s">
        <v>909</v>
      </c>
      <c r="C338" s="3" t="s">
        <v>24</v>
      </c>
      <c r="D338" s="3" t="s">
        <v>910</v>
      </c>
      <c r="E338" s="500">
        <v>42137</v>
      </c>
    </row>
    <row r="339" spans="1:5" x14ac:dyDescent="0.25">
      <c r="A339" s="3">
        <v>936715</v>
      </c>
      <c r="B339" s="3" t="s">
        <v>911</v>
      </c>
      <c r="C339" s="3" t="s">
        <v>87</v>
      </c>
      <c r="D339" s="3" t="s">
        <v>404</v>
      </c>
      <c r="E339" s="500">
        <v>42137</v>
      </c>
    </row>
    <row r="340" spans="1:5" x14ac:dyDescent="0.25">
      <c r="A340" s="3">
        <v>1026411</v>
      </c>
      <c r="B340" s="3" t="s">
        <v>912</v>
      </c>
      <c r="C340" s="3" t="s">
        <v>84</v>
      </c>
      <c r="D340" s="3" t="s">
        <v>513</v>
      </c>
      <c r="E340" s="500">
        <v>42230</v>
      </c>
    </row>
    <row r="341" spans="1:5" x14ac:dyDescent="0.25">
      <c r="A341" s="3">
        <v>1019205</v>
      </c>
      <c r="B341" s="3" t="s">
        <v>913</v>
      </c>
      <c r="C341" s="3" t="s">
        <v>74</v>
      </c>
      <c r="D341" s="3" t="s">
        <v>32</v>
      </c>
      <c r="E341" s="500">
        <v>42137</v>
      </c>
    </row>
    <row r="342" spans="1:5" x14ac:dyDescent="0.25">
      <c r="A342" s="3">
        <v>947570</v>
      </c>
      <c r="B342" s="3" t="s">
        <v>914</v>
      </c>
      <c r="C342" s="3" t="s">
        <v>66</v>
      </c>
      <c r="D342" s="3" t="s">
        <v>466</v>
      </c>
      <c r="E342" s="500">
        <v>42137</v>
      </c>
    </row>
    <row r="343" spans="1:5" x14ac:dyDescent="0.25">
      <c r="A343" s="3">
        <v>1021872</v>
      </c>
      <c r="B343" s="3" t="s">
        <v>915</v>
      </c>
      <c r="C343" s="3" t="s">
        <v>66</v>
      </c>
      <c r="D343" s="3" t="s">
        <v>787</v>
      </c>
      <c r="E343" s="500">
        <v>42137</v>
      </c>
    </row>
    <row r="344" spans="1:5" x14ac:dyDescent="0.25">
      <c r="A344" s="3">
        <v>1019131</v>
      </c>
      <c r="B344" s="3" t="s">
        <v>916</v>
      </c>
      <c r="C344" s="3" t="s">
        <v>66</v>
      </c>
      <c r="D344" s="3" t="s">
        <v>917</v>
      </c>
      <c r="E344" s="500">
        <v>42137</v>
      </c>
    </row>
    <row r="345" spans="1:5" x14ac:dyDescent="0.25">
      <c r="A345" s="3">
        <v>942794</v>
      </c>
      <c r="B345" s="3" t="s">
        <v>918</v>
      </c>
      <c r="C345" s="3" t="s">
        <v>370</v>
      </c>
      <c r="E345" s="500">
        <v>42137</v>
      </c>
    </row>
    <row r="346" spans="1:5" x14ac:dyDescent="0.25">
      <c r="E346" s="3"/>
    </row>
    <row r="347" spans="1:5" x14ac:dyDescent="0.25">
      <c r="E347" s="3"/>
    </row>
    <row r="348" spans="1:5" x14ac:dyDescent="0.25">
      <c r="E348" s="3"/>
    </row>
    <row r="349" spans="1:5" x14ac:dyDescent="0.25">
      <c r="E349" s="3"/>
    </row>
    <row r="350" spans="1:5" x14ac:dyDescent="0.25">
      <c r="E350" s="3"/>
    </row>
    <row r="351" spans="1:5" x14ac:dyDescent="0.25">
      <c r="E351" s="3"/>
    </row>
    <row r="352" spans="1:5" x14ac:dyDescent="0.25">
      <c r="E352" s="3"/>
    </row>
    <row r="353" spans="5:5" x14ac:dyDescent="0.25">
      <c r="E353" s="3"/>
    </row>
    <row r="354" spans="5:5" x14ac:dyDescent="0.25">
      <c r="E354" s="3"/>
    </row>
    <row r="355" spans="5:5" x14ac:dyDescent="0.25">
      <c r="E355" s="3"/>
    </row>
    <row r="356" spans="5:5" x14ac:dyDescent="0.25">
      <c r="E356" s="3"/>
    </row>
    <row r="357" spans="5:5" x14ac:dyDescent="0.25">
      <c r="E357" s="3"/>
    </row>
    <row r="358" spans="5:5" x14ac:dyDescent="0.25">
      <c r="E358" s="3"/>
    </row>
    <row r="359" spans="5:5" x14ac:dyDescent="0.25">
      <c r="E359" s="3"/>
    </row>
    <row r="360" spans="5:5" x14ac:dyDescent="0.25">
      <c r="E360" s="3"/>
    </row>
    <row r="361" spans="5:5" x14ac:dyDescent="0.25">
      <c r="E361" s="3"/>
    </row>
    <row r="362" spans="5:5" x14ac:dyDescent="0.25">
      <c r="E362" s="3"/>
    </row>
    <row r="363" spans="5:5" x14ac:dyDescent="0.25">
      <c r="E363" s="3"/>
    </row>
    <row r="364" spans="5:5" x14ac:dyDescent="0.25">
      <c r="E364" s="3"/>
    </row>
    <row r="365" spans="5:5" x14ac:dyDescent="0.25">
      <c r="E365" s="3"/>
    </row>
    <row r="366" spans="5:5" x14ac:dyDescent="0.25">
      <c r="E366" s="3"/>
    </row>
    <row r="367" spans="5:5" x14ac:dyDescent="0.25">
      <c r="E367" s="3"/>
    </row>
    <row r="368" spans="5:5" x14ac:dyDescent="0.25">
      <c r="E368" s="3"/>
    </row>
    <row r="369" spans="5:5" x14ac:dyDescent="0.25">
      <c r="E369" s="3"/>
    </row>
    <row r="370" spans="5:5" x14ac:dyDescent="0.25">
      <c r="E370" s="3"/>
    </row>
    <row r="371" spans="5:5" x14ac:dyDescent="0.25">
      <c r="E371" s="3"/>
    </row>
    <row r="372" spans="5:5" x14ac:dyDescent="0.25">
      <c r="E372" s="3"/>
    </row>
    <row r="373" spans="5:5" x14ac:dyDescent="0.25">
      <c r="E373" s="3"/>
    </row>
    <row r="374" spans="5:5" x14ac:dyDescent="0.25">
      <c r="E374" s="3"/>
    </row>
    <row r="375" spans="5:5" x14ac:dyDescent="0.25">
      <c r="E375" s="3"/>
    </row>
    <row r="376" spans="5:5" x14ac:dyDescent="0.25">
      <c r="E376" s="3"/>
    </row>
    <row r="377" spans="5:5" x14ac:dyDescent="0.25">
      <c r="E377" s="3"/>
    </row>
    <row r="378" spans="5:5" x14ac:dyDescent="0.25">
      <c r="E378" s="3"/>
    </row>
    <row r="379" spans="5:5" x14ac:dyDescent="0.25">
      <c r="E379" s="3"/>
    </row>
    <row r="380" spans="5:5" x14ac:dyDescent="0.25">
      <c r="E380" s="3"/>
    </row>
    <row r="381" spans="5:5" x14ac:dyDescent="0.25">
      <c r="E381" s="3"/>
    </row>
    <row r="382" spans="5:5" x14ac:dyDescent="0.25">
      <c r="E382" s="3"/>
    </row>
    <row r="383" spans="5:5" x14ac:dyDescent="0.25">
      <c r="E383" s="3"/>
    </row>
    <row r="384" spans="5:5" x14ac:dyDescent="0.25">
      <c r="E384" s="3"/>
    </row>
    <row r="385" spans="5:5" x14ac:dyDescent="0.25">
      <c r="E385" s="3"/>
    </row>
    <row r="386" spans="5:5" x14ac:dyDescent="0.25">
      <c r="E386" s="3"/>
    </row>
    <row r="387" spans="5:5" x14ac:dyDescent="0.25">
      <c r="E387" s="3"/>
    </row>
    <row r="388" spans="5:5" x14ac:dyDescent="0.25">
      <c r="E388" s="3"/>
    </row>
    <row r="389" spans="5:5" x14ac:dyDescent="0.25">
      <c r="E389" s="3"/>
    </row>
    <row r="390" spans="5:5" x14ac:dyDescent="0.25">
      <c r="E390" s="3"/>
    </row>
    <row r="391" spans="5:5" x14ac:dyDescent="0.25">
      <c r="E391" s="3"/>
    </row>
    <row r="392" spans="5:5" x14ac:dyDescent="0.25">
      <c r="E392" s="3"/>
    </row>
    <row r="393" spans="5:5" x14ac:dyDescent="0.25">
      <c r="E393" s="3"/>
    </row>
    <row r="394" spans="5:5" x14ac:dyDescent="0.25">
      <c r="E394" s="3"/>
    </row>
    <row r="395" spans="5:5" x14ac:dyDescent="0.25">
      <c r="E395" s="3"/>
    </row>
    <row r="396" spans="5:5" x14ac:dyDescent="0.25">
      <c r="E396" s="3"/>
    </row>
    <row r="397" spans="5:5" x14ac:dyDescent="0.25">
      <c r="E397" s="3"/>
    </row>
    <row r="398" spans="5:5" x14ac:dyDescent="0.25">
      <c r="E398" s="3"/>
    </row>
    <row r="399" spans="5:5" x14ac:dyDescent="0.25">
      <c r="E399" s="3"/>
    </row>
    <row r="400" spans="5:5" x14ac:dyDescent="0.25">
      <c r="E400" s="3"/>
    </row>
    <row r="401" spans="5:5" x14ac:dyDescent="0.25">
      <c r="E401" s="3"/>
    </row>
    <row r="402" spans="5:5" x14ac:dyDescent="0.25">
      <c r="E402" s="3"/>
    </row>
    <row r="403" spans="5:5" x14ac:dyDescent="0.25">
      <c r="E403" s="3"/>
    </row>
    <row r="404" spans="5:5" x14ac:dyDescent="0.25">
      <c r="E404" s="3"/>
    </row>
    <row r="405" spans="5:5" x14ac:dyDescent="0.25">
      <c r="E405" s="3"/>
    </row>
    <row r="406" spans="5:5" x14ac:dyDescent="0.25">
      <c r="E406" s="3"/>
    </row>
    <row r="407" spans="5:5" x14ac:dyDescent="0.25">
      <c r="E407" s="3"/>
    </row>
    <row r="408" spans="5:5" x14ac:dyDescent="0.25">
      <c r="E408" s="3"/>
    </row>
    <row r="409" spans="5:5" x14ac:dyDescent="0.25">
      <c r="E409" s="3"/>
    </row>
    <row r="410" spans="5:5" x14ac:dyDescent="0.25">
      <c r="E410" s="3"/>
    </row>
    <row r="411" spans="5:5" x14ac:dyDescent="0.25">
      <c r="E411" s="3"/>
    </row>
    <row r="412" spans="5:5" x14ac:dyDescent="0.25">
      <c r="E412" s="3"/>
    </row>
    <row r="413" spans="5:5" x14ac:dyDescent="0.25">
      <c r="E413" s="3"/>
    </row>
    <row r="414" spans="5:5" x14ac:dyDescent="0.25">
      <c r="E414" s="3"/>
    </row>
    <row r="415" spans="5:5" x14ac:dyDescent="0.25">
      <c r="E415" s="3"/>
    </row>
    <row r="416" spans="5:5"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row r="474" spans="5:5" x14ac:dyDescent="0.25">
      <c r="E474" s="3"/>
    </row>
    <row r="475" spans="5:5" x14ac:dyDescent="0.25">
      <c r="E475" s="3"/>
    </row>
    <row r="476" spans="5:5" x14ac:dyDescent="0.25">
      <c r="E476" s="3"/>
    </row>
    <row r="477" spans="5:5" x14ac:dyDescent="0.25">
      <c r="E477" s="3"/>
    </row>
    <row r="478" spans="5:5" x14ac:dyDescent="0.25">
      <c r="E478" s="3"/>
    </row>
    <row r="479" spans="5:5" x14ac:dyDescent="0.25">
      <c r="E479" s="3"/>
    </row>
    <row r="480" spans="5:5" x14ac:dyDescent="0.25">
      <c r="E480" s="3"/>
    </row>
    <row r="481" spans="5:5" x14ac:dyDescent="0.25">
      <c r="E481" s="3"/>
    </row>
    <row r="482" spans="5:5" x14ac:dyDescent="0.25">
      <c r="E482" s="3"/>
    </row>
    <row r="483" spans="5:5" x14ac:dyDescent="0.25">
      <c r="E483" s="3"/>
    </row>
    <row r="484" spans="5:5" x14ac:dyDescent="0.25">
      <c r="E484" s="3"/>
    </row>
    <row r="485" spans="5:5" x14ac:dyDescent="0.25">
      <c r="E485" s="3"/>
    </row>
    <row r="486" spans="5:5" x14ac:dyDescent="0.25">
      <c r="E486" s="3"/>
    </row>
    <row r="487" spans="5:5" x14ac:dyDescent="0.25">
      <c r="E487" s="3"/>
    </row>
    <row r="488" spans="5:5" x14ac:dyDescent="0.25">
      <c r="E488" s="3"/>
    </row>
    <row r="489" spans="5:5" x14ac:dyDescent="0.25">
      <c r="E489" s="3"/>
    </row>
    <row r="490" spans="5:5" x14ac:dyDescent="0.25">
      <c r="E490" s="3"/>
    </row>
    <row r="491" spans="5:5" x14ac:dyDescent="0.25">
      <c r="E491" s="3"/>
    </row>
    <row r="492" spans="5:5" x14ac:dyDescent="0.25">
      <c r="E492" s="3"/>
    </row>
    <row r="493" spans="5:5" x14ac:dyDescent="0.25">
      <c r="E493" s="3"/>
    </row>
    <row r="494" spans="5:5" x14ac:dyDescent="0.25">
      <c r="E494" s="3"/>
    </row>
    <row r="495" spans="5:5" x14ac:dyDescent="0.25">
      <c r="E495" s="3"/>
    </row>
    <row r="496" spans="5:5" x14ac:dyDescent="0.25">
      <c r="E496" s="3"/>
    </row>
    <row r="497" spans="5:5" x14ac:dyDescent="0.25">
      <c r="E497" s="3"/>
    </row>
    <row r="498" spans="5:5" x14ac:dyDescent="0.25">
      <c r="E498" s="3"/>
    </row>
    <row r="499" spans="5:5" x14ac:dyDescent="0.25">
      <c r="E499" s="3"/>
    </row>
    <row r="500" spans="5:5" x14ac:dyDescent="0.25">
      <c r="E500" s="3"/>
    </row>
    <row r="501" spans="5:5" x14ac:dyDescent="0.25">
      <c r="E501" s="3"/>
    </row>
    <row r="502" spans="5:5" x14ac:dyDescent="0.25">
      <c r="E502" s="3"/>
    </row>
    <row r="503" spans="5:5" x14ac:dyDescent="0.25">
      <c r="E503" s="3"/>
    </row>
    <row r="504" spans="5:5" x14ac:dyDescent="0.25">
      <c r="E504" s="3"/>
    </row>
    <row r="505" spans="5:5" x14ac:dyDescent="0.25">
      <c r="E505" s="3"/>
    </row>
    <row r="506" spans="5:5" x14ac:dyDescent="0.25">
      <c r="E506" s="3"/>
    </row>
    <row r="507" spans="5:5" x14ac:dyDescent="0.25">
      <c r="E507" s="3"/>
    </row>
    <row r="508" spans="5:5" x14ac:dyDescent="0.25">
      <c r="E508" s="3"/>
    </row>
    <row r="509" spans="5:5" x14ac:dyDescent="0.25">
      <c r="E509" s="3"/>
    </row>
    <row r="510" spans="5:5" x14ac:dyDescent="0.25">
      <c r="E510" s="3"/>
    </row>
    <row r="511" spans="5:5" x14ac:dyDescent="0.25">
      <c r="E511" s="3"/>
    </row>
    <row r="512" spans="5:5" x14ac:dyDescent="0.25">
      <c r="E512" s="3"/>
    </row>
    <row r="513" spans="5:5" x14ac:dyDescent="0.25">
      <c r="E513" s="3"/>
    </row>
    <row r="514" spans="5:5" x14ac:dyDescent="0.25">
      <c r="E514" s="3"/>
    </row>
    <row r="515" spans="5:5" x14ac:dyDescent="0.25">
      <c r="E515" s="3"/>
    </row>
    <row r="516" spans="5:5" x14ac:dyDescent="0.25">
      <c r="E516" s="3"/>
    </row>
    <row r="517" spans="5:5" x14ac:dyDescent="0.25">
      <c r="E517" s="3"/>
    </row>
    <row r="518" spans="5:5" x14ac:dyDescent="0.25">
      <c r="E518" s="3"/>
    </row>
    <row r="519" spans="5:5" x14ac:dyDescent="0.25">
      <c r="E519" s="3"/>
    </row>
    <row r="520" spans="5:5" x14ac:dyDescent="0.25">
      <c r="E520" s="3"/>
    </row>
    <row r="521" spans="5:5" x14ac:dyDescent="0.25">
      <c r="E521" s="3"/>
    </row>
    <row r="522" spans="5:5" x14ac:dyDescent="0.25">
      <c r="E522" s="3"/>
    </row>
    <row r="523" spans="5:5" x14ac:dyDescent="0.25">
      <c r="E523" s="3"/>
    </row>
    <row r="524" spans="5:5" x14ac:dyDescent="0.25">
      <c r="E524" s="3"/>
    </row>
    <row r="525" spans="5:5" x14ac:dyDescent="0.25">
      <c r="E525" s="3"/>
    </row>
    <row r="526" spans="5:5" x14ac:dyDescent="0.25">
      <c r="E526" s="3"/>
    </row>
    <row r="527" spans="5:5" x14ac:dyDescent="0.25">
      <c r="E527" s="3"/>
    </row>
    <row r="528" spans="5:5" x14ac:dyDescent="0.25">
      <c r="E528" s="3"/>
    </row>
    <row r="529" spans="5:5" x14ac:dyDescent="0.25">
      <c r="E529" s="3"/>
    </row>
    <row r="530" spans="5:5" x14ac:dyDescent="0.25">
      <c r="E530" s="3"/>
    </row>
    <row r="531" spans="5:5" x14ac:dyDescent="0.25">
      <c r="E531" s="3"/>
    </row>
    <row r="532" spans="5:5" x14ac:dyDescent="0.25">
      <c r="E532" s="3"/>
    </row>
    <row r="533" spans="5:5" x14ac:dyDescent="0.25">
      <c r="E533" s="3"/>
    </row>
    <row r="534" spans="5:5" x14ac:dyDescent="0.25">
      <c r="E534" s="3"/>
    </row>
    <row r="535" spans="5:5" x14ac:dyDescent="0.25">
      <c r="E535" s="3"/>
    </row>
    <row r="536" spans="5:5" x14ac:dyDescent="0.25">
      <c r="E536" s="3"/>
    </row>
    <row r="537" spans="5:5" x14ac:dyDescent="0.25">
      <c r="E537" s="3"/>
    </row>
    <row r="538" spans="5:5" x14ac:dyDescent="0.25">
      <c r="E538" s="3"/>
    </row>
    <row r="539" spans="5:5" x14ac:dyDescent="0.25">
      <c r="E539" s="3"/>
    </row>
    <row r="540" spans="5:5" x14ac:dyDescent="0.25">
      <c r="E540" s="3"/>
    </row>
    <row r="541" spans="5:5" x14ac:dyDescent="0.25">
      <c r="E541" s="3"/>
    </row>
    <row r="542" spans="5:5" x14ac:dyDescent="0.25">
      <c r="E542" s="3"/>
    </row>
    <row r="543" spans="5:5" x14ac:dyDescent="0.25">
      <c r="E543" s="3"/>
    </row>
    <row r="544" spans="5:5" x14ac:dyDescent="0.25">
      <c r="E544" s="3"/>
    </row>
    <row r="545" spans="5:5" x14ac:dyDescent="0.25">
      <c r="E545" s="3"/>
    </row>
    <row r="546" spans="5:5" x14ac:dyDescent="0.25">
      <c r="E546" s="3"/>
    </row>
    <row r="547" spans="5:5" x14ac:dyDescent="0.25">
      <c r="E547" s="3"/>
    </row>
    <row r="548" spans="5:5" x14ac:dyDescent="0.25">
      <c r="E548" s="3"/>
    </row>
    <row r="549" spans="5:5" x14ac:dyDescent="0.25">
      <c r="E549" s="3"/>
    </row>
    <row r="550" spans="5:5" x14ac:dyDescent="0.25">
      <c r="E550" s="3"/>
    </row>
    <row r="551" spans="5:5" x14ac:dyDescent="0.25">
      <c r="E551" s="3"/>
    </row>
    <row r="552" spans="5:5" x14ac:dyDescent="0.25">
      <c r="E552" s="3"/>
    </row>
    <row r="553" spans="5:5" x14ac:dyDescent="0.25">
      <c r="E553" s="3"/>
    </row>
    <row r="554" spans="5:5" x14ac:dyDescent="0.25">
      <c r="E554" s="3"/>
    </row>
    <row r="555" spans="5:5" x14ac:dyDescent="0.25">
      <c r="E555" s="3"/>
    </row>
    <row r="556" spans="5:5" x14ac:dyDescent="0.25">
      <c r="E556" s="3"/>
    </row>
    <row r="557" spans="5:5" x14ac:dyDescent="0.25">
      <c r="E557" s="3"/>
    </row>
    <row r="558" spans="5:5" x14ac:dyDescent="0.25">
      <c r="E558" s="3"/>
    </row>
    <row r="559" spans="5:5" x14ac:dyDescent="0.25">
      <c r="E559" s="3"/>
    </row>
    <row r="560" spans="5:5" x14ac:dyDescent="0.25">
      <c r="E560" s="3"/>
    </row>
    <row r="561" spans="5:5" x14ac:dyDescent="0.25">
      <c r="E561" s="3"/>
    </row>
    <row r="562" spans="5:5" x14ac:dyDescent="0.25">
      <c r="E562" s="3"/>
    </row>
    <row r="563" spans="5:5" x14ac:dyDescent="0.25">
      <c r="E563" s="3"/>
    </row>
    <row r="564" spans="5:5" x14ac:dyDescent="0.25">
      <c r="E564" s="3"/>
    </row>
    <row r="565" spans="5:5" x14ac:dyDescent="0.25">
      <c r="E565" s="3"/>
    </row>
    <row r="566" spans="5:5" x14ac:dyDescent="0.25">
      <c r="E566" s="3"/>
    </row>
    <row r="567" spans="5:5" x14ac:dyDescent="0.25">
      <c r="E567" s="3"/>
    </row>
    <row r="568" spans="5:5" x14ac:dyDescent="0.25">
      <c r="E568" s="3"/>
    </row>
    <row r="569" spans="5:5" x14ac:dyDescent="0.25">
      <c r="E569" s="3"/>
    </row>
    <row r="570" spans="5:5" x14ac:dyDescent="0.25">
      <c r="E570" s="3"/>
    </row>
    <row r="571" spans="5:5" x14ac:dyDescent="0.25">
      <c r="E571" s="3"/>
    </row>
    <row r="572" spans="5:5" x14ac:dyDescent="0.25">
      <c r="E572" s="3"/>
    </row>
    <row r="573" spans="5:5" x14ac:dyDescent="0.25">
      <c r="E573" s="3"/>
    </row>
    <row r="574" spans="5:5" x14ac:dyDescent="0.25">
      <c r="E574" s="3"/>
    </row>
    <row r="575" spans="5:5" x14ac:dyDescent="0.25">
      <c r="E575" s="3"/>
    </row>
    <row r="576" spans="5:5" x14ac:dyDescent="0.25">
      <c r="E576" s="3"/>
    </row>
    <row r="577" spans="5:5" x14ac:dyDescent="0.25">
      <c r="E577" s="3"/>
    </row>
    <row r="578" spans="5:5" x14ac:dyDescent="0.25">
      <c r="E578" s="3"/>
    </row>
    <row r="579" spans="5:5" x14ac:dyDescent="0.25">
      <c r="E579" s="3"/>
    </row>
    <row r="580" spans="5:5" x14ac:dyDescent="0.25">
      <c r="E580" s="3"/>
    </row>
    <row r="581" spans="5:5" x14ac:dyDescent="0.25">
      <c r="E581" s="3"/>
    </row>
    <row r="582" spans="5:5" x14ac:dyDescent="0.25">
      <c r="E582" s="3"/>
    </row>
    <row r="583" spans="5:5" x14ac:dyDescent="0.25">
      <c r="E583" s="3"/>
    </row>
    <row r="584" spans="5:5" x14ac:dyDescent="0.25">
      <c r="E584" s="3"/>
    </row>
    <row r="585" spans="5:5" x14ac:dyDescent="0.25">
      <c r="E585" s="3"/>
    </row>
    <row r="586" spans="5:5" x14ac:dyDescent="0.25">
      <c r="E586" s="3"/>
    </row>
    <row r="587" spans="5:5" x14ac:dyDescent="0.25">
      <c r="E587" s="3"/>
    </row>
    <row r="588" spans="5:5" x14ac:dyDescent="0.25">
      <c r="E588" s="3"/>
    </row>
    <row r="589" spans="5:5" x14ac:dyDescent="0.25">
      <c r="E589" s="3"/>
    </row>
    <row r="590" spans="5:5" x14ac:dyDescent="0.25">
      <c r="E590" s="3"/>
    </row>
    <row r="591" spans="5:5" x14ac:dyDescent="0.25">
      <c r="E591" s="3"/>
    </row>
    <row r="592" spans="5:5" x14ac:dyDescent="0.25">
      <c r="E592" s="3"/>
    </row>
    <row r="593" spans="5:5" x14ac:dyDescent="0.25">
      <c r="E593" s="3"/>
    </row>
    <row r="594" spans="5:5" x14ac:dyDescent="0.25">
      <c r="E594" s="3"/>
    </row>
    <row r="595" spans="5:5" x14ac:dyDescent="0.25">
      <c r="E595" s="3"/>
    </row>
    <row r="596" spans="5:5" x14ac:dyDescent="0.25">
      <c r="E596" s="3"/>
    </row>
    <row r="597" spans="5:5" x14ac:dyDescent="0.25">
      <c r="E597" s="3"/>
    </row>
    <row r="598" spans="5:5" x14ac:dyDescent="0.25">
      <c r="E598" s="3"/>
    </row>
    <row r="599" spans="5:5" x14ac:dyDescent="0.25">
      <c r="E599" s="3"/>
    </row>
    <row r="600" spans="5:5" x14ac:dyDescent="0.25">
      <c r="E600" s="3"/>
    </row>
    <row r="601" spans="5:5" x14ac:dyDescent="0.25">
      <c r="E601" s="3"/>
    </row>
    <row r="602" spans="5:5" x14ac:dyDescent="0.25">
      <c r="E602" s="3"/>
    </row>
    <row r="603" spans="5:5" x14ac:dyDescent="0.25">
      <c r="E603" s="3"/>
    </row>
    <row r="604" spans="5:5" x14ac:dyDescent="0.25">
      <c r="E604" s="3"/>
    </row>
    <row r="605" spans="5:5" x14ac:dyDescent="0.25">
      <c r="E605" s="3"/>
    </row>
    <row r="606" spans="5:5" x14ac:dyDescent="0.25">
      <c r="E606" s="3"/>
    </row>
    <row r="607" spans="5:5" x14ac:dyDescent="0.25">
      <c r="E607" s="3"/>
    </row>
    <row r="608" spans="5:5" x14ac:dyDescent="0.25">
      <c r="E608" s="3"/>
    </row>
    <row r="609" spans="5:5" x14ac:dyDescent="0.25">
      <c r="E609" s="3"/>
    </row>
    <row r="610" spans="5:5" x14ac:dyDescent="0.25">
      <c r="E610" s="3"/>
    </row>
    <row r="611" spans="5:5" x14ac:dyDescent="0.25">
      <c r="E611" s="3"/>
    </row>
    <row r="612" spans="5:5" x14ac:dyDescent="0.25">
      <c r="E612" s="3"/>
    </row>
    <row r="613" spans="5:5" x14ac:dyDescent="0.25">
      <c r="E613" s="3"/>
    </row>
    <row r="614" spans="5:5" x14ac:dyDescent="0.25">
      <c r="E614" s="3"/>
    </row>
    <row r="615" spans="5:5" x14ac:dyDescent="0.25">
      <c r="E615" s="3"/>
    </row>
    <row r="616" spans="5:5" x14ac:dyDescent="0.25">
      <c r="E616" s="3"/>
    </row>
    <row r="617" spans="5:5" x14ac:dyDescent="0.25">
      <c r="E617" s="3"/>
    </row>
    <row r="618" spans="5:5" x14ac:dyDescent="0.25">
      <c r="E618" s="3"/>
    </row>
    <row r="619" spans="5:5" x14ac:dyDescent="0.25">
      <c r="E619" s="3"/>
    </row>
    <row r="620" spans="5:5" x14ac:dyDescent="0.25">
      <c r="E620" s="3"/>
    </row>
    <row r="621" spans="5:5" x14ac:dyDescent="0.25">
      <c r="E621" s="3"/>
    </row>
    <row r="622" spans="5:5" x14ac:dyDescent="0.25">
      <c r="E622" s="3"/>
    </row>
    <row r="623" spans="5:5" x14ac:dyDescent="0.25">
      <c r="E623" s="3"/>
    </row>
    <row r="624" spans="5:5" x14ac:dyDescent="0.25">
      <c r="E624" s="3"/>
    </row>
    <row r="625" spans="5:5" x14ac:dyDescent="0.25">
      <c r="E625" s="3"/>
    </row>
    <row r="626" spans="5:5" x14ac:dyDescent="0.25">
      <c r="E626" s="3"/>
    </row>
    <row r="627" spans="5:5" x14ac:dyDescent="0.25">
      <c r="E627" s="3"/>
    </row>
    <row r="628" spans="5:5" x14ac:dyDescent="0.25">
      <c r="E628" s="3"/>
    </row>
    <row r="629" spans="5:5" x14ac:dyDescent="0.25">
      <c r="E629" s="3"/>
    </row>
    <row r="630" spans="5:5" x14ac:dyDescent="0.25">
      <c r="E630" s="3"/>
    </row>
    <row r="631" spans="5:5" x14ac:dyDescent="0.25">
      <c r="E631" s="3"/>
    </row>
    <row r="632" spans="5:5" x14ac:dyDescent="0.25">
      <c r="E632" s="3"/>
    </row>
    <row r="633" spans="5:5" x14ac:dyDescent="0.25">
      <c r="E633" s="3"/>
    </row>
    <row r="634" spans="5:5" x14ac:dyDescent="0.25">
      <c r="E634" s="3"/>
    </row>
    <row r="635" spans="5:5" x14ac:dyDescent="0.25">
      <c r="E635" s="3"/>
    </row>
    <row r="636" spans="5:5" x14ac:dyDescent="0.25">
      <c r="E636" s="3"/>
    </row>
    <row r="637" spans="5:5" x14ac:dyDescent="0.25">
      <c r="E637" s="3"/>
    </row>
    <row r="638" spans="5:5" x14ac:dyDescent="0.25">
      <c r="E638" s="3"/>
    </row>
    <row r="639" spans="5:5" x14ac:dyDescent="0.25">
      <c r="E639" s="3"/>
    </row>
    <row r="640" spans="5:5" x14ac:dyDescent="0.25">
      <c r="E640" s="3"/>
    </row>
    <row r="641" spans="5:5" x14ac:dyDescent="0.25">
      <c r="E641" s="3"/>
    </row>
    <row r="642" spans="5:5" x14ac:dyDescent="0.25">
      <c r="E642" s="3"/>
    </row>
    <row r="643" spans="5:5" x14ac:dyDescent="0.25">
      <c r="E643" s="3"/>
    </row>
    <row r="644" spans="5:5" x14ac:dyDescent="0.25">
      <c r="E644" s="3"/>
    </row>
    <row r="645" spans="5:5" x14ac:dyDescent="0.25">
      <c r="E645" s="3"/>
    </row>
    <row r="646" spans="5:5" x14ac:dyDescent="0.25">
      <c r="E646" s="3"/>
    </row>
    <row r="647" spans="5:5" x14ac:dyDescent="0.25">
      <c r="E647" s="3"/>
    </row>
    <row r="648" spans="5:5" x14ac:dyDescent="0.25">
      <c r="E648" s="3"/>
    </row>
    <row r="649" spans="5:5" x14ac:dyDescent="0.25">
      <c r="E649" s="3"/>
    </row>
    <row r="650" spans="5:5" x14ac:dyDescent="0.25">
      <c r="E650" s="3"/>
    </row>
    <row r="651" spans="5:5" x14ac:dyDescent="0.25">
      <c r="E651" s="3"/>
    </row>
    <row r="652" spans="5:5" x14ac:dyDescent="0.25">
      <c r="E652" s="3"/>
    </row>
    <row r="653" spans="5:5" x14ac:dyDescent="0.25">
      <c r="E653" s="3"/>
    </row>
    <row r="654" spans="5:5" x14ac:dyDescent="0.25">
      <c r="E654" s="3"/>
    </row>
    <row r="655" spans="5:5" x14ac:dyDescent="0.25">
      <c r="E655" s="3"/>
    </row>
    <row r="656" spans="5:5" x14ac:dyDescent="0.25">
      <c r="E656" s="3"/>
    </row>
    <row r="657" spans="5:5" x14ac:dyDescent="0.25">
      <c r="E657" s="3"/>
    </row>
    <row r="658" spans="5:5" x14ac:dyDescent="0.25">
      <c r="E658" s="3"/>
    </row>
    <row r="659" spans="5:5" x14ac:dyDescent="0.25">
      <c r="E659" s="3"/>
    </row>
    <row r="660" spans="5:5" x14ac:dyDescent="0.25">
      <c r="E660" s="3"/>
    </row>
    <row r="661" spans="5:5" x14ac:dyDescent="0.25">
      <c r="E661" s="3"/>
    </row>
    <row r="662" spans="5:5" x14ac:dyDescent="0.25">
      <c r="E662" s="3"/>
    </row>
    <row r="663" spans="5:5" x14ac:dyDescent="0.25">
      <c r="E663" s="3"/>
    </row>
    <row r="664" spans="5:5" x14ac:dyDescent="0.25">
      <c r="E664" s="3"/>
    </row>
    <row r="665" spans="5:5" x14ac:dyDescent="0.25">
      <c r="E665" s="3"/>
    </row>
    <row r="666" spans="5:5" x14ac:dyDescent="0.25">
      <c r="E666" s="3"/>
    </row>
    <row r="667" spans="5:5" x14ac:dyDescent="0.25">
      <c r="E667" s="3"/>
    </row>
    <row r="668" spans="5:5" x14ac:dyDescent="0.25">
      <c r="E668" s="3"/>
    </row>
    <row r="669" spans="5:5" x14ac:dyDescent="0.25">
      <c r="E669" s="3"/>
    </row>
    <row r="670" spans="5:5" x14ac:dyDescent="0.25">
      <c r="E670" s="3"/>
    </row>
    <row r="671" spans="5:5" x14ac:dyDescent="0.25">
      <c r="E671" s="3"/>
    </row>
    <row r="672" spans="5:5" x14ac:dyDescent="0.25">
      <c r="E672" s="3"/>
    </row>
    <row r="673" spans="5:5" x14ac:dyDescent="0.25">
      <c r="E673" s="3"/>
    </row>
    <row r="674" spans="5:5" x14ac:dyDescent="0.25">
      <c r="E674" s="3"/>
    </row>
    <row r="675" spans="5:5" x14ac:dyDescent="0.25">
      <c r="E675" s="3"/>
    </row>
    <row r="676" spans="5:5" x14ac:dyDescent="0.25">
      <c r="E676" s="3"/>
    </row>
    <row r="677" spans="5:5" x14ac:dyDescent="0.25">
      <c r="E677" s="3"/>
    </row>
    <row r="678" spans="5:5" x14ac:dyDescent="0.25">
      <c r="E678" s="3"/>
    </row>
    <row r="679" spans="5:5" x14ac:dyDescent="0.25">
      <c r="E679" s="3"/>
    </row>
    <row r="680" spans="5:5" x14ac:dyDescent="0.25">
      <c r="E680" s="3"/>
    </row>
    <row r="681" spans="5:5" x14ac:dyDescent="0.25">
      <c r="E681" s="3"/>
    </row>
    <row r="682" spans="5:5" x14ac:dyDescent="0.25">
      <c r="E682" s="3"/>
    </row>
    <row r="683" spans="5:5" x14ac:dyDescent="0.25">
      <c r="E683" s="3"/>
    </row>
    <row r="684" spans="5:5" x14ac:dyDescent="0.25">
      <c r="E684" s="3"/>
    </row>
    <row r="685" spans="5:5" x14ac:dyDescent="0.25">
      <c r="E685" s="3"/>
    </row>
    <row r="686" spans="5:5" x14ac:dyDescent="0.25">
      <c r="E686" s="3"/>
    </row>
    <row r="687" spans="5:5" x14ac:dyDescent="0.25">
      <c r="E687" s="3"/>
    </row>
    <row r="688" spans="5:5" x14ac:dyDescent="0.25">
      <c r="E688" s="3"/>
    </row>
    <row r="689" spans="5:5" x14ac:dyDescent="0.25">
      <c r="E689" s="3"/>
    </row>
    <row r="690" spans="5:5" x14ac:dyDescent="0.25">
      <c r="E690" s="3"/>
    </row>
    <row r="691" spans="5:5" x14ac:dyDescent="0.25">
      <c r="E691" s="3"/>
    </row>
    <row r="692" spans="5:5" x14ac:dyDescent="0.25">
      <c r="E692" s="3"/>
    </row>
    <row r="693" spans="5:5" x14ac:dyDescent="0.25">
      <c r="E693" s="3"/>
    </row>
    <row r="694" spans="5:5" x14ac:dyDescent="0.25">
      <c r="E694" s="3"/>
    </row>
    <row r="695" spans="5:5" x14ac:dyDescent="0.25">
      <c r="E695" s="3"/>
    </row>
    <row r="696" spans="5:5" x14ac:dyDescent="0.25">
      <c r="E696" s="3"/>
    </row>
    <row r="697" spans="5:5" x14ac:dyDescent="0.25">
      <c r="E697" s="3"/>
    </row>
    <row r="698" spans="5:5" x14ac:dyDescent="0.25">
      <c r="E698" s="3"/>
    </row>
    <row r="699" spans="5:5" x14ac:dyDescent="0.25">
      <c r="E699" s="3"/>
    </row>
    <row r="700" spans="5:5" x14ac:dyDescent="0.25">
      <c r="E700" s="3"/>
    </row>
    <row r="701" spans="5:5" x14ac:dyDescent="0.25">
      <c r="E701" s="3"/>
    </row>
    <row r="702" spans="5:5" x14ac:dyDescent="0.25">
      <c r="E702" s="3"/>
    </row>
    <row r="703" spans="5:5" x14ac:dyDescent="0.25">
      <c r="E703" s="3"/>
    </row>
    <row r="704" spans="5:5" x14ac:dyDescent="0.25">
      <c r="E704" s="3"/>
    </row>
    <row r="705" spans="5:5" x14ac:dyDescent="0.25">
      <c r="E705" s="3"/>
    </row>
    <row r="706" spans="5:5" x14ac:dyDescent="0.25">
      <c r="E706" s="3"/>
    </row>
    <row r="707" spans="5:5" x14ac:dyDescent="0.25">
      <c r="E707" s="3"/>
    </row>
    <row r="708" spans="5:5" x14ac:dyDescent="0.25">
      <c r="E708" s="3"/>
    </row>
    <row r="709" spans="5:5" x14ac:dyDescent="0.25">
      <c r="E709" s="3"/>
    </row>
    <row r="710" spans="5:5" x14ac:dyDescent="0.25">
      <c r="E710" s="3"/>
    </row>
    <row r="711" spans="5:5" x14ac:dyDescent="0.25">
      <c r="E711" s="3"/>
    </row>
    <row r="712" spans="5:5" x14ac:dyDescent="0.25">
      <c r="E712" s="3"/>
    </row>
    <row r="713" spans="5:5" x14ac:dyDescent="0.25">
      <c r="E713" s="3"/>
    </row>
    <row r="714" spans="5:5" x14ac:dyDescent="0.25">
      <c r="E714" s="3"/>
    </row>
    <row r="715" spans="5:5" x14ac:dyDescent="0.25">
      <c r="E715" s="3"/>
    </row>
    <row r="716" spans="5:5" x14ac:dyDescent="0.25">
      <c r="E716" s="3"/>
    </row>
    <row r="717" spans="5:5" x14ac:dyDescent="0.25">
      <c r="E717" s="3"/>
    </row>
    <row r="718" spans="5:5" x14ac:dyDescent="0.25">
      <c r="E718" s="3"/>
    </row>
    <row r="719" spans="5:5" x14ac:dyDescent="0.25">
      <c r="E719" s="3"/>
    </row>
    <row r="720" spans="5:5" x14ac:dyDescent="0.25">
      <c r="E720" s="3"/>
    </row>
    <row r="721" spans="5:5" x14ac:dyDescent="0.25">
      <c r="E721" s="3"/>
    </row>
    <row r="722" spans="5:5" x14ac:dyDescent="0.25">
      <c r="E722" s="3"/>
    </row>
    <row r="723" spans="5:5" x14ac:dyDescent="0.25">
      <c r="E723" s="3"/>
    </row>
    <row r="724" spans="5:5" x14ac:dyDescent="0.25">
      <c r="E724" s="3"/>
    </row>
    <row r="725" spans="5:5" x14ac:dyDescent="0.25">
      <c r="E725" s="3"/>
    </row>
    <row r="726" spans="5:5" x14ac:dyDescent="0.25">
      <c r="E726" s="3"/>
    </row>
    <row r="727" spans="5:5" x14ac:dyDescent="0.25">
      <c r="E727" s="3"/>
    </row>
    <row r="728" spans="5:5" x14ac:dyDescent="0.25">
      <c r="E728" s="3"/>
    </row>
    <row r="729" spans="5:5" x14ac:dyDescent="0.25">
      <c r="E729" s="3"/>
    </row>
    <row r="730" spans="5:5" x14ac:dyDescent="0.25">
      <c r="E730" s="3"/>
    </row>
    <row r="731" spans="5:5" x14ac:dyDescent="0.25">
      <c r="E731" s="3"/>
    </row>
    <row r="732" spans="5:5" x14ac:dyDescent="0.25">
      <c r="E732" s="3"/>
    </row>
    <row r="733" spans="5:5" x14ac:dyDescent="0.25">
      <c r="E733" s="3"/>
    </row>
    <row r="734" spans="5:5" x14ac:dyDescent="0.25">
      <c r="E734" s="3"/>
    </row>
    <row r="735" spans="5:5" x14ac:dyDescent="0.25">
      <c r="E735" s="3"/>
    </row>
    <row r="736" spans="5:5" x14ac:dyDescent="0.25">
      <c r="E736" s="3"/>
    </row>
    <row r="737" spans="5:5" x14ac:dyDescent="0.25">
      <c r="E737" s="3"/>
    </row>
    <row r="738" spans="5:5" x14ac:dyDescent="0.25">
      <c r="E738" s="3"/>
    </row>
    <row r="739" spans="5:5" x14ac:dyDescent="0.25">
      <c r="E739" s="3"/>
    </row>
    <row r="740" spans="5:5" x14ac:dyDescent="0.25">
      <c r="E740" s="3"/>
    </row>
    <row r="741" spans="5:5" x14ac:dyDescent="0.25">
      <c r="E741" s="3"/>
    </row>
    <row r="742" spans="5:5" x14ac:dyDescent="0.25">
      <c r="E742" s="3"/>
    </row>
    <row r="743" spans="5:5" x14ac:dyDescent="0.25">
      <c r="E743" s="3"/>
    </row>
    <row r="744" spans="5:5" x14ac:dyDescent="0.25">
      <c r="E744" s="3"/>
    </row>
    <row r="745" spans="5:5" x14ac:dyDescent="0.25">
      <c r="E745" s="3"/>
    </row>
    <row r="746" spans="5:5" x14ac:dyDescent="0.25">
      <c r="E746" s="3"/>
    </row>
    <row r="747" spans="5:5" x14ac:dyDescent="0.25">
      <c r="E747" s="3"/>
    </row>
    <row r="748" spans="5:5" x14ac:dyDescent="0.25">
      <c r="E748" s="3"/>
    </row>
    <row r="749" spans="5:5" x14ac:dyDescent="0.25">
      <c r="E749" s="3"/>
    </row>
    <row r="750" spans="5:5" x14ac:dyDescent="0.25">
      <c r="E750" s="3"/>
    </row>
    <row r="751" spans="5:5" x14ac:dyDescent="0.25">
      <c r="E751" s="3"/>
    </row>
    <row r="752" spans="5:5" x14ac:dyDescent="0.25">
      <c r="E752" s="3"/>
    </row>
    <row r="753" spans="5:5" x14ac:dyDescent="0.25">
      <c r="E753" s="3"/>
    </row>
    <row r="754" spans="5:5" x14ac:dyDescent="0.25">
      <c r="E754" s="3"/>
    </row>
    <row r="755" spans="5:5" x14ac:dyDescent="0.25">
      <c r="E755" s="3"/>
    </row>
    <row r="756" spans="5:5" x14ac:dyDescent="0.25">
      <c r="E756" s="3"/>
    </row>
    <row r="757" spans="5:5" x14ac:dyDescent="0.25">
      <c r="E757" s="3"/>
    </row>
    <row r="758" spans="5:5" x14ac:dyDescent="0.25">
      <c r="E758" s="3"/>
    </row>
    <row r="759" spans="5:5" x14ac:dyDescent="0.25">
      <c r="E759" s="3"/>
    </row>
    <row r="760" spans="5:5" x14ac:dyDescent="0.25">
      <c r="E760" s="3"/>
    </row>
    <row r="761" spans="5:5" x14ac:dyDescent="0.25">
      <c r="E761" s="3"/>
    </row>
    <row r="762" spans="5:5" x14ac:dyDescent="0.25">
      <c r="E762" s="3"/>
    </row>
    <row r="763" spans="5:5" x14ac:dyDescent="0.25">
      <c r="E763" s="3"/>
    </row>
    <row r="764" spans="5:5" x14ac:dyDescent="0.25">
      <c r="E764" s="3"/>
    </row>
    <row r="765" spans="5:5" x14ac:dyDescent="0.25">
      <c r="E765" s="3"/>
    </row>
    <row r="766" spans="5:5" x14ac:dyDescent="0.25">
      <c r="E766" s="3"/>
    </row>
    <row r="767" spans="5:5" x14ac:dyDescent="0.25">
      <c r="E767" s="3"/>
    </row>
    <row r="768" spans="5:5" x14ac:dyDescent="0.25">
      <c r="E768" s="3"/>
    </row>
    <row r="769" spans="5:5" x14ac:dyDescent="0.25">
      <c r="E769" s="3"/>
    </row>
    <row r="770" spans="5:5" x14ac:dyDescent="0.25">
      <c r="E770" s="3"/>
    </row>
    <row r="771" spans="5:5" x14ac:dyDescent="0.25">
      <c r="E771" s="3"/>
    </row>
    <row r="772" spans="5:5" x14ac:dyDescent="0.25">
      <c r="E772" s="3"/>
    </row>
    <row r="773" spans="5:5" x14ac:dyDescent="0.25">
      <c r="E773" s="3"/>
    </row>
    <row r="774" spans="5:5" x14ac:dyDescent="0.25">
      <c r="E774" s="3"/>
    </row>
    <row r="775" spans="5:5" x14ac:dyDescent="0.25">
      <c r="E775" s="3"/>
    </row>
    <row r="776" spans="5:5" x14ac:dyDescent="0.25">
      <c r="E776" s="3"/>
    </row>
    <row r="777" spans="5:5" x14ac:dyDescent="0.25">
      <c r="E777" s="3"/>
    </row>
    <row r="778" spans="5:5" x14ac:dyDescent="0.25">
      <c r="E778" s="3"/>
    </row>
    <row r="779" spans="5:5" x14ac:dyDescent="0.25">
      <c r="E779" s="3"/>
    </row>
    <row r="780" spans="5:5" x14ac:dyDescent="0.25">
      <c r="E780" s="3"/>
    </row>
    <row r="781" spans="5:5" x14ac:dyDescent="0.25">
      <c r="E781" s="3"/>
    </row>
    <row r="782" spans="5:5" x14ac:dyDescent="0.25">
      <c r="E782" s="3"/>
    </row>
    <row r="783" spans="5:5" x14ac:dyDescent="0.25">
      <c r="E783" s="3"/>
    </row>
    <row r="784" spans="5:5" x14ac:dyDescent="0.25">
      <c r="E784" s="3"/>
    </row>
    <row r="785" spans="5:5" x14ac:dyDescent="0.25">
      <c r="E785" s="3"/>
    </row>
    <row r="786" spans="5:5" x14ac:dyDescent="0.25">
      <c r="E786" s="3"/>
    </row>
    <row r="787" spans="5:5" x14ac:dyDescent="0.25">
      <c r="E787" s="3"/>
    </row>
    <row r="788" spans="5:5" x14ac:dyDescent="0.25">
      <c r="E788" s="3"/>
    </row>
    <row r="789" spans="5:5" x14ac:dyDescent="0.25">
      <c r="E789" s="3"/>
    </row>
    <row r="790" spans="5:5" x14ac:dyDescent="0.25">
      <c r="E790" s="3"/>
    </row>
    <row r="791" spans="5:5" x14ac:dyDescent="0.25">
      <c r="E791" s="3"/>
    </row>
    <row r="792" spans="5:5" x14ac:dyDescent="0.25">
      <c r="E792" s="3"/>
    </row>
    <row r="793" spans="5:5" x14ac:dyDescent="0.25">
      <c r="E793" s="3"/>
    </row>
    <row r="794" spans="5:5" x14ac:dyDescent="0.25">
      <c r="E794" s="3"/>
    </row>
    <row r="795" spans="5:5" x14ac:dyDescent="0.25">
      <c r="E795" s="3"/>
    </row>
    <row r="796" spans="5:5" x14ac:dyDescent="0.25">
      <c r="E796" s="3"/>
    </row>
    <row r="797" spans="5:5" x14ac:dyDescent="0.25">
      <c r="E797" s="3"/>
    </row>
    <row r="798" spans="5:5" x14ac:dyDescent="0.25">
      <c r="E798" s="3"/>
    </row>
    <row r="799" spans="5:5" x14ac:dyDescent="0.25">
      <c r="E799" s="3"/>
    </row>
    <row r="800" spans="5:5" x14ac:dyDescent="0.25">
      <c r="E800" s="3"/>
    </row>
    <row r="801" spans="5:5" x14ac:dyDescent="0.25">
      <c r="E801" s="3"/>
    </row>
    <row r="802" spans="5:5" x14ac:dyDescent="0.25">
      <c r="E802" s="3"/>
    </row>
    <row r="803" spans="5:5" x14ac:dyDescent="0.25">
      <c r="E803" s="3"/>
    </row>
    <row r="804" spans="5:5" x14ac:dyDescent="0.25">
      <c r="E804" s="3"/>
    </row>
    <row r="805" spans="5:5" x14ac:dyDescent="0.25">
      <c r="E805" s="3"/>
    </row>
    <row r="806" spans="5:5" x14ac:dyDescent="0.25">
      <c r="E806" s="3"/>
    </row>
    <row r="807" spans="5:5" x14ac:dyDescent="0.25">
      <c r="E807" s="3"/>
    </row>
    <row r="808" spans="5:5" x14ac:dyDescent="0.25">
      <c r="E808" s="3"/>
    </row>
    <row r="809" spans="5:5" x14ac:dyDescent="0.25">
      <c r="E809" s="3"/>
    </row>
    <row r="810" spans="5:5" x14ac:dyDescent="0.25">
      <c r="E810" s="3"/>
    </row>
    <row r="811" spans="5:5" x14ac:dyDescent="0.25">
      <c r="E811" s="3"/>
    </row>
    <row r="812" spans="5:5" x14ac:dyDescent="0.25">
      <c r="E812" s="3"/>
    </row>
    <row r="813" spans="5:5" x14ac:dyDescent="0.25">
      <c r="E813" s="3"/>
    </row>
    <row r="814" spans="5:5" x14ac:dyDescent="0.25">
      <c r="E814" s="3"/>
    </row>
    <row r="815" spans="5:5" x14ac:dyDescent="0.25">
      <c r="E815" s="3"/>
    </row>
    <row r="816" spans="5:5" x14ac:dyDescent="0.25">
      <c r="E816" s="3"/>
    </row>
    <row r="817" spans="5:5" x14ac:dyDescent="0.25">
      <c r="E817" s="3"/>
    </row>
    <row r="818" spans="5:5" x14ac:dyDescent="0.25">
      <c r="E818" s="3"/>
    </row>
    <row r="819" spans="5:5" x14ac:dyDescent="0.25">
      <c r="E819" s="3"/>
    </row>
    <row r="820" spans="5:5" x14ac:dyDescent="0.25">
      <c r="E820" s="3"/>
    </row>
    <row r="821" spans="5:5" x14ac:dyDescent="0.25">
      <c r="E821" s="3"/>
    </row>
    <row r="822" spans="5:5" x14ac:dyDescent="0.25">
      <c r="E822" s="3"/>
    </row>
    <row r="823" spans="5:5" x14ac:dyDescent="0.25">
      <c r="E823" s="3"/>
    </row>
    <row r="824" spans="5:5" x14ac:dyDescent="0.25">
      <c r="E824" s="3"/>
    </row>
    <row r="825" spans="5:5" x14ac:dyDescent="0.25">
      <c r="E825" s="3"/>
    </row>
    <row r="826" spans="5:5" x14ac:dyDescent="0.25">
      <c r="E826" s="3"/>
    </row>
    <row r="827" spans="5:5" x14ac:dyDescent="0.25">
      <c r="E827" s="3"/>
    </row>
    <row r="828" spans="5:5" x14ac:dyDescent="0.25">
      <c r="E828" s="3"/>
    </row>
    <row r="829" spans="5:5" x14ac:dyDescent="0.25">
      <c r="E829" s="3"/>
    </row>
    <row r="830" spans="5:5" x14ac:dyDescent="0.25">
      <c r="E830" s="3"/>
    </row>
    <row r="831" spans="5:5" x14ac:dyDescent="0.25">
      <c r="E831" s="3"/>
    </row>
    <row r="832" spans="5:5" x14ac:dyDescent="0.25">
      <c r="E832" s="3"/>
    </row>
    <row r="833" spans="5:5" x14ac:dyDescent="0.25">
      <c r="E833" s="3"/>
    </row>
    <row r="834" spans="5:5" x14ac:dyDescent="0.25">
      <c r="E834" s="3"/>
    </row>
    <row r="835" spans="5:5" x14ac:dyDescent="0.25">
      <c r="E835" s="3"/>
    </row>
    <row r="836" spans="5:5" x14ac:dyDescent="0.25">
      <c r="E836" s="3"/>
    </row>
    <row r="837" spans="5:5" x14ac:dyDescent="0.25">
      <c r="E837" s="3"/>
    </row>
    <row r="838" spans="5:5" x14ac:dyDescent="0.25">
      <c r="E838" s="3"/>
    </row>
    <row r="839" spans="5:5" x14ac:dyDescent="0.25">
      <c r="E839" s="3"/>
    </row>
    <row r="840" spans="5:5" x14ac:dyDescent="0.25">
      <c r="E840" s="3"/>
    </row>
    <row r="841" spans="5:5" x14ac:dyDescent="0.25">
      <c r="E841" s="3"/>
    </row>
    <row r="842" spans="5:5" x14ac:dyDescent="0.25">
      <c r="E842" s="3"/>
    </row>
    <row r="843" spans="5:5" x14ac:dyDescent="0.25">
      <c r="E843" s="3"/>
    </row>
    <row r="844" spans="5:5" x14ac:dyDescent="0.25">
      <c r="E844" s="3"/>
    </row>
    <row r="845" spans="5:5" x14ac:dyDescent="0.25">
      <c r="E845" s="3"/>
    </row>
    <row r="846" spans="5:5" x14ac:dyDescent="0.25">
      <c r="E846" s="3"/>
    </row>
    <row r="847" spans="5:5" x14ac:dyDescent="0.25">
      <c r="E847" s="3"/>
    </row>
    <row r="848" spans="5:5" x14ac:dyDescent="0.25">
      <c r="E848" s="3"/>
    </row>
    <row r="849" spans="5:5" x14ac:dyDescent="0.25">
      <c r="E849" s="3"/>
    </row>
    <row r="850" spans="5:5" x14ac:dyDescent="0.25">
      <c r="E850" s="3"/>
    </row>
    <row r="851" spans="5:5" x14ac:dyDescent="0.25">
      <c r="E851" s="3"/>
    </row>
    <row r="852" spans="5:5" x14ac:dyDescent="0.25">
      <c r="E852" s="3"/>
    </row>
    <row r="853" spans="5:5" x14ac:dyDescent="0.25">
      <c r="E853" s="3"/>
    </row>
    <row r="854" spans="5:5" x14ac:dyDescent="0.25">
      <c r="E854" s="3"/>
    </row>
    <row r="855" spans="5:5" x14ac:dyDescent="0.25">
      <c r="E855" s="3"/>
    </row>
    <row r="856" spans="5:5" x14ac:dyDescent="0.25">
      <c r="E856" s="3"/>
    </row>
    <row r="857" spans="5:5" x14ac:dyDescent="0.25">
      <c r="E857" s="3"/>
    </row>
    <row r="858" spans="5:5" x14ac:dyDescent="0.25">
      <c r="E858" s="3"/>
    </row>
    <row r="859" spans="5:5" x14ac:dyDescent="0.25">
      <c r="E859" s="3"/>
    </row>
    <row r="860" spans="5:5" x14ac:dyDescent="0.25">
      <c r="E860" s="3"/>
    </row>
    <row r="861" spans="5:5" x14ac:dyDescent="0.25">
      <c r="E861" s="3"/>
    </row>
    <row r="862" spans="5:5" x14ac:dyDescent="0.25">
      <c r="E862" s="3"/>
    </row>
    <row r="863" spans="5:5" x14ac:dyDescent="0.25">
      <c r="E863" s="3"/>
    </row>
    <row r="864" spans="5:5" x14ac:dyDescent="0.25">
      <c r="E864" s="3"/>
    </row>
    <row r="865" spans="5:5" x14ac:dyDescent="0.25">
      <c r="E865" s="3"/>
    </row>
    <row r="866" spans="5:5" x14ac:dyDescent="0.25">
      <c r="E866" s="3"/>
    </row>
    <row r="867" spans="5:5" x14ac:dyDescent="0.25">
      <c r="E867" s="3"/>
    </row>
    <row r="868" spans="5:5" x14ac:dyDescent="0.25">
      <c r="E868" s="3"/>
    </row>
    <row r="869" spans="5:5" x14ac:dyDescent="0.25">
      <c r="E869" s="3"/>
    </row>
    <row r="870" spans="5:5" x14ac:dyDescent="0.25">
      <c r="E870" s="3"/>
    </row>
    <row r="871" spans="5:5" x14ac:dyDescent="0.25">
      <c r="E871" s="3"/>
    </row>
    <row r="872" spans="5:5" x14ac:dyDescent="0.25">
      <c r="E872" s="3"/>
    </row>
    <row r="873" spans="5:5" x14ac:dyDescent="0.25">
      <c r="E873" s="3"/>
    </row>
    <row r="874" spans="5:5" x14ac:dyDescent="0.25">
      <c r="E874" s="3"/>
    </row>
    <row r="875" spans="5:5" x14ac:dyDescent="0.25">
      <c r="E875" s="3"/>
    </row>
    <row r="876" spans="5:5" x14ac:dyDescent="0.25">
      <c r="E876" s="3"/>
    </row>
    <row r="877" spans="5:5" x14ac:dyDescent="0.25">
      <c r="E877" s="3"/>
    </row>
    <row r="878" spans="5:5" x14ac:dyDescent="0.25">
      <c r="E878" s="3"/>
    </row>
    <row r="879" spans="5:5" x14ac:dyDescent="0.25">
      <c r="E879" s="3"/>
    </row>
    <row r="880" spans="5:5" x14ac:dyDescent="0.25">
      <c r="E880" s="3"/>
    </row>
    <row r="881" spans="5:5" x14ac:dyDescent="0.25">
      <c r="E881" s="3"/>
    </row>
    <row r="882" spans="5:5" x14ac:dyDescent="0.25">
      <c r="E882" s="3"/>
    </row>
    <row r="883" spans="5:5" x14ac:dyDescent="0.25">
      <c r="E883" s="3"/>
    </row>
    <row r="884" spans="5:5" x14ac:dyDescent="0.25">
      <c r="E884" s="3"/>
    </row>
    <row r="885" spans="5:5" x14ac:dyDescent="0.25">
      <c r="E885" s="3"/>
    </row>
    <row r="886" spans="5:5" x14ac:dyDescent="0.25">
      <c r="E886" s="3"/>
    </row>
    <row r="887" spans="5:5" x14ac:dyDescent="0.25">
      <c r="E887" s="3"/>
    </row>
    <row r="888" spans="5:5" x14ac:dyDescent="0.25">
      <c r="E888" s="3"/>
    </row>
    <row r="889" spans="5:5" x14ac:dyDescent="0.25">
      <c r="E889" s="3"/>
    </row>
    <row r="890" spans="5:5" x14ac:dyDescent="0.25">
      <c r="E890" s="3"/>
    </row>
    <row r="891" spans="5:5" x14ac:dyDescent="0.25">
      <c r="E891" s="3"/>
    </row>
    <row r="892" spans="5:5" x14ac:dyDescent="0.25">
      <c r="E892" s="3"/>
    </row>
    <row r="893" spans="5:5" x14ac:dyDescent="0.25">
      <c r="E893" s="3"/>
    </row>
    <row r="894" spans="5:5" x14ac:dyDescent="0.25">
      <c r="E894" s="3"/>
    </row>
    <row r="895" spans="5:5" x14ac:dyDescent="0.25">
      <c r="E895" s="3"/>
    </row>
    <row r="896" spans="5:5" x14ac:dyDescent="0.25">
      <c r="E896" s="3"/>
    </row>
    <row r="897" spans="5:5" x14ac:dyDescent="0.25">
      <c r="E897" s="3"/>
    </row>
    <row r="898" spans="5:5" x14ac:dyDescent="0.25">
      <c r="E898" s="3"/>
    </row>
    <row r="899" spans="5:5" x14ac:dyDescent="0.25">
      <c r="E899" s="3"/>
    </row>
    <row r="900" spans="5:5" x14ac:dyDescent="0.25">
      <c r="E900" s="3"/>
    </row>
    <row r="901" spans="5:5" x14ac:dyDescent="0.25">
      <c r="E901" s="3"/>
    </row>
    <row r="902" spans="5:5" x14ac:dyDescent="0.25">
      <c r="E902" s="3"/>
    </row>
    <row r="903" spans="5:5" x14ac:dyDescent="0.25">
      <c r="E903" s="3"/>
    </row>
    <row r="904" spans="5:5" x14ac:dyDescent="0.25">
      <c r="E904" s="3"/>
    </row>
    <row r="905" spans="5:5" x14ac:dyDescent="0.25">
      <c r="E905" s="3"/>
    </row>
    <row r="906" spans="5:5" x14ac:dyDescent="0.25">
      <c r="E906" s="3"/>
    </row>
    <row r="907" spans="5:5" x14ac:dyDescent="0.25">
      <c r="E907" s="3"/>
    </row>
    <row r="908" spans="5:5" x14ac:dyDescent="0.25">
      <c r="E908" s="3"/>
    </row>
    <row r="909" spans="5:5" x14ac:dyDescent="0.25">
      <c r="E909" s="3"/>
    </row>
    <row r="910" spans="5:5" x14ac:dyDescent="0.25">
      <c r="E910" s="3"/>
    </row>
    <row r="911" spans="5:5" x14ac:dyDescent="0.25">
      <c r="E911" s="3"/>
    </row>
    <row r="912" spans="5:5" x14ac:dyDescent="0.25">
      <c r="E912" s="3"/>
    </row>
    <row r="913" spans="5:5" x14ac:dyDescent="0.25">
      <c r="E913" s="3"/>
    </row>
    <row r="914" spans="5:5" x14ac:dyDescent="0.25">
      <c r="E914" s="3"/>
    </row>
    <row r="915" spans="5:5" x14ac:dyDescent="0.25">
      <c r="E915" s="3"/>
    </row>
    <row r="916" spans="5:5" x14ac:dyDescent="0.25">
      <c r="E916" s="3"/>
    </row>
    <row r="917" spans="5:5" x14ac:dyDescent="0.25">
      <c r="E917" s="3"/>
    </row>
    <row r="918" spans="5:5" x14ac:dyDescent="0.25">
      <c r="E918" s="3"/>
    </row>
    <row r="919" spans="5:5" x14ac:dyDescent="0.25">
      <c r="E919" s="3"/>
    </row>
    <row r="920" spans="5:5" x14ac:dyDescent="0.25">
      <c r="E920" s="3"/>
    </row>
    <row r="921" spans="5:5" x14ac:dyDescent="0.25">
      <c r="E921" s="3"/>
    </row>
    <row r="922" spans="5:5" x14ac:dyDescent="0.25">
      <c r="E922" s="3"/>
    </row>
    <row r="923" spans="5:5" x14ac:dyDescent="0.25">
      <c r="E923" s="3"/>
    </row>
    <row r="924" spans="5:5" x14ac:dyDescent="0.25">
      <c r="E924" s="3"/>
    </row>
    <row r="925" spans="5:5" x14ac:dyDescent="0.25">
      <c r="E925" s="3"/>
    </row>
    <row r="926" spans="5:5" x14ac:dyDescent="0.25">
      <c r="E926" s="3"/>
    </row>
    <row r="927" spans="5:5" x14ac:dyDescent="0.25">
      <c r="E927" s="3"/>
    </row>
    <row r="928" spans="5:5" x14ac:dyDescent="0.25">
      <c r="E928" s="3"/>
    </row>
    <row r="929" spans="5:5" x14ac:dyDescent="0.25">
      <c r="E929" s="3"/>
    </row>
    <row r="930" spans="5:5" x14ac:dyDescent="0.25">
      <c r="E930" s="3"/>
    </row>
    <row r="931" spans="5:5" x14ac:dyDescent="0.25">
      <c r="E931" s="3"/>
    </row>
    <row r="932" spans="5:5" x14ac:dyDescent="0.25">
      <c r="E932" s="3"/>
    </row>
    <row r="933" spans="5:5" x14ac:dyDescent="0.25">
      <c r="E933" s="3"/>
    </row>
    <row r="934" spans="5:5" x14ac:dyDescent="0.25">
      <c r="E934" s="3"/>
    </row>
    <row r="935" spans="5:5" x14ac:dyDescent="0.25">
      <c r="E935" s="3"/>
    </row>
    <row r="936" spans="5:5" x14ac:dyDescent="0.25">
      <c r="E936" s="3"/>
    </row>
    <row r="937" spans="5:5" x14ac:dyDescent="0.25">
      <c r="E937" s="3"/>
    </row>
    <row r="938" spans="5:5" x14ac:dyDescent="0.25">
      <c r="E938" s="3"/>
    </row>
    <row r="939" spans="5:5" x14ac:dyDescent="0.25">
      <c r="E939" s="3"/>
    </row>
    <row r="940" spans="5:5" x14ac:dyDescent="0.25">
      <c r="E940" s="3"/>
    </row>
    <row r="941" spans="5:5" x14ac:dyDescent="0.25">
      <c r="E941" s="3"/>
    </row>
    <row r="942" spans="5:5" x14ac:dyDescent="0.25">
      <c r="E942" s="3"/>
    </row>
    <row r="943" spans="5:5" x14ac:dyDescent="0.25">
      <c r="E943" s="3"/>
    </row>
    <row r="944" spans="5:5" x14ac:dyDescent="0.25">
      <c r="E944" s="3"/>
    </row>
    <row r="945" spans="5:5" x14ac:dyDescent="0.25">
      <c r="E945" s="3"/>
    </row>
    <row r="946" spans="5:5" x14ac:dyDescent="0.25">
      <c r="E946" s="3"/>
    </row>
    <row r="947" spans="5:5" x14ac:dyDescent="0.25">
      <c r="E947" s="3"/>
    </row>
    <row r="948" spans="5:5" x14ac:dyDescent="0.25">
      <c r="E948" s="3"/>
    </row>
    <row r="949" spans="5:5" x14ac:dyDescent="0.25">
      <c r="E949" s="3"/>
    </row>
    <row r="950" spans="5:5" x14ac:dyDescent="0.25">
      <c r="E950" s="3"/>
    </row>
    <row r="951" spans="5:5" x14ac:dyDescent="0.25">
      <c r="E951" s="3"/>
    </row>
    <row r="952" spans="5:5" x14ac:dyDescent="0.25">
      <c r="E952" s="3"/>
    </row>
    <row r="953" spans="5:5" x14ac:dyDescent="0.25">
      <c r="E953" s="3"/>
    </row>
    <row r="954" spans="5:5" x14ac:dyDescent="0.25">
      <c r="E954" s="3"/>
    </row>
    <row r="955" spans="5:5" x14ac:dyDescent="0.25">
      <c r="E955" s="3"/>
    </row>
    <row r="956" spans="5:5" x14ac:dyDescent="0.25">
      <c r="E956" s="3"/>
    </row>
    <row r="957" spans="5:5" x14ac:dyDescent="0.25">
      <c r="E957" s="3"/>
    </row>
    <row r="958" spans="5:5" x14ac:dyDescent="0.25">
      <c r="E958" s="3"/>
    </row>
    <row r="959" spans="5:5" x14ac:dyDescent="0.25">
      <c r="E959" s="3"/>
    </row>
    <row r="960" spans="5:5" x14ac:dyDescent="0.25">
      <c r="E960" s="3"/>
    </row>
    <row r="961" spans="5:5" x14ac:dyDescent="0.25">
      <c r="E961" s="3"/>
    </row>
    <row r="962" spans="5:5" x14ac:dyDescent="0.25">
      <c r="E962" s="3"/>
    </row>
    <row r="963" spans="5:5" x14ac:dyDescent="0.25">
      <c r="E963" s="3"/>
    </row>
    <row r="964" spans="5:5" x14ac:dyDescent="0.25">
      <c r="E964" s="3"/>
    </row>
    <row r="965" spans="5:5" x14ac:dyDescent="0.25">
      <c r="E965" s="3"/>
    </row>
    <row r="966" spans="5:5" x14ac:dyDescent="0.25">
      <c r="E966" s="3"/>
    </row>
    <row r="967" spans="5:5" x14ac:dyDescent="0.25">
      <c r="E967" s="3"/>
    </row>
    <row r="968" spans="5:5" x14ac:dyDescent="0.25">
      <c r="E968" s="3"/>
    </row>
    <row r="969" spans="5:5" x14ac:dyDescent="0.25">
      <c r="E969" s="3"/>
    </row>
    <row r="970" spans="5:5" x14ac:dyDescent="0.25">
      <c r="E970" s="3"/>
    </row>
    <row r="971" spans="5:5" x14ac:dyDescent="0.25">
      <c r="E971" s="3"/>
    </row>
    <row r="972" spans="5:5" x14ac:dyDescent="0.25">
      <c r="E972" s="3"/>
    </row>
    <row r="973" spans="5:5" x14ac:dyDescent="0.25">
      <c r="E973" s="3"/>
    </row>
    <row r="974" spans="5:5" x14ac:dyDescent="0.25">
      <c r="E974" s="3"/>
    </row>
    <row r="975" spans="5:5" x14ac:dyDescent="0.25">
      <c r="E975" s="3"/>
    </row>
    <row r="976" spans="5:5" x14ac:dyDescent="0.25">
      <c r="E976" s="3"/>
    </row>
    <row r="977" spans="5:5" x14ac:dyDescent="0.25">
      <c r="E977" s="3"/>
    </row>
    <row r="978" spans="5:5" x14ac:dyDescent="0.25">
      <c r="E978" s="3"/>
    </row>
    <row r="979" spans="5:5" x14ac:dyDescent="0.25">
      <c r="E979" s="3"/>
    </row>
    <row r="980" spans="5:5" x14ac:dyDescent="0.25">
      <c r="E980" s="3"/>
    </row>
    <row r="981" spans="5:5" x14ac:dyDescent="0.25">
      <c r="E981" s="3"/>
    </row>
    <row r="982" spans="5:5" x14ac:dyDescent="0.25">
      <c r="E982" s="3"/>
    </row>
    <row r="983" spans="5:5" x14ac:dyDescent="0.25">
      <c r="E983" s="3"/>
    </row>
    <row r="984" spans="5:5" x14ac:dyDescent="0.25">
      <c r="E984" s="3"/>
    </row>
    <row r="985" spans="5:5" x14ac:dyDescent="0.25">
      <c r="E985" s="3"/>
    </row>
    <row r="986" spans="5:5" x14ac:dyDescent="0.25">
      <c r="E986" s="3"/>
    </row>
    <row r="987" spans="5:5" x14ac:dyDescent="0.25">
      <c r="E987" s="3"/>
    </row>
    <row r="988" spans="5:5" x14ac:dyDescent="0.25">
      <c r="E988" s="3"/>
    </row>
    <row r="989" spans="5:5" x14ac:dyDescent="0.25">
      <c r="E989" s="3"/>
    </row>
    <row r="990" spans="5:5" x14ac:dyDescent="0.25">
      <c r="E990" s="3"/>
    </row>
    <row r="991" spans="5:5" x14ac:dyDescent="0.25">
      <c r="E991" s="3"/>
    </row>
    <row r="992" spans="5:5" x14ac:dyDescent="0.25">
      <c r="E992" s="3"/>
    </row>
    <row r="993" spans="5:5" x14ac:dyDescent="0.25">
      <c r="E993" s="3"/>
    </row>
    <row r="994" spans="5:5" x14ac:dyDescent="0.25">
      <c r="E994" s="3"/>
    </row>
    <row r="995" spans="5:5" x14ac:dyDescent="0.25">
      <c r="E995" s="3"/>
    </row>
    <row r="996" spans="5:5" x14ac:dyDescent="0.25">
      <c r="E996" s="3"/>
    </row>
    <row r="997" spans="5:5" x14ac:dyDescent="0.25">
      <c r="E997" s="3"/>
    </row>
    <row r="998" spans="5:5" x14ac:dyDescent="0.25">
      <c r="E998" s="3"/>
    </row>
    <row r="999" spans="5:5" x14ac:dyDescent="0.25">
      <c r="E999" s="3"/>
    </row>
    <row r="1000" spans="5:5" x14ac:dyDescent="0.25">
      <c r="E1000"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000"/>
  <sheetViews>
    <sheetView workbookViewId="0"/>
  </sheetViews>
  <sheetFormatPr defaultColWidth="15.140625" defaultRowHeight="15" customHeight="1" x14ac:dyDescent="0.25"/>
  <cols>
    <col min="1" max="1" width="9.85546875" customWidth="1"/>
    <col min="2" max="2" width="23.85546875" customWidth="1"/>
    <col min="3" max="3" width="13.85546875" customWidth="1"/>
    <col min="4" max="4" width="14.140625" customWidth="1"/>
    <col min="5" max="5" width="12.42578125" customWidth="1"/>
    <col min="6" max="26" width="7.42578125" customWidth="1"/>
  </cols>
  <sheetData>
    <row r="1" spans="1:6" x14ac:dyDescent="0.25">
      <c r="A1" s="3" t="s">
        <v>390</v>
      </c>
      <c r="B1" s="3" t="s">
        <v>391</v>
      </c>
      <c r="C1" s="3" t="s">
        <v>392</v>
      </c>
      <c r="D1" s="3" t="s">
        <v>393</v>
      </c>
      <c r="E1" s="3" t="s">
        <v>394</v>
      </c>
      <c r="F1" s="3" t="s">
        <v>919</v>
      </c>
    </row>
    <row r="2" spans="1:6" hidden="1" x14ac:dyDescent="0.25">
      <c r="A2" s="3">
        <v>941589</v>
      </c>
      <c r="B2" s="3" t="s">
        <v>635</v>
      </c>
      <c r="C2" s="3" t="s">
        <v>66</v>
      </c>
      <c r="D2" s="3" t="s">
        <v>28</v>
      </c>
      <c r="E2" s="500">
        <v>42137</v>
      </c>
      <c r="F2" s="3">
        <v>26.010100000000001</v>
      </c>
    </row>
    <row r="3" spans="1:6" hidden="1" x14ac:dyDescent="0.25">
      <c r="A3" s="3">
        <v>1080863</v>
      </c>
      <c r="B3" s="3" t="s">
        <v>450</v>
      </c>
      <c r="C3" s="3" t="s">
        <v>373</v>
      </c>
      <c r="D3" s="3" t="s">
        <v>451</v>
      </c>
      <c r="E3" s="500">
        <v>42137</v>
      </c>
      <c r="F3" s="3">
        <v>42.010100000000001</v>
      </c>
    </row>
    <row r="4" spans="1:6" hidden="1" x14ac:dyDescent="0.25">
      <c r="A4" s="3">
        <v>1018780</v>
      </c>
      <c r="B4" s="3" t="s">
        <v>794</v>
      </c>
      <c r="C4" s="3" t="s">
        <v>66</v>
      </c>
      <c r="D4" s="3" t="s">
        <v>795</v>
      </c>
      <c r="E4" s="500">
        <v>42137</v>
      </c>
      <c r="F4" s="3">
        <v>26.010100000000001</v>
      </c>
    </row>
    <row r="5" spans="1:6" hidden="1" x14ac:dyDescent="0.25">
      <c r="A5" s="3">
        <v>936566</v>
      </c>
      <c r="B5" s="3" t="s">
        <v>583</v>
      </c>
      <c r="C5" s="3" t="s">
        <v>92</v>
      </c>
      <c r="D5" s="3" t="s">
        <v>584</v>
      </c>
      <c r="E5" s="500">
        <v>42137</v>
      </c>
      <c r="F5" s="3">
        <v>13.0101</v>
      </c>
    </row>
    <row r="6" spans="1:6" hidden="1" x14ac:dyDescent="0.25">
      <c r="A6" s="3">
        <v>1049831</v>
      </c>
      <c r="B6" s="3" t="s">
        <v>711</v>
      </c>
      <c r="C6" s="3" t="s">
        <v>66</v>
      </c>
      <c r="D6" s="3" t="s">
        <v>28</v>
      </c>
      <c r="E6" s="500">
        <v>42137</v>
      </c>
      <c r="F6" s="3">
        <v>26.010100000000001</v>
      </c>
    </row>
    <row r="7" spans="1:6" hidden="1" x14ac:dyDescent="0.25">
      <c r="A7" s="3">
        <v>945803</v>
      </c>
      <c r="B7" s="3" t="s">
        <v>782</v>
      </c>
      <c r="C7" s="3" t="s">
        <v>110</v>
      </c>
      <c r="D7" s="3" t="s">
        <v>783</v>
      </c>
      <c r="E7" s="500">
        <v>42137</v>
      </c>
      <c r="F7" s="3">
        <v>42.010100000000001</v>
      </c>
    </row>
    <row r="8" spans="1:6" hidden="1" x14ac:dyDescent="0.25">
      <c r="A8" s="3">
        <v>434853</v>
      </c>
      <c r="B8" s="3" t="s">
        <v>883</v>
      </c>
      <c r="C8" s="3" t="s">
        <v>76</v>
      </c>
      <c r="D8" s="3" t="s">
        <v>884</v>
      </c>
      <c r="E8" s="500">
        <v>42137</v>
      </c>
      <c r="F8" s="3">
        <v>52.010100000000001</v>
      </c>
    </row>
    <row r="9" spans="1:6" hidden="1" x14ac:dyDescent="0.25">
      <c r="A9" s="3">
        <v>937414</v>
      </c>
      <c r="B9" s="3" t="s">
        <v>541</v>
      </c>
      <c r="C9" s="3" t="s">
        <v>24</v>
      </c>
      <c r="D9" s="3" t="s">
        <v>542</v>
      </c>
      <c r="E9" s="500">
        <v>42137</v>
      </c>
      <c r="F9" s="3">
        <v>9.0100999999999996</v>
      </c>
    </row>
    <row r="10" spans="1:6" hidden="1" x14ac:dyDescent="0.25">
      <c r="A10" s="3">
        <v>993630</v>
      </c>
      <c r="B10" s="3" t="s">
        <v>539</v>
      </c>
      <c r="C10" s="3" t="s">
        <v>66</v>
      </c>
      <c r="D10" s="3" t="s">
        <v>540</v>
      </c>
      <c r="E10" s="500">
        <v>42137</v>
      </c>
      <c r="F10" s="3">
        <v>26.010100000000001</v>
      </c>
    </row>
    <row r="11" spans="1:6" hidden="1" x14ac:dyDescent="0.25">
      <c r="A11" s="3">
        <v>1052366</v>
      </c>
      <c r="B11" s="3" t="s">
        <v>664</v>
      </c>
      <c r="C11" s="3" t="s">
        <v>384</v>
      </c>
      <c r="D11" s="3" t="s">
        <v>665</v>
      </c>
      <c r="E11" s="500">
        <v>42137</v>
      </c>
      <c r="F11" s="3">
        <v>30.180099999999999</v>
      </c>
    </row>
    <row r="12" spans="1:6" hidden="1" x14ac:dyDescent="0.25">
      <c r="A12" s="3">
        <v>932393</v>
      </c>
      <c r="B12" s="3" t="s">
        <v>820</v>
      </c>
      <c r="C12" s="3" t="s">
        <v>26</v>
      </c>
      <c r="D12" s="3" t="s">
        <v>821</v>
      </c>
      <c r="E12" s="500">
        <v>42137</v>
      </c>
      <c r="F12" s="3">
        <v>52.010100000000001</v>
      </c>
    </row>
    <row r="13" spans="1:6" hidden="1" x14ac:dyDescent="0.25">
      <c r="A13" s="3">
        <v>1052372</v>
      </c>
      <c r="B13" s="3" t="s">
        <v>688</v>
      </c>
      <c r="C13" s="3" t="s">
        <v>101</v>
      </c>
      <c r="D13" s="3" t="s">
        <v>689</v>
      </c>
      <c r="E13" s="500">
        <v>42137</v>
      </c>
      <c r="F13" s="3">
        <v>11.010300000000001</v>
      </c>
    </row>
    <row r="14" spans="1:6" hidden="1" x14ac:dyDescent="0.25">
      <c r="A14" s="3">
        <v>995322</v>
      </c>
      <c r="B14" s="3" t="s">
        <v>869</v>
      </c>
      <c r="C14" s="3" t="s">
        <v>66</v>
      </c>
      <c r="D14" s="3" t="s">
        <v>28</v>
      </c>
      <c r="E14" s="500">
        <v>42137</v>
      </c>
      <c r="F14" s="3">
        <v>26.010100000000001</v>
      </c>
    </row>
    <row r="15" spans="1:6" hidden="1" x14ac:dyDescent="0.25">
      <c r="A15" s="3">
        <v>995325</v>
      </c>
      <c r="B15" s="3" t="s">
        <v>609</v>
      </c>
      <c r="C15" s="3" t="s">
        <v>371</v>
      </c>
      <c r="D15" s="3" t="s">
        <v>75</v>
      </c>
      <c r="E15" s="500">
        <v>42137</v>
      </c>
      <c r="F15" s="3">
        <v>38.010100000000001</v>
      </c>
    </row>
    <row r="16" spans="1:6" hidden="1" x14ac:dyDescent="0.25">
      <c r="A16" s="3">
        <v>993647</v>
      </c>
      <c r="B16" s="3" t="s">
        <v>637</v>
      </c>
      <c r="C16" s="3" t="s">
        <v>66</v>
      </c>
      <c r="D16" s="3" t="s">
        <v>567</v>
      </c>
      <c r="E16" s="500">
        <v>42137</v>
      </c>
      <c r="F16" s="3">
        <v>26.010100000000001</v>
      </c>
    </row>
    <row r="17" spans="1:6" hidden="1" x14ac:dyDescent="0.25">
      <c r="A17" s="3">
        <v>932420</v>
      </c>
      <c r="B17" s="3" t="s">
        <v>522</v>
      </c>
      <c r="C17" s="3" t="s">
        <v>87</v>
      </c>
      <c r="D17" s="3" t="s">
        <v>523</v>
      </c>
      <c r="E17" s="500">
        <v>42230</v>
      </c>
      <c r="F17" s="3">
        <v>52.020099999999999</v>
      </c>
    </row>
    <row r="18" spans="1:6" hidden="1" x14ac:dyDescent="0.25">
      <c r="A18" s="3">
        <v>924039</v>
      </c>
      <c r="B18" s="3" t="s">
        <v>920</v>
      </c>
      <c r="C18" s="3" t="s">
        <v>370</v>
      </c>
      <c r="D18" s="3"/>
      <c r="E18" s="500">
        <v>41773</v>
      </c>
      <c r="F18" s="3">
        <v>52.030099999999997</v>
      </c>
    </row>
    <row r="19" spans="1:6" hidden="1" x14ac:dyDescent="0.25">
      <c r="A19" s="3"/>
      <c r="B19" s="3"/>
      <c r="C19" s="3"/>
      <c r="D19" s="3"/>
      <c r="E19" s="500">
        <v>42137</v>
      </c>
    </row>
    <row r="20" spans="1:6" hidden="1" x14ac:dyDescent="0.25">
      <c r="A20" s="3">
        <v>942505</v>
      </c>
      <c r="B20" s="3" t="s">
        <v>647</v>
      </c>
      <c r="C20" s="3" t="s">
        <v>76</v>
      </c>
      <c r="D20" s="3" t="s">
        <v>648</v>
      </c>
      <c r="E20" s="500">
        <v>42137</v>
      </c>
      <c r="F20" s="3">
        <v>52.010100000000001</v>
      </c>
    </row>
    <row r="21" spans="1:6" hidden="1" x14ac:dyDescent="0.25">
      <c r="A21" s="3">
        <v>1023888</v>
      </c>
      <c r="B21" s="3" t="s">
        <v>753</v>
      </c>
      <c r="C21" s="3" t="s">
        <v>70</v>
      </c>
      <c r="D21" s="3" t="s">
        <v>30</v>
      </c>
      <c r="E21" s="500">
        <v>42137</v>
      </c>
      <c r="F21" s="3">
        <v>40.0501</v>
      </c>
    </row>
    <row r="22" spans="1:6" hidden="1" x14ac:dyDescent="0.25">
      <c r="A22" s="3">
        <v>942507</v>
      </c>
      <c r="B22" s="3" t="s">
        <v>656</v>
      </c>
      <c r="C22" s="3" t="s">
        <v>370</v>
      </c>
      <c r="D22" s="3"/>
      <c r="E22" s="500">
        <v>42137</v>
      </c>
      <c r="F22" s="3">
        <v>52.030099999999997</v>
      </c>
    </row>
    <row r="23" spans="1:6" hidden="1" x14ac:dyDescent="0.25">
      <c r="A23" s="3">
        <v>934121</v>
      </c>
      <c r="B23" s="3" t="s">
        <v>812</v>
      </c>
      <c r="C23" s="3" t="s">
        <v>26</v>
      </c>
      <c r="D23" s="3" t="s">
        <v>481</v>
      </c>
      <c r="E23" s="500">
        <v>42230</v>
      </c>
      <c r="F23" s="3">
        <v>52.010100000000001</v>
      </c>
    </row>
    <row r="24" spans="1:6" hidden="1" x14ac:dyDescent="0.25">
      <c r="A24" s="3">
        <v>1026411</v>
      </c>
      <c r="B24" s="3" t="s">
        <v>912</v>
      </c>
      <c r="C24" s="3" t="s">
        <v>84</v>
      </c>
      <c r="D24" s="3" t="s">
        <v>513</v>
      </c>
      <c r="E24" s="500">
        <v>42230</v>
      </c>
      <c r="F24" s="3">
        <v>52.080100000000002</v>
      </c>
    </row>
    <row r="25" spans="1:6" hidden="1" x14ac:dyDescent="0.25">
      <c r="A25" s="3">
        <v>929089</v>
      </c>
      <c r="B25" s="3" t="s">
        <v>726</v>
      </c>
      <c r="C25" s="3" t="s">
        <v>66</v>
      </c>
      <c r="D25" s="3" t="s">
        <v>28</v>
      </c>
      <c r="E25" s="500">
        <v>42137</v>
      </c>
      <c r="F25" s="3">
        <v>26.010100000000001</v>
      </c>
    </row>
    <row r="26" spans="1:6" hidden="1" x14ac:dyDescent="0.25">
      <c r="A26" s="3">
        <v>267959</v>
      </c>
      <c r="B26" s="3" t="s">
        <v>552</v>
      </c>
      <c r="C26" s="3" t="s">
        <v>364</v>
      </c>
      <c r="D26" s="3" t="s">
        <v>553</v>
      </c>
      <c r="E26" s="500">
        <v>42137</v>
      </c>
      <c r="F26" s="3">
        <v>13.0101</v>
      </c>
    </row>
    <row r="27" spans="1:6" hidden="1" x14ac:dyDescent="0.25">
      <c r="A27" s="3">
        <v>1008796</v>
      </c>
      <c r="B27" s="3" t="s">
        <v>694</v>
      </c>
      <c r="C27" s="3" t="s">
        <v>378</v>
      </c>
      <c r="D27" s="3" t="s">
        <v>695</v>
      </c>
      <c r="E27" s="500">
        <v>42137</v>
      </c>
      <c r="F27" s="3">
        <v>52.110100000000003</v>
      </c>
    </row>
    <row r="28" spans="1:6" hidden="1" x14ac:dyDescent="0.25">
      <c r="A28" s="3">
        <v>935803</v>
      </c>
      <c r="B28" s="3" t="s">
        <v>853</v>
      </c>
      <c r="C28" s="3" t="s">
        <v>54</v>
      </c>
      <c r="D28" s="3" t="s">
        <v>854</v>
      </c>
      <c r="E28" s="500">
        <v>42137</v>
      </c>
      <c r="F28" s="3">
        <v>45.100099999999998</v>
      </c>
    </row>
    <row r="29" spans="1:6" hidden="1" x14ac:dyDescent="0.25">
      <c r="A29" s="3">
        <v>994536</v>
      </c>
      <c r="B29" s="3" t="s">
        <v>607</v>
      </c>
      <c r="C29" s="3" t="s">
        <v>368</v>
      </c>
      <c r="D29" s="3" t="s">
        <v>608</v>
      </c>
      <c r="E29" s="500">
        <v>42137</v>
      </c>
      <c r="F29" s="3">
        <v>50.0501</v>
      </c>
    </row>
    <row r="30" spans="1:6" hidden="1" x14ac:dyDescent="0.25">
      <c r="A30" s="3">
        <v>1012994</v>
      </c>
      <c r="B30" s="3" t="s">
        <v>399</v>
      </c>
      <c r="C30" s="3" t="s">
        <v>63</v>
      </c>
      <c r="D30" s="3" t="s">
        <v>400</v>
      </c>
      <c r="E30" s="500">
        <v>42137</v>
      </c>
      <c r="F30" s="3">
        <v>16.040199999999999</v>
      </c>
    </row>
    <row r="31" spans="1:6" hidden="1" x14ac:dyDescent="0.25">
      <c r="A31" s="3">
        <v>938324</v>
      </c>
      <c r="B31" s="3" t="s">
        <v>697</v>
      </c>
      <c r="C31" s="3" t="s">
        <v>70</v>
      </c>
      <c r="D31" s="3" t="s">
        <v>30</v>
      </c>
      <c r="E31" s="500">
        <v>42137</v>
      </c>
      <c r="F31" s="3">
        <v>40.0501</v>
      </c>
    </row>
    <row r="32" spans="1:6" hidden="1" x14ac:dyDescent="0.25">
      <c r="A32" s="3">
        <v>996217</v>
      </c>
      <c r="B32" s="3" t="s">
        <v>566</v>
      </c>
      <c r="C32" s="3" t="s">
        <v>66</v>
      </c>
      <c r="D32" s="3" t="s">
        <v>567</v>
      </c>
      <c r="E32" s="500">
        <v>42137</v>
      </c>
      <c r="F32" s="3">
        <v>26.010100000000001</v>
      </c>
    </row>
    <row r="33" spans="1:6" hidden="1" x14ac:dyDescent="0.25">
      <c r="A33" s="3">
        <v>920709</v>
      </c>
      <c r="B33" s="3" t="s">
        <v>877</v>
      </c>
      <c r="C33" s="3" t="s">
        <v>66</v>
      </c>
      <c r="D33" s="3" t="s">
        <v>878</v>
      </c>
      <c r="E33" s="500">
        <v>42137</v>
      </c>
      <c r="F33" s="3">
        <v>26.010100000000001</v>
      </c>
    </row>
    <row r="34" spans="1:6" hidden="1" x14ac:dyDescent="0.25">
      <c r="A34" s="3">
        <v>289783</v>
      </c>
      <c r="B34" s="3" t="s">
        <v>651</v>
      </c>
      <c r="C34" s="3" t="s">
        <v>66</v>
      </c>
      <c r="D34" s="3" t="s">
        <v>28</v>
      </c>
      <c r="E34" s="500">
        <v>42137</v>
      </c>
      <c r="F34" s="3">
        <v>26.010100000000001</v>
      </c>
    </row>
    <row r="35" spans="1:6" hidden="1" x14ac:dyDescent="0.25">
      <c r="A35" s="3">
        <v>1011324</v>
      </c>
      <c r="B35" s="3" t="s">
        <v>572</v>
      </c>
      <c r="C35" s="3" t="s">
        <v>24</v>
      </c>
      <c r="D35" s="3" t="s">
        <v>573</v>
      </c>
      <c r="E35" s="500">
        <v>42137</v>
      </c>
      <c r="F35" s="3">
        <v>9.0100999999999996</v>
      </c>
    </row>
    <row r="36" spans="1:6" hidden="1" x14ac:dyDescent="0.25">
      <c r="A36" s="3">
        <v>1013846</v>
      </c>
      <c r="B36" s="3" t="s">
        <v>739</v>
      </c>
      <c r="C36" s="3" t="s">
        <v>66</v>
      </c>
      <c r="D36" s="3" t="s">
        <v>398</v>
      </c>
      <c r="E36" s="500">
        <v>42137</v>
      </c>
      <c r="F36" s="3">
        <v>26.010100000000001</v>
      </c>
    </row>
    <row r="37" spans="1:6" hidden="1" x14ac:dyDescent="0.25">
      <c r="A37" s="3">
        <v>935822</v>
      </c>
      <c r="B37" s="3" t="s">
        <v>407</v>
      </c>
      <c r="C37" s="3" t="s">
        <v>66</v>
      </c>
      <c r="D37" s="3" t="s">
        <v>408</v>
      </c>
      <c r="E37" s="500">
        <v>42137</v>
      </c>
      <c r="F37" s="3">
        <v>26.010100000000001</v>
      </c>
    </row>
    <row r="38" spans="1:6" hidden="1" x14ac:dyDescent="0.25">
      <c r="A38" s="3">
        <v>1013850</v>
      </c>
      <c r="B38" s="3" t="s">
        <v>789</v>
      </c>
      <c r="C38" s="3" t="s">
        <v>96</v>
      </c>
      <c r="D38" s="3" t="s">
        <v>138</v>
      </c>
      <c r="E38" s="500">
        <v>42137</v>
      </c>
      <c r="F38" s="3">
        <v>3.0104000000000002</v>
      </c>
    </row>
    <row r="39" spans="1:6" hidden="1" x14ac:dyDescent="0.25">
      <c r="A39" s="3">
        <v>947570</v>
      </c>
      <c r="B39" s="3" t="s">
        <v>914</v>
      </c>
      <c r="C39" s="3" t="s">
        <v>66</v>
      </c>
      <c r="D39" s="3" t="s">
        <v>466</v>
      </c>
      <c r="E39" s="500">
        <v>42137</v>
      </c>
      <c r="F39" s="3">
        <v>26.010100000000001</v>
      </c>
    </row>
    <row r="40" spans="1:6" hidden="1" x14ac:dyDescent="0.25">
      <c r="A40" s="3">
        <v>935825</v>
      </c>
      <c r="B40" s="3" t="s">
        <v>863</v>
      </c>
      <c r="C40" s="3" t="s">
        <v>54</v>
      </c>
      <c r="D40" s="3" t="s">
        <v>864</v>
      </c>
      <c r="E40" s="500">
        <v>41992</v>
      </c>
      <c r="F40" s="3">
        <v>45.100099999999998</v>
      </c>
    </row>
    <row r="41" spans="1:6" hidden="1" x14ac:dyDescent="0.25">
      <c r="A41" s="3">
        <v>918206</v>
      </c>
      <c r="B41" s="3" t="s">
        <v>921</v>
      </c>
      <c r="C41" s="3" t="s">
        <v>92</v>
      </c>
      <c r="D41" s="3"/>
      <c r="E41" s="500">
        <v>41992</v>
      </c>
      <c r="F41" s="3">
        <v>24.010200000000001</v>
      </c>
    </row>
    <row r="42" spans="1:6" hidden="1" x14ac:dyDescent="0.25">
      <c r="A42" s="3">
        <v>1018889</v>
      </c>
      <c r="B42" s="3" t="s">
        <v>857</v>
      </c>
      <c r="C42" s="3" t="s">
        <v>84</v>
      </c>
      <c r="D42" s="3" t="s">
        <v>735</v>
      </c>
      <c r="E42" s="500">
        <v>42137</v>
      </c>
      <c r="F42" s="3">
        <v>52.080100000000002</v>
      </c>
    </row>
    <row r="43" spans="1:6" hidden="1" x14ac:dyDescent="0.25">
      <c r="A43" s="3">
        <v>938350</v>
      </c>
      <c r="B43" s="3" t="s">
        <v>626</v>
      </c>
      <c r="C43" s="3" t="s">
        <v>96</v>
      </c>
      <c r="D43" s="3" t="s">
        <v>138</v>
      </c>
      <c r="E43" s="500">
        <v>42137</v>
      </c>
      <c r="F43" s="3">
        <v>3.0104000000000002</v>
      </c>
    </row>
    <row r="44" spans="1:6" hidden="1" x14ac:dyDescent="0.25">
      <c r="A44" s="3">
        <v>1008827</v>
      </c>
      <c r="B44" s="3" t="s">
        <v>698</v>
      </c>
      <c r="C44" s="3" t="s">
        <v>52</v>
      </c>
      <c r="D44" s="3" t="s">
        <v>699</v>
      </c>
      <c r="E44" s="500">
        <v>42137</v>
      </c>
      <c r="F44" s="3">
        <v>30.0501</v>
      </c>
    </row>
    <row r="45" spans="1:6" hidden="1" x14ac:dyDescent="0.25">
      <c r="A45" s="3">
        <v>932480</v>
      </c>
      <c r="B45" s="3" t="s">
        <v>433</v>
      </c>
      <c r="C45" s="3" t="s">
        <v>99</v>
      </c>
      <c r="D45" s="3" t="s">
        <v>434</v>
      </c>
      <c r="E45" s="500">
        <v>42230</v>
      </c>
      <c r="F45" s="3">
        <v>40.060099999999998</v>
      </c>
    </row>
    <row r="46" spans="1:6" hidden="1" x14ac:dyDescent="0.25">
      <c r="A46" s="3">
        <v>1013863</v>
      </c>
      <c r="B46" s="3" t="s">
        <v>629</v>
      </c>
      <c r="C46" s="3" t="s">
        <v>101</v>
      </c>
      <c r="D46" s="3" t="s">
        <v>630</v>
      </c>
      <c r="E46" s="500">
        <v>42137</v>
      </c>
      <c r="F46" s="3">
        <v>11.010300000000001</v>
      </c>
    </row>
    <row r="47" spans="1:6" hidden="1" x14ac:dyDescent="0.25">
      <c r="A47" s="3">
        <v>900604</v>
      </c>
      <c r="B47" s="3" t="s">
        <v>922</v>
      </c>
      <c r="C47" s="3" t="s">
        <v>90</v>
      </c>
      <c r="D47" s="3" t="s">
        <v>923</v>
      </c>
      <c r="E47" s="500">
        <v>41873</v>
      </c>
      <c r="F47" s="3">
        <v>13.0101</v>
      </c>
    </row>
    <row r="48" spans="1:6" hidden="1" x14ac:dyDescent="0.25">
      <c r="A48" s="3">
        <v>940878</v>
      </c>
      <c r="B48" s="3" t="s">
        <v>876</v>
      </c>
      <c r="C48" s="3" t="s">
        <v>33</v>
      </c>
      <c r="D48" s="3" t="s">
        <v>606</v>
      </c>
      <c r="E48" s="500">
        <v>42137</v>
      </c>
      <c r="F48" s="3">
        <v>50.0501</v>
      </c>
    </row>
    <row r="49" spans="1:6" hidden="1" x14ac:dyDescent="0.25">
      <c r="A49" s="3">
        <v>916550</v>
      </c>
      <c r="B49" s="3" t="s">
        <v>924</v>
      </c>
      <c r="C49" s="3" t="s">
        <v>24</v>
      </c>
      <c r="D49" s="3" t="s">
        <v>925</v>
      </c>
      <c r="E49" s="500">
        <v>41873</v>
      </c>
      <c r="F49" s="3">
        <v>9.0100999999999996</v>
      </c>
    </row>
    <row r="50" spans="1:6" hidden="1" x14ac:dyDescent="0.25">
      <c r="A50" s="3">
        <v>929143</v>
      </c>
      <c r="B50" s="3" t="s">
        <v>691</v>
      </c>
      <c r="C50" s="3" t="s">
        <v>74</v>
      </c>
      <c r="D50" s="3" t="s">
        <v>32</v>
      </c>
      <c r="E50" s="500">
        <v>41992</v>
      </c>
      <c r="F50" s="3">
        <v>11.0101</v>
      </c>
    </row>
    <row r="51" spans="1:6" hidden="1" x14ac:dyDescent="0.25">
      <c r="A51" s="3">
        <v>935856</v>
      </c>
      <c r="B51" s="3" t="s">
        <v>885</v>
      </c>
      <c r="C51" s="3" t="s">
        <v>886</v>
      </c>
      <c r="D51" s="3" t="s">
        <v>887</v>
      </c>
      <c r="E51" s="500">
        <v>42137</v>
      </c>
      <c r="F51" s="3">
        <v>16.010100000000001</v>
      </c>
    </row>
    <row r="52" spans="1:6" hidden="1" x14ac:dyDescent="0.25">
      <c r="A52" s="3">
        <v>926627</v>
      </c>
      <c r="B52" s="3" t="s">
        <v>669</v>
      </c>
      <c r="C52" s="3" t="s">
        <v>110</v>
      </c>
      <c r="D52" s="3" t="s">
        <v>57</v>
      </c>
      <c r="E52" s="500">
        <v>42137</v>
      </c>
      <c r="F52" s="3">
        <v>42.010100000000001</v>
      </c>
    </row>
    <row r="53" spans="1:6" hidden="1" x14ac:dyDescent="0.25">
      <c r="A53" s="3">
        <v>947612</v>
      </c>
      <c r="B53" s="3" t="s">
        <v>468</v>
      </c>
      <c r="C53" s="3" t="s">
        <v>66</v>
      </c>
      <c r="D53" s="3" t="s">
        <v>28</v>
      </c>
      <c r="E53" s="500">
        <v>42137</v>
      </c>
      <c r="F53" s="3">
        <v>26.010100000000001</v>
      </c>
    </row>
    <row r="54" spans="1:6" hidden="1" x14ac:dyDescent="0.25">
      <c r="A54" s="3">
        <v>932512</v>
      </c>
      <c r="B54" s="3" t="s">
        <v>602</v>
      </c>
      <c r="C54" s="3" t="s">
        <v>65</v>
      </c>
      <c r="D54" s="3" t="s">
        <v>603</v>
      </c>
      <c r="E54" s="500">
        <v>42137</v>
      </c>
      <c r="F54" s="3">
        <v>16.090499999999999</v>
      </c>
    </row>
    <row r="55" spans="1:6" hidden="1" x14ac:dyDescent="0.25">
      <c r="A55" s="3">
        <v>1003831</v>
      </c>
      <c r="B55" s="3" t="s">
        <v>839</v>
      </c>
      <c r="C55" s="3" t="s">
        <v>41</v>
      </c>
      <c r="D55" s="3" t="s">
        <v>840</v>
      </c>
      <c r="E55" s="500">
        <v>42230</v>
      </c>
      <c r="F55" s="3">
        <v>30.1401</v>
      </c>
    </row>
    <row r="56" spans="1:6" hidden="1" x14ac:dyDescent="0.25">
      <c r="A56" s="3">
        <v>1019774</v>
      </c>
      <c r="B56" s="3" t="s">
        <v>447</v>
      </c>
      <c r="C56" s="3" t="s">
        <v>98</v>
      </c>
      <c r="D56" s="3" t="s">
        <v>446</v>
      </c>
      <c r="E56" s="500">
        <v>42137</v>
      </c>
      <c r="F56" s="3">
        <v>3.9998999999999998</v>
      </c>
    </row>
    <row r="57" spans="1:6" hidden="1" x14ac:dyDescent="0.25">
      <c r="A57" s="3">
        <v>1045783</v>
      </c>
      <c r="B57" s="3" t="s">
        <v>879</v>
      </c>
      <c r="C57" s="3" t="s">
        <v>364</v>
      </c>
      <c r="D57" s="3" t="s">
        <v>880</v>
      </c>
      <c r="E57" s="500">
        <v>42137</v>
      </c>
      <c r="F57" s="3">
        <v>13.0101</v>
      </c>
    </row>
    <row r="58" spans="1:6" hidden="1" x14ac:dyDescent="0.25">
      <c r="A58" s="3">
        <v>939231</v>
      </c>
      <c r="B58" s="3" t="s">
        <v>747</v>
      </c>
      <c r="C58" s="3" t="s">
        <v>96</v>
      </c>
      <c r="D58" s="3" t="s">
        <v>748</v>
      </c>
      <c r="E58" s="500">
        <v>42137</v>
      </c>
      <c r="F58" s="3">
        <v>3.0104000000000002</v>
      </c>
    </row>
    <row r="59" spans="1:6" hidden="1" x14ac:dyDescent="0.25">
      <c r="A59" s="3">
        <v>936715</v>
      </c>
      <c r="B59" s="3" t="s">
        <v>911</v>
      </c>
      <c r="C59" s="3" t="s">
        <v>87</v>
      </c>
      <c r="D59" s="3" t="s">
        <v>404</v>
      </c>
      <c r="E59" s="500">
        <v>42137</v>
      </c>
      <c r="F59" s="3">
        <v>52.020099999999999</v>
      </c>
    </row>
    <row r="60" spans="1:6" hidden="1" x14ac:dyDescent="0.25">
      <c r="A60" s="3">
        <v>1013067</v>
      </c>
      <c r="B60" s="3" t="s">
        <v>831</v>
      </c>
      <c r="C60" s="3" t="s">
        <v>376</v>
      </c>
      <c r="D60" s="3" t="s">
        <v>832</v>
      </c>
      <c r="E60" s="500">
        <v>42137</v>
      </c>
      <c r="F60" s="3">
        <v>9.0905000000000005</v>
      </c>
    </row>
    <row r="61" spans="1:6" hidden="1" x14ac:dyDescent="0.25">
      <c r="A61" s="3">
        <v>928331</v>
      </c>
      <c r="B61" s="3" t="s">
        <v>554</v>
      </c>
      <c r="C61" s="3" t="s">
        <v>74</v>
      </c>
      <c r="D61" s="3" t="s">
        <v>32</v>
      </c>
      <c r="E61" s="500">
        <v>42137</v>
      </c>
      <c r="F61" s="3">
        <v>11.0101</v>
      </c>
    </row>
    <row r="62" spans="1:6" hidden="1" x14ac:dyDescent="0.25">
      <c r="A62" s="3">
        <v>992938</v>
      </c>
      <c r="B62" s="3" t="s">
        <v>483</v>
      </c>
      <c r="C62" s="3" t="s">
        <v>94</v>
      </c>
      <c r="D62" s="3" t="s">
        <v>484</v>
      </c>
      <c r="E62" s="500">
        <v>42137</v>
      </c>
      <c r="F62" s="3">
        <v>13.1015</v>
      </c>
    </row>
    <row r="63" spans="1:6" hidden="1" x14ac:dyDescent="0.25">
      <c r="A63" s="3">
        <v>1011399</v>
      </c>
      <c r="B63" s="3" t="s">
        <v>551</v>
      </c>
      <c r="C63" s="3" t="s">
        <v>359</v>
      </c>
      <c r="D63" s="3" t="s">
        <v>513</v>
      </c>
      <c r="E63" s="500">
        <v>42137</v>
      </c>
      <c r="F63" s="3">
        <v>52.080100000000002</v>
      </c>
    </row>
    <row r="64" spans="1:6" hidden="1" x14ac:dyDescent="0.25">
      <c r="A64" s="3">
        <v>947636</v>
      </c>
      <c r="B64" s="3" t="s">
        <v>719</v>
      </c>
      <c r="C64" s="3" t="s">
        <v>41</v>
      </c>
      <c r="D64" s="3" t="s">
        <v>720</v>
      </c>
      <c r="E64" s="500">
        <v>42137</v>
      </c>
      <c r="F64" s="3">
        <v>30.1401</v>
      </c>
    </row>
    <row r="65" spans="1:6" hidden="1" x14ac:dyDescent="0.25">
      <c r="A65" s="3">
        <v>941767</v>
      </c>
      <c r="B65" s="3" t="s">
        <v>732</v>
      </c>
      <c r="C65" s="3" t="s">
        <v>98</v>
      </c>
      <c r="D65" s="3" t="s">
        <v>733</v>
      </c>
      <c r="E65" s="500">
        <v>42137</v>
      </c>
      <c r="F65" s="3">
        <v>3.9998999999999998</v>
      </c>
    </row>
    <row r="66" spans="1:6" hidden="1" x14ac:dyDescent="0.25">
      <c r="A66" s="3">
        <v>898978</v>
      </c>
      <c r="B66" s="3" t="s">
        <v>740</v>
      </c>
      <c r="C66" s="3" t="s">
        <v>741</v>
      </c>
      <c r="D66" s="3" t="s">
        <v>742</v>
      </c>
      <c r="E66" s="500">
        <v>41992</v>
      </c>
      <c r="F66" s="3">
        <v>3.0104000000000002</v>
      </c>
    </row>
    <row r="67" spans="1:6" hidden="1" x14ac:dyDescent="0.25">
      <c r="A67" s="3">
        <v>914921</v>
      </c>
      <c r="B67" s="3" t="s">
        <v>423</v>
      </c>
      <c r="C67" s="3" t="s">
        <v>370</v>
      </c>
      <c r="D67" s="3"/>
      <c r="E67" s="500">
        <v>42137</v>
      </c>
      <c r="F67" s="3">
        <v>52.030099999999997</v>
      </c>
    </row>
    <row r="68" spans="1:6" hidden="1" x14ac:dyDescent="0.25">
      <c r="A68" s="3">
        <v>957710</v>
      </c>
      <c r="B68" s="3" t="s">
        <v>668</v>
      </c>
      <c r="C68" s="3" t="s">
        <v>110</v>
      </c>
      <c r="D68" s="3" t="s">
        <v>466</v>
      </c>
      <c r="E68" s="500">
        <v>42137</v>
      </c>
      <c r="F68" s="3">
        <v>42.010100000000001</v>
      </c>
    </row>
    <row r="69" spans="1:6" hidden="1" x14ac:dyDescent="0.25">
      <c r="A69" s="3">
        <v>1045805</v>
      </c>
      <c r="B69" s="3" t="s">
        <v>766</v>
      </c>
      <c r="C69" s="3" t="s">
        <v>26</v>
      </c>
      <c r="D69" s="3" t="s">
        <v>767</v>
      </c>
      <c r="E69" s="500">
        <v>42137</v>
      </c>
      <c r="F69" s="3">
        <v>52.010100000000001</v>
      </c>
    </row>
    <row r="70" spans="1:6" hidden="1" x14ac:dyDescent="0.25">
      <c r="A70" s="3">
        <v>931704</v>
      </c>
      <c r="B70" s="3" t="s">
        <v>792</v>
      </c>
      <c r="C70" s="3" t="s">
        <v>96</v>
      </c>
      <c r="D70" s="3" t="s">
        <v>793</v>
      </c>
      <c r="E70" s="500">
        <v>42137</v>
      </c>
      <c r="F70" s="3">
        <v>3.0104000000000002</v>
      </c>
    </row>
    <row r="71" spans="1:6" hidden="1" x14ac:dyDescent="0.25">
      <c r="A71" s="3">
        <v>1023158</v>
      </c>
      <c r="B71" s="3" t="s">
        <v>755</v>
      </c>
      <c r="C71" s="3" t="s">
        <v>70</v>
      </c>
      <c r="D71" s="3" t="s">
        <v>30</v>
      </c>
      <c r="E71" s="500">
        <v>42137</v>
      </c>
      <c r="F71" s="3">
        <v>40.0501</v>
      </c>
    </row>
    <row r="72" spans="1:6" hidden="1" x14ac:dyDescent="0.25">
      <c r="A72" s="3">
        <v>930868</v>
      </c>
      <c r="B72" s="3" t="s">
        <v>581</v>
      </c>
      <c r="C72" s="3" t="s">
        <v>66</v>
      </c>
      <c r="D72" s="3" t="s">
        <v>28</v>
      </c>
      <c r="E72" s="500">
        <v>42137</v>
      </c>
      <c r="F72" s="3">
        <v>26.010100000000001</v>
      </c>
    </row>
    <row r="73" spans="1:6" hidden="1" x14ac:dyDescent="0.25">
      <c r="A73" s="3">
        <v>832712</v>
      </c>
      <c r="B73" s="3" t="s">
        <v>412</v>
      </c>
      <c r="C73" s="3" t="s">
        <v>29</v>
      </c>
      <c r="D73" s="3" t="s">
        <v>413</v>
      </c>
      <c r="E73" s="500">
        <v>42137</v>
      </c>
      <c r="F73" s="3">
        <v>23.010100000000001</v>
      </c>
    </row>
    <row r="74" spans="1:6" hidden="1" x14ac:dyDescent="0.25">
      <c r="A74" s="3">
        <v>914099</v>
      </c>
      <c r="B74" s="3" t="s">
        <v>926</v>
      </c>
      <c r="C74" s="3" t="s">
        <v>96</v>
      </c>
      <c r="D74" s="3" t="s">
        <v>138</v>
      </c>
      <c r="E74" s="500">
        <v>41873</v>
      </c>
      <c r="F74" s="3">
        <v>3.0104000000000002</v>
      </c>
    </row>
    <row r="75" spans="1:6" hidden="1" x14ac:dyDescent="0.25">
      <c r="A75" s="3">
        <v>993809</v>
      </c>
      <c r="B75" s="3" t="s">
        <v>872</v>
      </c>
      <c r="C75" s="3" t="s">
        <v>365</v>
      </c>
      <c r="D75" s="3" t="s">
        <v>873</v>
      </c>
      <c r="E75" s="500">
        <v>42137</v>
      </c>
      <c r="F75" s="3">
        <v>30.9999</v>
      </c>
    </row>
    <row r="76" spans="1:6" hidden="1" x14ac:dyDescent="0.25">
      <c r="A76" s="3">
        <v>1042472</v>
      </c>
      <c r="B76" s="3" t="s">
        <v>492</v>
      </c>
      <c r="C76" s="3" t="s">
        <v>90</v>
      </c>
      <c r="D76" s="3" t="s">
        <v>493</v>
      </c>
      <c r="E76" s="500">
        <v>42137</v>
      </c>
      <c r="F76" s="3">
        <v>13.0101</v>
      </c>
    </row>
    <row r="77" spans="1:6" hidden="1" x14ac:dyDescent="0.25">
      <c r="A77" s="3">
        <v>1011430</v>
      </c>
      <c r="B77" s="3" t="s">
        <v>614</v>
      </c>
      <c r="C77" s="3" t="s">
        <v>44</v>
      </c>
      <c r="D77" s="3" t="s">
        <v>73</v>
      </c>
      <c r="E77" s="500">
        <v>42137</v>
      </c>
      <c r="F77" s="3">
        <v>54.010100000000001</v>
      </c>
    </row>
    <row r="78" spans="1:6" hidden="1" x14ac:dyDescent="0.25">
      <c r="A78" s="3">
        <v>942633</v>
      </c>
      <c r="B78" s="3" t="s">
        <v>478</v>
      </c>
      <c r="C78" s="3" t="s">
        <v>72</v>
      </c>
      <c r="D78" s="3" t="s">
        <v>479</v>
      </c>
      <c r="E78" s="500">
        <v>42137</v>
      </c>
      <c r="F78" s="3">
        <v>26.020199999999999</v>
      </c>
    </row>
    <row r="79" spans="1:6" hidden="1" x14ac:dyDescent="0.25">
      <c r="A79" s="3">
        <v>284858</v>
      </c>
      <c r="B79" s="3" t="s">
        <v>497</v>
      </c>
      <c r="C79" s="3" t="s">
        <v>105</v>
      </c>
      <c r="D79" s="3" t="s">
        <v>498</v>
      </c>
      <c r="E79" s="500">
        <v>42137</v>
      </c>
      <c r="F79" s="3">
        <v>40.080100000000002</v>
      </c>
    </row>
    <row r="80" spans="1:6" hidden="1" x14ac:dyDescent="0.25">
      <c r="A80" s="3">
        <v>945155</v>
      </c>
      <c r="B80" s="3" t="s">
        <v>731</v>
      </c>
      <c r="C80" s="3" t="s">
        <v>110</v>
      </c>
      <c r="D80" s="3" t="s">
        <v>57</v>
      </c>
      <c r="E80" s="500">
        <v>42137</v>
      </c>
      <c r="F80" s="3">
        <v>42.010100000000001</v>
      </c>
    </row>
    <row r="81" spans="1:6" hidden="1" x14ac:dyDescent="0.25">
      <c r="A81" s="3">
        <v>842798</v>
      </c>
      <c r="B81" s="3" t="s">
        <v>927</v>
      </c>
      <c r="C81" s="3" t="s">
        <v>98</v>
      </c>
      <c r="D81" s="3" t="s">
        <v>708</v>
      </c>
      <c r="E81" s="500">
        <v>41873</v>
      </c>
      <c r="F81" s="3">
        <v>3.9998999999999998</v>
      </c>
    </row>
    <row r="82" spans="1:6" hidden="1" x14ac:dyDescent="0.25">
      <c r="A82" s="3">
        <v>1067652</v>
      </c>
      <c r="B82" s="3" t="s">
        <v>653</v>
      </c>
      <c r="C82" s="3" t="s">
        <v>364</v>
      </c>
      <c r="D82" s="3" t="s">
        <v>654</v>
      </c>
      <c r="E82" s="500">
        <v>42137</v>
      </c>
      <c r="F82" s="3">
        <v>13.0101</v>
      </c>
    </row>
    <row r="83" spans="1:6" hidden="1" x14ac:dyDescent="0.25">
      <c r="A83" s="3">
        <v>1076882</v>
      </c>
      <c r="B83" s="3" t="s">
        <v>501</v>
      </c>
      <c r="C83" s="3" t="s">
        <v>112</v>
      </c>
      <c r="D83" s="3" t="s">
        <v>502</v>
      </c>
      <c r="E83" s="500">
        <v>42137</v>
      </c>
      <c r="F83" s="3">
        <v>45.110100000000003</v>
      </c>
    </row>
    <row r="84" spans="1:6" hidden="1" x14ac:dyDescent="0.25">
      <c r="A84" s="3">
        <v>801694</v>
      </c>
      <c r="B84" s="3" t="s">
        <v>599</v>
      </c>
      <c r="C84" s="3" t="s">
        <v>99</v>
      </c>
      <c r="D84" s="3" t="s">
        <v>36</v>
      </c>
      <c r="E84" s="500">
        <v>42137</v>
      </c>
      <c r="F84" s="3">
        <v>40.060099999999998</v>
      </c>
    </row>
    <row r="85" spans="1:6" hidden="1" x14ac:dyDescent="0.25">
      <c r="A85" s="3">
        <v>1039971</v>
      </c>
      <c r="B85" s="3" t="s">
        <v>696</v>
      </c>
      <c r="C85" s="3" t="s">
        <v>99</v>
      </c>
      <c r="D85" s="3" t="s">
        <v>36</v>
      </c>
      <c r="E85" s="500">
        <v>42137</v>
      </c>
      <c r="F85" s="3">
        <v>40.060099999999998</v>
      </c>
    </row>
    <row r="86" spans="1:6" hidden="1" x14ac:dyDescent="0.25">
      <c r="A86" s="3">
        <v>945164</v>
      </c>
      <c r="B86" s="3" t="s">
        <v>604</v>
      </c>
      <c r="C86" s="3" t="s">
        <v>70</v>
      </c>
      <c r="D86" s="3" t="s">
        <v>30</v>
      </c>
      <c r="E86" s="500">
        <v>42137</v>
      </c>
      <c r="F86" s="3">
        <v>40.0501</v>
      </c>
    </row>
    <row r="87" spans="1:6" hidden="1" x14ac:dyDescent="0.25">
      <c r="A87" s="3">
        <v>283194</v>
      </c>
      <c r="B87" s="3" t="s">
        <v>437</v>
      </c>
      <c r="C87" s="3" t="s">
        <v>72</v>
      </c>
      <c r="D87" s="3" t="s">
        <v>438</v>
      </c>
      <c r="E87" s="500">
        <v>42137</v>
      </c>
      <c r="F87" s="3">
        <v>26.020199999999999</v>
      </c>
    </row>
    <row r="88" spans="1:6" hidden="1" x14ac:dyDescent="0.25">
      <c r="A88" s="3">
        <v>890631</v>
      </c>
      <c r="B88" s="3" t="s">
        <v>928</v>
      </c>
      <c r="C88" s="3" t="s">
        <v>105</v>
      </c>
      <c r="D88" s="3" t="s">
        <v>498</v>
      </c>
      <c r="E88" s="500">
        <v>41873</v>
      </c>
      <c r="F88" s="3">
        <v>40.080100000000002</v>
      </c>
    </row>
    <row r="89" spans="1:6" hidden="1" x14ac:dyDescent="0.25">
      <c r="A89" s="3">
        <v>945169</v>
      </c>
      <c r="B89" s="3" t="s">
        <v>511</v>
      </c>
      <c r="C89" s="3" t="s">
        <v>96</v>
      </c>
      <c r="D89" s="3" t="s">
        <v>138</v>
      </c>
      <c r="E89" s="500">
        <v>42137</v>
      </c>
      <c r="F89" s="3">
        <v>3.0104000000000002</v>
      </c>
    </row>
    <row r="90" spans="1:6" hidden="1" x14ac:dyDescent="0.25">
      <c r="A90" s="3">
        <v>920842</v>
      </c>
      <c r="B90" s="3" t="s">
        <v>709</v>
      </c>
      <c r="C90" s="3" t="s">
        <v>44</v>
      </c>
      <c r="D90" s="3" t="s">
        <v>710</v>
      </c>
      <c r="E90" s="500">
        <v>42137</v>
      </c>
      <c r="F90" s="3">
        <v>54.010100000000001</v>
      </c>
    </row>
    <row r="91" spans="1:6" hidden="1" x14ac:dyDescent="0.25">
      <c r="A91" s="3">
        <v>1012294</v>
      </c>
      <c r="B91" s="3" t="s">
        <v>672</v>
      </c>
      <c r="C91" s="3" t="s">
        <v>29</v>
      </c>
      <c r="D91" s="3" t="s">
        <v>673</v>
      </c>
      <c r="E91" s="500">
        <v>42137</v>
      </c>
      <c r="F91" s="3">
        <v>23.010100000000001</v>
      </c>
    </row>
    <row r="92" spans="1:6" hidden="1" x14ac:dyDescent="0.25">
      <c r="A92" s="3">
        <v>992997</v>
      </c>
      <c r="B92" s="3" t="s">
        <v>401</v>
      </c>
      <c r="C92" s="3" t="s">
        <v>110</v>
      </c>
      <c r="D92" s="3" t="s">
        <v>402</v>
      </c>
      <c r="E92" s="500">
        <v>42137</v>
      </c>
      <c r="F92" s="3">
        <v>42.010100000000001</v>
      </c>
    </row>
    <row r="93" spans="1:6" hidden="1" x14ac:dyDescent="0.25">
      <c r="A93" s="3">
        <v>1012295</v>
      </c>
      <c r="B93" s="3" t="s">
        <v>729</v>
      </c>
      <c r="C93" s="3" t="s">
        <v>84</v>
      </c>
      <c r="D93" s="3" t="s">
        <v>513</v>
      </c>
      <c r="E93" s="500">
        <v>41992</v>
      </c>
      <c r="F93" s="3">
        <v>52.080100000000002</v>
      </c>
    </row>
    <row r="94" spans="1:6" hidden="1" x14ac:dyDescent="0.25">
      <c r="A94" s="3">
        <v>1019853</v>
      </c>
      <c r="B94" s="3" t="s">
        <v>574</v>
      </c>
      <c r="C94" s="3" t="s">
        <v>66</v>
      </c>
      <c r="D94" s="3" t="s">
        <v>575</v>
      </c>
      <c r="E94" s="500">
        <v>42230</v>
      </c>
      <c r="F94" s="3">
        <v>26.010100000000001</v>
      </c>
    </row>
    <row r="95" spans="1:6" hidden="1" x14ac:dyDescent="0.25">
      <c r="A95" s="3">
        <v>943505</v>
      </c>
      <c r="B95" s="3" t="s">
        <v>424</v>
      </c>
      <c r="C95" s="3" t="s">
        <v>66</v>
      </c>
      <c r="D95" s="3" t="s">
        <v>28</v>
      </c>
      <c r="E95" s="500">
        <v>42137</v>
      </c>
      <c r="F95" s="3">
        <v>26.010100000000001</v>
      </c>
    </row>
    <row r="96" spans="1:6" hidden="1" x14ac:dyDescent="0.25">
      <c r="A96" s="3">
        <v>917497</v>
      </c>
      <c r="B96" s="3" t="s">
        <v>850</v>
      </c>
      <c r="C96" s="3" t="s">
        <v>364</v>
      </c>
      <c r="D96" s="3" t="s">
        <v>428</v>
      </c>
      <c r="E96" s="500">
        <v>42137</v>
      </c>
      <c r="F96" s="3">
        <v>13.0101</v>
      </c>
    </row>
    <row r="97" spans="1:6" hidden="1" x14ac:dyDescent="0.25">
      <c r="A97" s="3">
        <v>932600</v>
      </c>
      <c r="B97" s="3" t="s">
        <v>929</v>
      </c>
      <c r="C97" s="3" t="s">
        <v>29</v>
      </c>
      <c r="D97" s="3" t="s">
        <v>930</v>
      </c>
      <c r="E97" s="500">
        <v>41873</v>
      </c>
      <c r="F97" s="3">
        <v>23.010100000000001</v>
      </c>
    </row>
    <row r="98" spans="1:6" hidden="1" x14ac:dyDescent="0.25">
      <c r="A98" s="3">
        <v>943511</v>
      </c>
      <c r="B98" s="3" t="s">
        <v>786</v>
      </c>
      <c r="C98" s="3" t="s">
        <v>66</v>
      </c>
      <c r="D98" s="3" t="s">
        <v>787</v>
      </c>
      <c r="E98" s="500">
        <v>42137</v>
      </c>
      <c r="F98" s="3">
        <v>26.010100000000001</v>
      </c>
    </row>
    <row r="99" spans="1:6" hidden="1" x14ac:dyDescent="0.25">
      <c r="A99" s="3">
        <v>926733</v>
      </c>
      <c r="B99" s="3" t="s">
        <v>822</v>
      </c>
      <c r="C99" s="3" t="s">
        <v>66</v>
      </c>
      <c r="D99" s="3" t="s">
        <v>398</v>
      </c>
      <c r="E99" s="500">
        <v>42137</v>
      </c>
      <c r="F99" s="3">
        <v>26.010100000000001</v>
      </c>
    </row>
    <row r="100" spans="1:6" hidden="1" x14ac:dyDescent="0.25">
      <c r="A100" s="3">
        <v>1023219</v>
      </c>
      <c r="B100" s="3" t="s">
        <v>906</v>
      </c>
      <c r="C100" s="3" t="s">
        <v>66</v>
      </c>
      <c r="D100" s="3" t="s">
        <v>28</v>
      </c>
      <c r="E100" s="500">
        <v>42137</v>
      </c>
      <c r="F100" s="3">
        <v>26.010100000000001</v>
      </c>
    </row>
    <row r="101" spans="1:6" hidden="1" x14ac:dyDescent="0.25">
      <c r="A101" s="3">
        <v>1011476</v>
      </c>
      <c r="B101" s="3" t="s">
        <v>471</v>
      </c>
      <c r="C101" s="3" t="s">
        <v>70</v>
      </c>
      <c r="D101" s="3" t="s">
        <v>30</v>
      </c>
      <c r="E101" s="500">
        <v>42230</v>
      </c>
      <c r="F101" s="3">
        <v>40.0501</v>
      </c>
    </row>
    <row r="102" spans="1:6" hidden="1" x14ac:dyDescent="0.25">
      <c r="A102" s="3">
        <v>993019</v>
      </c>
      <c r="B102" s="3" t="s">
        <v>577</v>
      </c>
      <c r="C102" s="3" t="s">
        <v>52</v>
      </c>
      <c r="D102" s="3" t="s">
        <v>578</v>
      </c>
      <c r="E102" s="500">
        <v>42137</v>
      </c>
      <c r="F102" s="3">
        <v>30.0501</v>
      </c>
    </row>
    <row r="103" spans="1:6" hidden="1" x14ac:dyDescent="0.25">
      <c r="A103" s="3">
        <v>1011480</v>
      </c>
      <c r="B103" s="3" t="s">
        <v>660</v>
      </c>
      <c r="C103" s="3" t="s">
        <v>70</v>
      </c>
      <c r="D103" s="3" t="s">
        <v>661</v>
      </c>
      <c r="E103" s="500">
        <v>42137</v>
      </c>
      <c r="F103" s="3">
        <v>40.0501</v>
      </c>
    </row>
    <row r="104" spans="1:6" hidden="1" x14ac:dyDescent="0.25">
      <c r="A104" s="3">
        <v>1021548</v>
      </c>
      <c r="B104" s="3" t="s">
        <v>852</v>
      </c>
      <c r="C104" s="3" t="s">
        <v>70</v>
      </c>
      <c r="D104" s="3" t="s">
        <v>30</v>
      </c>
      <c r="E104" s="500">
        <v>42137</v>
      </c>
      <c r="F104" s="3">
        <v>40.0501</v>
      </c>
    </row>
    <row r="105" spans="1:6" hidden="1" x14ac:dyDescent="0.25">
      <c r="A105" s="3">
        <v>1013163</v>
      </c>
      <c r="B105" s="3" t="s">
        <v>837</v>
      </c>
      <c r="C105" s="3" t="s">
        <v>361</v>
      </c>
      <c r="D105" s="3" t="s">
        <v>838</v>
      </c>
      <c r="E105" s="500">
        <v>42137</v>
      </c>
      <c r="F105" s="3">
        <v>52.020099999999999</v>
      </c>
    </row>
    <row r="106" spans="1:6" hidden="1" x14ac:dyDescent="0.25">
      <c r="A106" s="3">
        <v>946895</v>
      </c>
      <c r="B106" s="3" t="s">
        <v>799</v>
      </c>
      <c r="C106" s="3" t="s">
        <v>33</v>
      </c>
      <c r="D106" s="3" t="s">
        <v>800</v>
      </c>
      <c r="E106" s="500">
        <v>42137</v>
      </c>
      <c r="F106" s="3">
        <v>50.0501</v>
      </c>
    </row>
    <row r="107" spans="1:6" hidden="1" x14ac:dyDescent="0.25">
      <c r="A107" s="3">
        <v>915852</v>
      </c>
      <c r="B107" s="3" t="s">
        <v>931</v>
      </c>
      <c r="C107" s="3" t="s">
        <v>35</v>
      </c>
      <c r="D107" s="3" t="s">
        <v>89</v>
      </c>
      <c r="E107" s="500">
        <v>41873</v>
      </c>
      <c r="F107" s="3">
        <v>3.0103</v>
      </c>
    </row>
    <row r="108" spans="1:6" hidden="1" x14ac:dyDescent="0.25">
      <c r="A108" s="3">
        <v>932635</v>
      </c>
      <c r="B108" s="3" t="s">
        <v>834</v>
      </c>
      <c r="C108" s="3" t="s">
        <v>66</v>
      </c>
      <c r="D108" s="3" t="s">
        <v>540</v>
      </c>
      <c r="E108" s="500">
        <v>42137</v>
      </c>
      <c r="F108" s="3">
        <v>26.010100000000001</v>
      </c>
    </row>
    <row r="109" spans="1:6" hidden="1" x14ac:dyDescent="0.25">
      <c r="A109" s="3">
        <v>1109668</v>
      </c>
      <c r="B109" s="3" t="s">
        <v>582</v>
      </c>
      <c r="C109" s="3" t="s">
        <v>48</v>
      </c>
      <c r="D109" s="3" t="s">
        <v>91</v>
      </c>
      <c r="E109" s="500">
        <v>42230</v>
      </c>
      <c r="F109" s="3">
        <v>24.010200000000001</v>
      </c>
    </row>
    <row r="110" spans="1:6" hidden="1" x14ac:dyDescent="0.25">
      <c r="A110" s="3">
        <v>1019057</v>
      </c>
      <c r="B110" s="3" t="s">
        <v>439</v>
      </c>
      <c r="C110" s="3" t="s">
        <v>110</v>
      </c>
      <c r="D110" s="3" t="s">
        <v>57</v>
      </c>
      <c r="E110" s="500">
        <v>42137</v>
      </c>
      <c r="F110" s="3">
        <v>42.010100000000001</v>
      </c>
    </row>
    <row r="111" spans="1:6" hidden="1" x14ac:dyDescent="0.25">
      <c r="A111" s="3">
        <v>1109669</v>
      </c>
      <c r="B111" s="3" t="s">
        <v>480</v>
      </c>
      <c r="C111" s="3" t="s">
        <v>76</v>
      </c>
      <c r="D111" s="3" t="s">
        <v>481</v>
      </c>
      <c r="E111" s="500">
        <v>42230</v>
      </c>
      <c r="F111" s="3">
        <v>24.010200000000001</v>
      </c>
    </row>
    <row r="112" spans="1:6" hidden="1" x14ac:dyDescent="0.25">
      <c r="A112" s="3">
        <v>930123</v>
      </c>
      <c r="B112" s="3" t="s">
        <v>845</v>
      </c>
      <c r="C112" s="3" t="s">
        <v>47</v>
      </c>
      <c r="D112" s="3" t="s">
        <v>846</v>
      </c>
      <c r="E112" s="500">
        <v>42137</v>
      </c>
      <c r="F112" s="3">
        <v>13.1318</v>
      </c>
    </row>
    <row r="113" spans="1:6" hidden="1" x14ac:dyDescent="0.25">
      <c r="A113" s="3">
        <v>930124</v>
      </c>
      <c r="B113" s="3" t="s">
        <v>429</v>
      </c>
      <c r="C113" s="3" t="s">
        <v>225</v>
      </c>
      <c r="D113" s="3" t="s">
        <v>430</v>
      </c>
      <c r="E113" s="500">
        <v>42230</v>
      </c>
      <c r="F113" s="3">
        <v>45.020099999999999</v>
      </c>
    </row>
    <row r="114" spans="1:6" hidden="1" x14ac:dyDescent="0.25">
      <c r="A114" s="3">
        <v>1109670</v>
      </c>
      <c r="B114" s="3" t="s">
        <v>496</v>
      </c>
      <c r="C114" s="3" t="s">
        <v>76</v>
      </c>
      <c r="D114" s="3" t="s">
        <v>481</v>
      </c>
      <c r="E114" s="500">
        <v>42230</v>
      </c>
      <c r="F114" s="3">
        <v>24.010200000000001</v>
      </c>
    </row>
    <row r="115" spans="1:6" hidden="1" x14ac:dyDescent="0.25">
      <c r="A115" s="3">
        <v>899922</v>
      </c>
      <c r="B115" s="3" t="s">
        <v>932</v>
      </c>
      <c r="C115" s="3" t="s">
        <v>110</v>
      </c>
      <c r="D115" s="3" t="s">
        <v>57</v>
      </c>
      <c r="E115" s="500">
        <v>41873</v>
      </c>
      <c r="F115" s="3">
        <v>42.010100000000001</v>
      </c>
    </row>
    <row r="116" spans="1:6" hidden="1" x14ac:dyDescent="0.25">
      <c r="A116" s="3">
        <v>945228</v>
      </c>
      <c r="B116" s="3" t="s">
        <v>623</v>
      </c>
      <c r="C116" s="3" t="s">
        <v>96</v>
      </c>
      <c r="D116" s="3" t="s">
        <v>138</v>
      </c>
      <c r="E116" s="500">
        <v>42137</v>
      </c>
      <c r="F116" s="3">
        <v>3.0104000000000002</v>
      </c>
    </row>
    <row r="117" spans="1:6" hidden="1" x14ac:dyDescent="0.25">
      <c r="A117" s="3">
        <v>1019061</v>
      </c>
      <c r="B117" s="3" t="s">
        <v>426</v>
      </c>
      <c r="C117" s="3" t="s">
        <v>66</v>
      </c>
      <c r="D117" s="3" t="s">
        <v>28</v>
      </c>
      <c r="E117" s="500">
        <v>42137</v>
      </c>
      <c r="F117" s="3">
        <v>26.010100000000001</v>
      </c>
    </row>
    <row r="118" spans="1:6" hidden="1" x14ac:dyDescent="0.25">
      <c r="A118" s="3">
        <v>930967</v>
      </c>
      <c r="B118" s="3" t="s">
        <v>763</v>
      </c>
      <c r="C118" s="3" t="s">
        <v>56</v>
      </c>
      <c r="D118" s="3" t="s">
        <v>764</v>
      </c>
      <c r="E118" s="500">
        <v>42137</v>
      </c>
      <c r="F118" s="3">
        <v>45.0901</v>
      </c>
    </row>
    <row r="119" spans="1:6" x14ac:dyDescent="0.25">
      <c r="A119" s="3">
        <v>1079470</v>
      </c>
      <c r="B119" s="3" t="s">
        <v>933</v>
      </c>
      <c r="C119" s="3" t="s">
        <v>934</v>
      </c>
      <c r="D119" s="3" t="s">
        <v>935</v>
      </c>
      <c r="E119" s="500">
        <v>41873</v>
      </c>
      <c r="F119" s="3">
        <v>24.010200000000001</v>
      </c>
    </row>
    <row r="120" spans="1:6" hidden="1" x14ac:dyDescent="0.25">
      <c r="A120" s="3">
        <v>912511</v>
      </c>
      <c r="B120" s="3" t="s">
        <v>435</v>
      </c>
      <c r="C120" s="3" t="s">
        <v>70</v>
      </c>
      <c r="D120" s="3" t="s">
        <v>436</v>
      </c>
      <c r="E120" s="500">
        <v>42137</v>
      </c>
      <c r="F120" s="3">
        <v>40.0501</v>
      </c>
    </row>
    <row r="121" spans="1:6" hidden="1" x14ac:dyDescent="0.25">
      <c r="A121" s="3">
        <v>927614</v>
      </c>
      <c r="B121" s="3" t="s">
        <v>808</v>
      </c>
      <c r="C121" s="3" t="s">
        <v>66</v>
      </c>
      <c r="D121" s="3" t="s">
        <v>28</v>
      </c>
      <c r="E121" s="500">
        <v>42137</v>
      </c>
      <c r="F121" s="3">
        <v>26.010100000000001</v>
      </c>
    </row>
    <row r="122" spans="1:6" hidden="1" x14ac:dyDescent="0.25">
      <c r="A122" s="3">
        <v>1019065</v>
      </c>
      <c r="B122" s="3" t="s">
        <v>657</v>
      </c>
      <c r="C122" s="3" t="s">
        <v>110</v>
      </c>
      <c r="D122" s="3" t="s">
        <v>658</v>
      </c>
      <c r="E122" s="500">
        <v>42137</v>
      </c>
      <c r="F122" s="3">
        <v>42.010100000000001</v>
      </c>
    </row>
    <row r="123" spans="1:6" hidden="1" x14ac:dyDescent="0.25">
      <c r="A123" s="3">
        <v>938521</v>
      </c>
      <c r="B123" s="3" t="s">
        <v>847</v>
      </c>
      <c r="C123" s="3" t="s">
        <v>96</v>
      </c>
      <c r="D123" s="3" t="s">
        <v>138</v>
      </c>
      <c r="E123" s="500">
        <v>42230</v>
      </c>
      <c r="F123" s="3">
        <v>3.0104000000000002</v>
      </c>
    </row>
    <row r="124" spans="1:6" hidden="1" x14ac:dyDescent="0.25">
      <c r="A124" s="3">
        <v>1008997</v>
      </c>
      <c r="B124" s="3" t="s">
        <v>517</v>
      </c>
      <c r="C124" s="3" t="s">
        <v>29</v>
      </c>
      <c r="D124" s="3" t="s">
        <v>71</v>
      </c>
      <c r="E124" s="500">
        <v>42137</v>
      </c>
      <c r="F124" s="3">
        <v>23.010100000000001</v>
      </c>
    </row>
    <row r="125" spans="1:6" hidden="1" x14ac:dyDescent="0.25">
      <c r="A125" s="3">
        <v>994737</v>
      </c>
      <c r="B125" s="3" t="s">
        <v>416</v>
      </c>
      <c r="C125" s="3" t="s">
        <v>364</v>
      </c>
      <c r="D125" s="3" t="s">
        <v>417</v>
      </c>
      <c r="E125" s="500">
        <v>42137</v>
      </c>
      <c r="F125" s="3">
        <v>13.0101</v>
      </c>
    </row>
    <row r="126" spans="1:6" hidden="1" x14ac:dyDescent="0.25">
      <c r="A126" s="3">
        <v>1004812</v>
      </c>
      <c r="B126" s="3" t="s">
        <v>712</v>
      </c>
      <c r="C126" s="3" t="s">
        <v>364</v>
      </c>
      <c r="D126" s="3" t="s">
        <v>713</v>
      </c>
      <c r="E126" s="500">
        <v>42137</v>
      </c>
      <c r="F126" s="3">
        <v>13.0101</v>
      </c>
    </row>
    <row r="127" spans="1:6" hidden="1" x14ac:dyDescent="0.25">
      <c r="A127" s="3">
        <v>1081164</v>
      </c>
      <c r="B127" s="3" t="s">
        <v>830</v>
      </c>
      <c r="C127" s="3" t="s">
        <v>24</v>
      </c>
      <c r="D127" s="3" t="s">
        <v>546</v>
      </c>
      <c r="E127" s="500">
        <v>41992</v>
      </c>
      <c r="F127" s="3">
        <v>24.010200000000001</v>
      </c>
    </row>
    <row r="128" spans="1:6" hidden="1" x14ac:dyDescent="0.25">
      <c r="A128" s="3">
        <v>937697</v>
      </c>
      <c r="B128" s="3" t="s">
        <v>881</v>
      </c>
      <c r="C128" s="3" t="s">
        <v>74</v>
      </c>
      <c r="D128" s="3" t="s">
        <v>882</v>
      </c>
      <c r="E128" s="500">
        <v>42137</v>
      </c>
      <c r="F128" s="3">
        <v>11.0101</v>
      </c>
    </row>
    <row r="129" spans="1:6" hidden="1" x14ac:dyDescent="0.25">
      <c r="A129" s="3">
        <v>936861</v>
      </c>
      <c r="B129" s="3" t="s">
        <v>415</v>
      </c>
      <c r="C129" s="3" t="s">
        <v>99</v>
      </c>
      <c r="D129" s="3" t="s">
        <v>36</v>
      </c>
      <c r="E129" s="500">
        <v>42137</v>
      </c>
      <c r="F129" s="3">
        <v>40.060099999999998</v>
      </c>
    </row>
    <row r="130" spans="1:6" hidden="1" x14ac:dyDescent="0.25">
      <c r="A130" s="3">
        <v>1012375</v>
      </c>
      <c r="B130" s="3" t="s">
        <v>728</v>
      </c>
      <c r="C130" s="3" t="s">
        <v>66</v>
      </c>
      <c r="D130" s="3" t="s">
        <v>28</v>
      </c>
      <c r="E130" s="500">
        <v>42137</v>
      </c>
      <c r="F130" s="3">
        <v>26.010100000000001</v>
      </c>
    </row>
    <row r="131" spans="1:6" hidden="1" x14ac:dyDescent="0.25">
      <c r="A131" s="3">
        <v>994759</v>
      </c>
      <c r="B131" s="3" t="s">
        <v>454</v>
      </c>
      <c r="C131" s="3" t="s">
        <v>101</v>
      </c>
      <c r="D131" s="3" t="s">
        <v>455</v>
      </c>
      <c r="E131" s="500">
        <v>42137</v>
      </c>
      <c r="F131" s="3">
        <v>11.010300000000001</v>
      </c>
    </row>
    <row r="132" spans="1:6" hidden="1" x14ac:dyDescent="0.25">
      <c r="A132" s="3">
        <v>935190</v>
      </c>
      <c r="B132" s="3" t="s">
        <v>649</v>
      </c>
      <c r="C132" s="3" t="s">
        <v>98</v>
      </c>
      <c r="D132" s="3" t="s">
        <v>446</v>
      </c>
      <c r="E132" s="500">
        <v>42137</v>
      </c>
      <c r="F132" s="3">
        <v>3.9998999999999998</v>
      </c>
    </row>
    <row r="133" spans="1:6" hidden="1" x14ac:dyDescent="0.25">
      <c r="A133" s="3">
        <v>936034</v>
      </c>
      <c r="B133" s="3" t="s">
        <v>556</v>
      </c>
      <c r="C133" s="3" t="s">
        <v>66</v>
      </c>
      <c r="D133" s="3" t="s">
        <v>398</v>
      </c>
      <c r="E133" s="500">
        <v>42137</v>
      </c>
      <c r="F133" s="3">
        <v>26.010100000000001</v>
      </c>
    </row>
    <row r="134" spans="1:6" hidden="1" x14ac:dyDescent="0.25">
      <c r="A134" s="3">
        <v>936035</v>
      </c>
      <c r="B134" s="3" t="s">
        <v>405</v>
      </c>
      <c r="C134" s="3" t="s">
        <v>102</v>
      </c>
      <c r="D134" s="3" t="s">
        <v>406</v>
      </c>
      <c r="E134" s="500">
        <v>42137</v>
      </c>
      <c r="F134" s="3">
        <v>27.010100000000001</v>
      </c>
    </row>
    <row r="135" spans="1:6" hidden="1" x14ac:dyDescent="0.25">
      <c r="A135" s="3">
        <v>778314</v>
      </c>
      <c r="B135" s="3" t="s">
        <v>936</v>
      </c>
      <c r="C135" s="3" t="s">
        <v>370</v>
      </c>
      <c r="D135" s="3"/>
      <c r="E135" s="500">
        <v>41487</v>
      </c>
      <c r="F135" s="3">
        <v>52.030099999999997</v>
      </c>
    </row>
    <row r="136" spans="1:6" hidden="1" x14ac:dyDescent="0.25">
      <c r="A136" s="3"/>
      <c r="B136" s="3"/>
      <c r="C136" s="3"/>
      <c r="D136" s="3"/>
      <c r="E136" s="500">
        <v>42137</v>
      </c>
    </row>
    <row r="137" spans="1:6" hidden="1" x14ac:dyDescent="0.25">
      <c r="A137" s="3">
        <v>993098</v>
      </c>
      <c r="B137" s="3" t="s">
        <v>449</v>
      </c>
      <c r="C137" s="3" t="s">
        <v>31</v>
      </c>
      <c r="D137" s="3" t="s">
        <v>419</v>
      </c>
      <c r="E137" s="500">
        <v>41992</v>
      </c>
      <c r="F137" s="3">
        <v>13.1305</v>
      </c>
    </row>
    <row r="138" spans="1:6" hidden="1" x14ac:dyDescent="0.25">
      <c r="A138" s="3">
        <v>938572</v>
      </c>
      <c r="B138" s="3" t="s">
        <v>618</v>
      </c>
      <c r="C138" s="3" t="s">
        <v>72</v>
      </c>
      <c r="D138" s="3" t="s">
        <v>438</v>
      </c>
      <c r="E138" s="500">
        <v>42137</v>
      </c>
      <c r="F138" s="3">
        <v>26.020199999999999</v>
      </c>
    </row>
    <row r="139" spans="1:6" hidden="1" x14ac:dyDescent="0.25">
      <c r="A139" s="3">
        <v>935219</v>
      </c>
      <c r="B139" s="3" t="s">
        <v>705</v>
      </c>
      <c r="C139" s="3" t="s">
        <v>24</v>
      </c>
      <c r="D139" s="3" t="s">
        <v>706</v>
      </c>
      <c r="E139" s="500">
        <v>42137</v>
      </c>
      <c r="F139" s="3">
        <v>9.0100999999999996</v>
      </c>
    </row>
    <row r="140" spans="1:6" hidden="1" x14ac:dyDescent="0.25">
      <c r="A140" s="3">
        <v>936897</v>
      </c>
      <c r="B140" s="3" t="s">
        <v>465</v>
      </c>
      <c r="C140" s="3" t="s">
        <v>66</v>
      </c>
      <c r="D140" s="3" t="s">
        <v>466</v>
      </c>
      <c r="E140" s="500">
        <v>42137</v>
      </c>
      <c r="F140" s="3">
        <v>26.010100000000001</v>
      </c>
    </row>
    <row r="141" spans="1:6" hidden="1" x14ac:dyDescent="0.25">
      <c r="A141" s="3">
        <v>938576</v>
      </c>
      <c r="B141" s="3" t="s">
        <v>612</v>
      </c>
      <c r="C141" s="3" t="s">
        <v>66</v>
      </c>
      <c r="D141" s="3" t="s">
        <v>613</v>
      </c>
      <c r="E141" s="500">
        <v>42137</v>
      </c>
      <c r="F141" s="3">
        <v>26.010100000000001</v>
      </c>
    </row>
    <row r="142" spans="1:6" hidden="1" x14ac:dyDescent="0.25">
      <c r="A142" s="3">
        <v>938577</v>
      </c>
      <c r="B142" s="3" t="s">
        <v>861</v>
      </c>
      <c r="C142" s="3" t="s">
        <v>110</v>
      </c>
      <c r="D142" s="3" t="s">
        <v>57</v>
      </c>
      <c r="E142" s="500">
        <v>42137</v>
      </c>
      <c r="F142" s="3">
        <v>42.010100000000001</v>
      </c>
    </row>
    <row r="143" spans="1:6" hidden="1" x14ac:dyDescent="0.25">
      <c r="A143" s="3">
        <v>936899</v>
      </c>
      <c r="B143" s="3" t="s">
        <v>505</v>
      </c>
      <c r="C143" s="3" t="s">
        <v>101</v>
      </c>
      <c r="D143" s="3" t="s">
        <v>506</v>
      </c>
      <c r="E143" s="500">
        <v>42230</v>
      </c>
      <c r="F143" s="3">
        <v>11.010300000000001</v>
      </c>
    </row>
    <row r="144" spans="1:6" hidden="1" x14ac:dyDescent="0.25">
      <c r="A144" s="3">
        <v>1019121</v>
      </c>
      <c r="B144" s="3" t="s">
        <v>842</v>
      </c>
      <c r="C144" s="3" t="s">
        <v>54</v>
      </c>
      <c r="D144" s="3" t="s">
        <v>843</v>
      </c>
      <c r="E144" s="500">
        <v>42137</v>
      </c>
      <c r="F144" s="3">
        <v>45.100099999999998</v>
      </c>
    </row>
    <row r="145" spans="1:6" hidden="1" x14ac:dyDescent="0.25">
      <c r="A145" s="3">
        <v>909214</v>
      </c>
      <c r="B145" s="3" t="s">
        <v>749</v>
      </c>
      <c r="C145" s="3" t="s">
        <v>50</v>
      </c>
      <c r="D145" s="3" t="s">
        <v>750</v>
      </c>
      <c r="E145" s="500">
        <v>42137</v>
      </c>
      <c r="F145" s="3">
        <v>24.010100000000001</v>
      </c>
    </row>
    <row r="146" spans="1:6" hidden="1" x14ac:dyDescent="0.25">
      <c r="A146" s="3">
        <v>1019123</v>
      </c>
      <c r="B146" s="3" t="s">
        <v>482</v>
      </c>
      <c r="C146" s="3" t="s">
        <v>110</v>
      </c>
      <c r="D146" s="3" t="s">
        <v>57</v>
      </c>
      <c r="E146" s="500">
        <v>42137</v>
      </c>
      <c r="F146" s="3">
        <v>42.010100000000001</v>
      </c>
    </row>
    <row r="147" spans="1:6" hidden="1" x14ac:dyDescent="0.25">
      <c r="A147" s="3">
        <v>905024</v>
      </c>
      <c r="B147" s="3" t="s">
        <v>803</v>
      </c>
      <c r="C147" s="3" t="s">
        <v>35</v>
      </c>
      <c r="D147" s="3" t="s">
        <v>804</v>
      </c>
      <c r="E147" s="500">
        <v>42137</v>
      </c>
      <c r="F147" s="3">
        <v>3.0103</v>
      </c>
    </row>
    <row r="148" spans="1:6" hidden="1" x14ac:dyDescent="0.25">
      <c r="A148" s="3">
        <v>1110580</v>
      </c>
      <c r="B148" s="3" t="s">
        <v>537</v>
      </c>
      <c r="C148" s="3" t="s">
        <v>24</v>
      </c>
      <c r="D148" s="3" t="s">
        <v>538</v>
      </c>
      <c r="E148" s="500">
        <v>42230</v>
      </c>
      <c r="F148" s="3">
        <v>24.010200000000001</v>
      </c>
    </row>
    <row r="149" spans="1:6" hidden="1" x14ac:dyDescent="0.25">
      <c r="A149" s="3">
        <v>911738</v>
      </c>
      <c r="B149" s="3" t="s">
        <v>714</v>
      </c>
      <c r="C149" s="3" t="s">
        <v>66</v>
      </c>
      <c r="D149" s="3" t="s">
        <v>715</v>
      </c>
      <c r="E149" s="500">
        <v>42137</v>
      </c>
      <c r="F149" s="3">
        <v>26.010100000000001</v>
      </c>
    </row>
    <row r="150" spans="1:6" hidden="1" x14ac:dyDescent="0.25">
      <c r="A150" s="3">
        <v>1019131</v>
      </c>
      <c r="B150" s="3" t="s">
        <v>916</v>
      </c>
      <c r="C150" s="3" t="s">
        <v>66</v>
      </c>
      <c r="D150" s="3" t="s">
        <v>917</v>
      </c>
      <c r="E150" s="500">
        <v>42137</v>
      </c>
      <c r="F150" s="3">
        <v>26.010100000000001</v>
      </c>
    </row>
    <row r="151" spans="1:6" hidden="1" x14ac:dyDescent="0.25">
      <c r="A151" s="3">
        <v>936914</v>
      </c>
      <c r="B151" s="3" t="s">
        <v>397</v>
      </c>
      <c r="C151" s="3" t="s">
        <v>66</v>
      </c>
      <c r="D151" s="3" t="s">
        <v>398</v>
      </c>
      <c r="E151" s="500">
        <v>41992</v>
      </c>
      <c r="F151" s="3">
        <v>26.010100000000001</v>
      </c>
    </row>
    <row r="152" spans="1:6" hidden="1" x14ac:dyDescent="0.25">
      <c r="A152" s="3">
        <v>945306</v>
      </c>
      <c r="B152" s="3" t="s">
        <v>781</v>
      </c>
      <c r="C152" s="3" t="s">
        <v>94</v>
      </c>
      <c r="D152" s="3" t="s">
        <v>484</v>
      </c>
      <c r="E152" s="500">
        <v>42137</v>
      </c>
      <c r="F152" s="3">
        <v>13.1015</v>
      </c>
    </row>
    <row r="153" spans="1:6" hidden="1" x14ac:dyDescent="0.25">
      <c r="A153" s="3">
        <v>952857</v>
      </c>
      <c r="B153" s="3" t="s">
        <v>518</v>
      </c>
      <c r="C153" s="3" t="s">
        <v>114</v>
      </c>
      <c r="D153" s="3" t="s">
        <v>519</v>
      </c>
      <c r="E153" s="500">
        <v>42137</v>
      </c>
      <c r="F153" s="3">
        <v>44.070099999999996</v>
      </c>
    </row>
    <row r="154" spans="1:6" hidden="1" x14ac:dyDescent="0.25">
      <c r="A154" s="3">
        <v>942794</v>
      </c>
      <c r="B154" s="3" t="s">
        <v>918</v>
      </c>
      <c r="C154" s="3" t="s">
        <v>370</v>
      </c>
      <c r="D154" s="3"/>
      <c r="E154" s="500">
        <v>42137</v>
      </c>
      <c r="F154" s="3">
        <v>52.030099999999997</v>
      </c>
    </row>
    <row r="155" spans="1:6" hidden="1" x14ac:dyDescent="0.25">
      <c r="A155" s="3">
        <v>1011594</v>
      </c>
      <c r="B155" s="3" t="s">
        <v>420</v>
      </c>
      <c r="C155" s="3" t="s">
        <v>66</v>
      </c>
      <c r="D155" s="3"/>
      <c r="E155" s="500">
        <v>42137</v>
      </c>
      <c r="F155" s="3">
        <v>24.010100000000001</v>
      </c>
    </row>
    <row r="156" spans="1:6" hidden="1" x14ac:dyDescent="0.25">
      <c r="A156" s="3">
        <v>937764</v>
      </c>
      <c r="B156" s="3" t="s">
        <v>543</v>
      </c>
      <c r="C156" s="3" t="s">
        <v>74</v>
      </c>
      <c r="D156" s="3" t="s">
        <v>544</v>
      </c>
      <c r="E156" s="500">
        <v>42137</v>
      </c>
      <c r="F156" s="3">
        <v>11.0101</v>
      </c>
    </row>
    <row r="157" spans="1:6" hidden="1" x14ac:dyDescent="0.25">
      <c r="A157" s="3">
        <v>994817</v>
      </c>
      <c r="B157" s="3" t="s">
        <v>509</v>
      </c>
      <c r="C157" s="3" t="s">
        <v>101</v>
      </c>
      <c r="D157" s="3" t="s">
        <v>510</v>
      </c>
      <c r="E157" s="500">
        <v>42137</v>
      </c>
      <c r="F157" s="3">
        <v>11.010300000000001</v>
      </c>
    </row>
    <row r="158" spans="1:6" hidden="1" x14ac:dyDescent="0.25">
      <c r="A158" s="3">
        <v>1009080</v>
      </c>
      <c r="B158" s="3" t="s">
        <v>779</v>
      </c>
      <c r="C158" s="3" t="s">
        <v>99</v>
      </c>
      <c r="D158" s="3" t="s">
        <v>646</v>
      </c>
      <c r="E158" s="500">
        <v>41992</v>
      </c>
      <c r="F158" s="3">
        <v>40.060099999999998</v>
      </c>
    </row>
    <row r="159" spans="1:6" hidden="1" x14ac:dyDescent="0.25">
      <c r="A159" s="3">
        <v>936928</v>
      </c>
      <c r="B159" s="3" t="s">
        <v>627</v>
      </c>
      <c r="C159" s="3" t="s">
        <v>44</v>
      </c>
      <c r="D159" s="3" t="s">
        <v>73</v>
      </c>
      <c r="E159" s="500">
        <v>42137</v>
      </c>
      <c r="F159" s="3">
        <v>54.010100000000001</v>
      </c>
    </row>
    <row r="160" spans="1:6" hidden="1" x14ac:dyDescent="0.25">
      <c r="A160" s="3">
        <v>930220</v>
      </c>
      <c r="B160" s="3" t="s">
        <v>814</v>
      </c>
      <c r="C160" s="3" t="s">
        <v>70</v>
      </c>
      <c r="D160" s="3" t="s">
        <v>30</v>
      </c>
      <c r="E160" s="500">
        <v>42137</v>
      </c>
      <c r="F160" s="3">
        <v>40.0501</v>
      </c>
    </row>
    <row r="161" spans="1:6" hidden="1" x14ac:dyDescent="0.25">
      <c r="A161" s="3">
        <v>915125</v>
      </c>
      <c r="B161" s="3" t="s">
        <v>639</v>
      </c>
      <c r="C161" s="3" t="s">
        <v>110</v>
      </c>
      <c r="D161" s="3"/>
      <c r="E161" s="500">
        <v>42137</v>
      </c>
      <c r="F161" s="3">
        <v>24.010100000000001</v>
      </c>
    </row>
    <row r="162" spans="1:6" hidden="1" x14ac:dyDescent="0.25">
      <c r="A162" s="3">
        <v>1019164</v>
      </c>
      <c r="B162" s="3" t="s">
        <v>488</v>
      </c>
      <c r="C162" s="3" t="s">
        <v>54</v>
      </c>
      <c r="D162" s="3" t="s">
        <v>55</v>
      </c>
      <c r="E162" s="500">
        <v>42137</v>
      </c>
      <c r="F162" s="3">
        <v>45.100099999999998</v>
      </c>
    </row>
    <row r="163" spans="1:6" hidden="1" x14ac:dyDescent="0.25">
      <c r="A163" s="3">
        <v>994833</v>
      </c>
      <c r="B163" s="3" t="s">
        <v>807</v>
      </c>
      <c r="C163" s="3" t="s">
        <v>96</v>
      </c>
      <c r="D163" s="3" t="s">
        <v>138</v>
      </c>
      <c r="E163" s="500">
        <v>42137</v>
      </c>
      <c r="F163" s="3">
        <v>3.0104000000000002</v>
      </c>
    </row>
    <row r="164" spans="1:6" hidden="1" x14ac:dyDescent="0.25">
      <c r="A164" s="3">
        <v>311049</v>
      </c>
      <c r="B164" s="3" t="s">
        <v>937</v>
      </c>
      <c r="C164" s="3" t="s">
        <v>386</v>
      </c>
      <c r="D164" s="3"/>
      <c r="E164" s="500">
        <v>39569</v>
      </c>
      <c r="F164" s="3">
        <v>52.020600000000002</v>
      </c>
    </row>
    <row r="165" spans="1:6" hidden="1" x14ac:dyDescent="0.25">
      <c r="A165" s="3"/>
      <c r="B165" s="3"/>
      <c r="C165" s="3"/>
      <c r="D165" s="3"/>
      <c r="E165" s="500">
        <v>42137</v>
      </c>
    </row>
    <row r="166" spans="1:6" hidden="1" x14ac:dyDescent="0.25">
      <c r="A166" s="3">
        <v>993158</v>
      </c>
      <c r="B166" s="3" t="s">
        <v>768</v>
      </c>
      <c r="C166" s="3" t="s">
        <v>24</v>
      </c>
      <c r="D166" s="3" t="s">
        <v>769</v>
      </c>
      <c r="E166" s="500">
        <v>42137</v>
      </c>
      <c r="F166" s="3">
        <v>9.0100999999999996</v>
      </c>
    </row>
    <row r="167" spans="1:6" hidden="1" x14ac:dyDescent="0.25">
      <c r="A167" s="3">
        <v>1013296</v>
      </c>
      <c r="B167" s="3" t="s">
        <v>674</v>
      </c>
      <c r="C167" s="3" t="s">
        <v>110</v>
      </c>
      <c r="D167" s="3" t="s">
        <v>675</v>
      </c>
      <c r="E167" s="500">
        <v>42137</v>
      </c>
      <c r="F167" s="3">
        <v>42.010100000000001</v>
      </c>
    </row>
    <row r="168" spans="1:6" hidden="1" x14ac:dyDescent="0.25">
      <c r="A168" s="3">
        <v>996522</v>
      </c>
      <c r="B168" s="3" t="s">
        <v>564</v>
      </c>
      <c r="C168" s="3" t="s">
        <v>60</v>
      </c>
      <c r="D168" s="3" t="s">
        <v>565</v>
      </c>
      <c r="E168" s="500">
        <v>42137</v>
      </c>
      <c r="F168" s="3">
        <v>16.0901</v>
      </c>
    </row>
    <row r="169" spans="1:6" hidden="1" x14ac:dyDescent="0.25">
      <c r="A169" s="3">
        <v>994005</v>
      </c>
      <c r="B169" s="3" t="s">
        <v>472</v>
      </c>
      <c r="C169" s="3" t="s">
        <v>54</v>
      </c>
      <c r="D169" s="3" t="s">
        <v>55</v>
      </c>
      <c r="E169" s="500">
        <v>42137</v>
      </c>
      <c r="F169" s="3">
        <v>45.100099999999998</v>
      </c>
    </row>
    <row r="170" spans="1:6" hidden="1" x14ac:dyDescent="0.25">
      <c r="A170" s="3">
        <v>919335</v>
      </c>
      <c r="B170" s="3" t="s">
        <v>784</v>
      </c>
      <c r="C170" s="3" t="s">
        <v>24</v>
      </c>
      <c r="D170" s="3" t="s">
        <v>785</v>
      </c>
      <c r="E170" s="500">
        <v>41992</v>
      </c>
      <c r="F170" s="3">
        <v>9.0100999999999996</v>
      </c>
    </row>
    <row r="171" spans="1:6" hidden="1" x14ac:dyDescent="0.25">
      <c r="A171" s="3">
        <v>932767</v>
      </c>
      <c r="B171" s="3" t="s">
        <v>442</v>
      </c>
      <c r="C171" s="3" t="s">
        <v>72</v>
      </c>
      <c r="D171" s="3" t="s">
        <v>443</v>
      </c>
      <c r="E171" s="500">
        <v>41992</v>
      </c>
      <c r="F171" s="3">
        <v>26.020199999999999</v>
      </c>
    </row>
    <row r="172" spans="1:6" hidden="1" x14ac:dyDescent="0.25">
      <c r="A172" s="3">
        <v>1019185</v>
      </c>
      <c r="B172" s="3" t="s">
        <v>902</v>
      </c>
      <c r="C172" s="3" t="s">
        <v>362</v>
      </c>
      <c r="D172" s="3" t="s">
        <v>903</v>
      </c>
      <c r="E172" s="500">
        <v>42137</v>
      </c>
      <c r="F172" s="3">
        <v>52.140099999999997</v>
      </c>
    </row>
    <row r="173" spans="1:6" hidden="1" x14ac:dyDescent="0.25">
      <c r="A173" s="3">
        <v>900048</v>
      </c>
      <c r="B173" s="3" t="s">
        <v>888</v>
      </c>
      <c r="C173" s="3" t="s">
        <v>50</v>
      </c>
      <c r="D173" s="3" t="s">
        <v>889</v>
      </c>
      <c r="E173" s="500">
        <v>42137</v>
      </c>
      <c r="F173" s="3">
        <v>24.010100000000001</v>
      </c>
    </row>
    <row r="174" spans="1:6" hidden="1" x14ac:dyDescent="0.25">
      <c r="A174" s="3">
        <v>942840</v>
      </c>
      <c r="B174" s="3" t="s">
        <v>801</v>
      </c>
      <c r="C174" s="3" t="s">
        <v>379</v>
      </c>
      <c r="D174" s="3" t="s">
        <v>802</v>
      </c>
      <c r="E174" s="500">
        <v>42137</v>
      </c>
      <c r="F174" s="3">
        <v>52.120600000000003</v>
      </c>
    </row>
    <row r="175" spans="1:6" hidden="1" x14ac:dyDescent="0.25">
      <c r="A175" s="3">
        <v>994020</v>
      </c>
      <c r="B175" s="3" t="s">
        <v>734</v>
      </c>
      <c r="C175" s="3" t="s">
        <v>84</v>
      </c>
      <c r="D175" s="3" t="s">
        <v>735</v>
      </c>
      <c r="E175" s="500">
        <v>42137</v>
      </c>
      <c r="F175" s="3">
        <v>52.080100000000002</v>
      </c>
    </row>
    <row r="176" spans="1:6" hidden="1" x14ac:dyDescent="0.25">
      <c r="A176" s="3">
        <v>942844</v>
      </c>
      <c r="B176" s="3" t="s">
        <v>467</v>
      </c>
      <c r="C176" s="3" t="s">
        <v>96</v>
      </c>
      <c r="D176" s="3" t="s">
        <v>138</v>
      </c>
      <c r="E176" s="500">
        <v>42137</v>
      </c>
      <c r="F176" s="3">
        <v>3.0104000000000002</v>
      </c>
    </row>
    <row r="177" spans="1:6" hidden="1" x14ac:dyDescent="0.25">
      <c r="A177" s="3">
        <v>918514</v>
      </c>
      <c r="B177" s="3" t="s">
        <v>631</v>
      </c>
      <c r="C177" s="3" t="s">
        <v>70</v>
      </c>
      <c r="D177" s="3" t="s">
        <v>30</v>
      </c>
      <c r="E177" s="500">
        <v>42137</v>
      </c>
      <c r="F177" s="3">
        <v>40.0501</v>
      </c>
    </row>
    <row r="178" spans="1:6" hidden="1" x14ac:dyDescent="0.25">
      <c r="A178" s="3">
        <v>933618</v>
      </c>
      <c r="B178" s="3" t="s">
        <v>431</v>
      </c>
      <c r="C178" s="3" t="s">
        <v>66</v>
      </c>
      <c r="D178" s="3" t="s">
        <v>28</v>
      </c>
      <c r="E178" s="500">
        <v>42137</v>
      </c>
      <c r="F178" s="3">
        <v>26.010100000000001</v>
      </c>
    </row>
    <row r="179" spans="1:6" hidden="1" x14ac:dyDescent="0.25">
      <c r="A179" s="3">
        <v>1011646</v>
      </c>
      <c r="B179" s="3" t="s">
        <v>515</v>
      </c>
      <c r="C179" s="3" t="s">
        <v>384</v>
      </c>
      <c r="D179" s="3" t="s">
        <v>516</v>
      </c>
      <c r="E179" s="500">
        <v>42137</v>
      </c>
      <c r="F179" s="3">
        <v>30.180099999999999</v>
      </c>
    </row>
    <row r="180" spans="1:6" hidden="1" x14ac:dyDescent="0.25">
      <c r="A180" s="3">
        <v>1019197</v>
      </c>
      <c r="B180" s="3" t="s">
        <v>585</v>
      </c>
      <c r="C180" s="3" t="s">
        <v>87</v>
      </c>
      <c r="D180" s="3" t="s">
        <v>404</v>
      </c>
      <c r="E180" s="500">
        <v>42137</v>
      </c>
      <c r="F180" s="3">
        <v>52.020099999999999</v>
      </c>
    </row>
    <row r="181" spans="1:6" hidden="1" x14ac:dyDescent="0.25">
      <c r="A181" s="3">
        <v>1019198</v>
      </c>
      <c r="B181" s="3" t="s">
        <v>652</v>
      </c>
      <c r="C181" s="3" t="s">
        <v>72</v>
      </c>
      <c r="D181" s="3" t="s">
        <v>438</v>
      </c>
      <c r="E181" s="500">
        <v>42230</v>
      </c>
      <c r="F181" s="3">
        <v>26.020199999999999</v>
      </c>
    </row>
    <row r="182" spans="1:6" hidden="1" x14ac:dyDescent="0.25">
      <c r="A182" s="3">
        <v>939495</v>
      </c>
      <c r="B182" s="3" t="s">
        <v>432</v>
      </c>
      <c r="C182" s="3" t="s">
        <v>378</v>
      </c>
      <c r="D182" s="3"/>
      <c r="E182" s="500">
        <v>41992</v>
      </c>
      <c r="F182" s="3">
        <v>24.010200000000001</v>
      </c>
    </row>
    <row r="183" spans="1:6" hidden="1" x14ac:dyDescent="0.25">
      <c r="A183" s="3">
        <v>994031</v>
      </c>
      <c r="B183" s="3" t="s">
        <v>727</v>
      </c>
      <c r="C183" s="3" t="s">
        <v>66</v>
      </c>
      <c r="D183" s="3" t="s">
        <v>28</v>
      </c>
      <c r="E183" s="500">
        <v>42137</v>
      </c>
      <c r="F183" s="3">
        <v>26.010100000000001</v>
      </c>
    </row>
    <row r="184" spans="1:6" hidden="1" x14ac:dyDescent="0.25">
      <c r="A184" s="3">
        <v>1019205</v>
      </c>
      <c r="B184" s="3" t="s">
        <v>913</v>
      </c>
      <c r="C184" s="3" t="s">
        <v>74</v>
      </c>
      <c r="D184" s="3" t="s">
        <v>32</v>
      </c>
      <c r="E184" s="500">
        <v>42137</v>
      </c>
      <c r="F184" s="3">
        <v>11.0101</v>
      </c>
    </row>
    <row r="185" spans="1:6" hidden="1" x14ac:dyDescent="0.25">
      <c r="A185" s="3">
        <v>1020044</v>
      </c>
      <c r="B185" s="3" t="s">
        <v>775</v>
      </c>
      <c r="C185" s="3" t="s">
        <v>54</v>
      </c>
      <c r="D185" s="3" t="s">
        <v>776</v>
      </c>
      <c r="E185" s="500">
        <v>42137</v>
      </c>
      <c r="F185" s="3">
        <v>45.100099999999998</v>
      </c>
    </row>
    <row r="186" spans="1:6" hidden="1" x14ac:dyDescent="0.25">
      <c r="A186" s="3">
        <v>935308</v>
      </c>
      <c r="B186" s="3" t="s">
        <v>765</v>
      </c>
      <c r="C186" s="3" t="s">
        <v>66</v>
      </c>
      <c r="D186" s="3" t="s">
        <v>28</v>
      </c>
      <c r="E186" s="500">
        <v>42137</v>
      </c>
      <c r="F186" s="3">
        <v>26.010100000000001</v>
      </c>
    </row>
    <row r="187" spans="1:6" hidden="1" x14ac:dyDescent="0.25">
      <c r="A187" s="3">
        <v>942869</v>
      </c>
      <c r="B187" s="3" t="s">
        <v>532</v>
      </c>
      <c r="C187" s="3" t="s">
        <v>66</v>
      </c>
      <c r="D187" s="3" t="s">
        <v>398</v>
      </c>
      <c r="E187" s="500">
        <v>42137</v>
      </c>
      <c r="F187" s="3">
        <v>26.010100000000001</v>
      </c>
    </row>
    <row r="188" spans="1:6" hidden="1" x14ac:dyDescent="0.25">
      <c r="A188" s="3">
        <v>993213</v>
      </c>
      <c r="B188" s="3" t="s">
        <v>788</v>
      </c>
      <c r="C188" s="3" t="s">
        <v>92</v>
      </c>
      <c r="D188" s="3" t="s">
        <v>584</v>
      </c>
      <c r="E188" s="500">
        <v>42137</v>
      </c>
      <c r="F188" s="3">
        <v>13.0101</v>
      </c>
    </row>
    <row r="189" spans="1:6" hidden="1" x14ac:dyDescent="0.25">
      <c r="A189" s="3">
        <v>1011671</v>
      </c>
      <c r="B189" s="3" t="s">
        <v>738</v>
      </c>
      <c r="C189" s="3" t="s">
        <v>99</v>
      </c>
      <c r="D189" s="3" t="s">
        <v>36</v>
      </c>
      <c r="E189" s="500">
        <v>42137</v>
      </c>
      <c r="F189" s="3">
        <v>40.060099999999998</v>
      </c>
    </row>
    <row r="190" spans="1:6" hidden="1" x14ac:dyDescent="0.25">
      <c r="A190" s="3">
        <v>993215</v>
      </c>
      <c r="B190" s="3" t="s">
        <v>638</v>
      </c>
      <c r="C190" s="3" t="s">
        <v>72</v>
      </c>
      <c r="D190" s="3" t="s">
        <v>438</v>
      </c>
      <c r="E190" s="500">
        <v>42137</v>
      </c>
      <c r="F190" s="3">
        <v>26.020199999999999</v>
      </c>
    </row>
    <row r="191" spans="1:6" hidden="1" x14ac:dyDescent="0.25">
      <c r="A191" s="3">
        <v>1012519</v>
      </c>
      <c r="B191" s="3" t="s">
        <v>662</v>
      </c>
      <c r="C191" s="3" t="s">
        <v>76</v>
      </c>
      <c r="D191" s="3" t="s">
        <v>481</v>
      </c>
      <c r="E191" s="500">
        <v>42137</v>
      </c>
      <c r="F191" s="3">
        <v>52.010100000000001</v>
      </c>
    </row>
    <row r="192" spans="1:6" hidden="1" x14ac:dyDescent="0.25">
      <c r="A192" s="3">
        <v>1012522</v>
      </c>
      <c r="B192" s="3" t="s">
        <v>595</v>
      </c>
      <c r="C192" s="3" t="s">
        <v>78</v>
      </c>
      <c r="D192" s="3" t="s">
        <v>596</v>
      </c>
      <c r="E192" s="500">
        <v>42137</v>
      </c>
      <c r="F192" s="3">
        <v>52.030099999999997</v>
      </c>
    </row>
    <row r="193" spans="1:6" hidden="1" x14ac:dyDescent="0.25">
      <c r="A193" s="3">
        <v>1009166</v>
      </c>
      <c r="B193" s="3" t="s">
        <v>463</v>
      </c>
      <c r="C193" s="3" t="s">
        <v>384</v>
      </c>
      <c r="D193" s="3" t="s">
        <v>464</v>
      </c>
      <c r="E193" s="500">
        <v>42237</v>
      </c>
      <c r="F193" s="3">
        <v>30.180099999999999</v>
      </c>
    </row>
    <row r="194" spans="1:6" hidden="1" x14ac:dyDescent="0.25">
      <c r="A194" s="3">
        <v>936173</v>
      </c>
      <c r="B194" s="3" t="s">
        <v>743</v>
      </c>
      <c r="C194" s="3" t="s">
        <v>24</v>
      </c>
      <c r="D194" s="3" t="s">
        <v>744</v>
      </c>
      <c r="E194" s="500">
        <v>42137</v>
      </c>
      <c r="F194" s="3">
        <v>9.0100999999999996</v>
      </c>
    </row>
    <row r="195" spans="1:6" hidden="1" x14ac:dyDescent="0.25">
      <c r="A195" s="3">
        <v>933661</v>
      </c>
      <c r="B195" s="3" t="s">
        <v>659</v>
      </c>
      <c r="C195" s="3" t="s">
        <v>66</v>
      </c>
      <c r="D195" s="3" t="s">
        <v>28</v>
      </c>
      <c r="E195" s="500">
        <v>42137</v>
      </c>
      <c r="F195" s="3">
        <v>26.010100000000001</v>
      </c>
    </row>
    <row r="196" spans="1:6" hidden="1" x14ac:dyDescent="0.25">
      <c r="A196" s="3">
        <v>939536</v>
      </c>
      <c r="B196" s="3" t="s">
        <v>894</v>
      </c>
      <c r="C196" s="3" t="s">
        <v>66</v>
      </c>
      <c r="D196" s="3" t="s">
        <v>28</v>
      </c>
      <c r="E196" s="500">
        <v>42137</v>
      </c>
      <c r="F196" s="3">
        <v>26.010100000000001</v>
      </c>
    </row>
    <row r="197" spans="1:6" hidden="1" x14ac:dyDescent="0.25">
      <c r="A197" s="3">
        <v>994910</v>
      </c>
      <c r="B197" s="3" t="s">
        <v>717</v>
      </c>
      <c r="C197" s="3" t="s">
        <v>96</v>
      </c>
      <c r="D197" s="3" t="s">
        <v>718</v>
      </c>
      <c r="E197" s="500">
        <v>42137</v>
      </c>
      <c r="F197" s="3">
        <v>3.0104000000000002</v>
      </c>
    </row>
    <row r="198" spans="1:6" hidden="1" x14ac:dyDescent="0.25">
      <c r="A198" s="3">
        <v>942896</v>
      </c>
      <c r="B198" s="3" t="s">
        <v>716</v>
      </c>
      <c r="C198" s="3" t="s">
        <v>66</v>
      </c>
      <c r="D198" s="3" t="s">
        <v>398</v>
      </c>
      <c r="E198" s="500">
        <v>42137</v>
      </c>
      <c r="F198" s="3">
        <v>26.010100000000001</v>
      </c>
    </row>
    <row r="199" spans="1:6" hidden="1" x14ac:dyDescent="0.25">
      <c r="A199" s="3">
        <v>1019250</v>
      </c>
      <c r="B199" s="3" t="s">
        <v>448</v>
      </c>
      <c r="C199" s="3" t="s">
        <v>110</v>
      </c>
      <c r="D199" s="3" t="s">
        <v>57</v>
      </c>
      <c r="E199" s="500">
        <v>42137</v>
      </c>
      <c r="F199" s="3">
        <v>42.010100000000001</v>
      </c>
    </row>
    <row r="200" spans="1:6" hidden="1" x14ac:dyDescent="0.25">
      <c r="A200" s="3">
        <v>914381</v>
      </c>
      <c r="B200" s="3" t="s">
        <v>620</v>
      </c>
      <c r="C200" s="3" t="s">
        <v>80</v>
      </c>
      <c r="D200" s="3" t="s">
        <v>621</v>
      </c>
      <c r="E200" s="500">
        <v>41992</v>
      </c>
      <c r="F200" s="3">
        <v>45.060099999999998</v>
      </c>
    </row>
    <row r="201" spans="1:6" hidden="1" x14ac:dyDescent="0.25">
      <c r="A201" s="3">
        <v>993250</v>
      </c>
      <c r="B201" s="3" t="s">
        <v>594</v>
      </c>
      <c r="C201" s="3" t="s">
        <v>48</v>
      </c>
      <c r="D201" s="3" t="s">
        <v>91</v>
      </c>
      <c r="E201" s="500">
        <v>42230</v>
      </c>
      <c r="F201" s="3">
        <v>30.200099999999999</v>
      </c>
    </row>
    <row r="202" spans="1:6" hidden="1" x14ac:dyDescent="0.25">
      <c r="A202" s="3">
        <v>926969</v>
      </c>
      <c r="B202" s="3" t="s">
        <v>868</v>
      </c>
      <c r="C202" s="3" t="s">
        <v>99</v>
      </c>
      <c r="D202" s="3" t="s">
        <v>36</v>
      </c>
      <c r="E202" s="500">
        <v>42137</v>
      </c>
      <c r="F202" s="3">
        <v>40.060099999999998</v>
      </c>
    </row>
    <row r="203" spans="1:6" hidden="1" x14ac:dyDescent="0.25">
      <c r="A203" s="3">
        <v>934526</v>
      </c>
      <c r="B203" s="3" t="s">
        <v>897</v>
      </c>
      <c r="C203" s="3" t="s">
        <v>110</v>
      </c>
      <c r="D203" s="3" t="s">
        <v>898</v>
      </c>
      <c r="E203" s="500">
        <v>42137</v>
      </c>
      <c r="F203" s="3">
        <v>42.010100000000001</v>
      </c>
    </row>
    <row r="204" spans="1:6" hidden="1" x14ac:dyDescent="0.25">
      <c r="A204" s="3">
        <v>927814</v>
      </c>
      <c r="B204" s="3" t="s">
        <v>533</v>
      </c>
      <c r="C204" s="3" t="s">
        <v>384</v>
      </c>
      <c r="D204" s="3" t="s">
        <v>464</v>
      </c>
      <c r="E204" s="500">
        <v>42137</v>
      </c>
      <c r="F204" s="3">
        <v>30.180099999999999</v>
      </c>
    </row>
    <row r="205" spans="1:6" hidden="1" x14ac:dyDescent="0.25">
      <c r="A205" s="3">
        <v>1005842</v>
      </c>
      <c r="B205" s="3" t="s">
        <v>900</v>
      </c>
      <c r="C205" s="3" t="s">
        <v>110</v>
      </c>
      <c r="D205" s="3" t="s">
        <v>901</v>
      </c>
      <c r="E205" s="500">
        <v>42137</v>
      </c>
      <c r="F205" s="3">
        <v>42.010100000000001</v>
      </c>
    </row>
    <row r="206" spans="1:6" hidden="1" x14ac:dyDescent="0.25">
      <c r="A206" s="3">
        <v>937054</v>
      </c>
      <c r="B206" s="3" t="s">
        <v>561</v>
      </c>
      <c r="C206" s="3" t="s">
        <v>375</v>
      </c>
      <c r="D206" s="3" t="s">
        <v>562</v>
      </c>
      <c r="E206" s="500">
        <v>42137</v>
      </c>
      <c r="F206" s="3">
        <v>50.050699999999999</v>
      </c>
    </row>
    <row r="207" spans="1:6" hidden="1" x14ac:dyDescent="0.25">
      <c r="A207" s="3">
        <v>945446</v>
      </c>
      <c r="B207" s="3" t="s">
        <v>475</v>
      </c>
      <c r="C207" s="3" t="s">
        <v>105</v>
      </c>
      <c r="D207" s="3" t="s">
        <v>476</v>
      </c>
      <c r="E207" s="500">
        <v>42137</v>
      </c>
      <c r="F207" s="3">
        <v>40.080100000000002</v>
      </c>
    </row>
    <row r="208" spans="1:6" hidden="1" x14ac:dyDescent="0.25">
      <c r="A208" s="3">
        <v>936218</v>
      </c>
      <c r="B208" s="3" t="s">
        <v>628</v>
      </c>
      <c r="C208" s="3" t="s">
        <v>96</v>
      </c>
      <c r="D208" s="3" t="s">
        <v>138</v>
      </c>
      <c r="E208" s="500">
        <v>42137</v>
      </c>
      <c r="F208" s="3">
        <v>3.0104000000000002</v>
      </c>
    </row>
    <row r="209" spans="1:6" hidden="1" x14ac:dyDescent="0.25">
      <c r="A209" s="3">
        <v>28421</v>
      </c>
      <c r="B209" s="3" t="s">
        <v>938</v>
      </c>
      <c r="C209" s="3" t="s">
        <v>386</v>
      </c>
      <c r="D209" s="3"/>
      <c r="E209" s="500">
        <v>30834</v>
      </c>
      <c r="F209" s="3">
        <v>52.020600000000002</v>
      </c>
    </row>
    <row r="210" spans="1:6" hidden="1" x14ac:dyDescent="0.25">
      <c r="A210" s="3"/>
      <c r="B210" s="3"/>
      <c r="C210" s="3"/>
      <c r="D210" s="3"/>
      <c r="E210" s="500">
        <v>42137</v>
      </c>
    </row>
    <row r="211" spans="1:6" hidden="1" x14ac:dyDescent="0.25">
      <c r="A211" s="3">
        <v>942097</v>
      </c>
      <c r="B211" s="3" t="s">
        <v>895</v>
      </c>
      <c r="C211" s="3" t="s">
        <v>76</v>
      </c>
      <c r="D211" s="3" t="s">
        <v>896</v>
      </c>
      <c r="E211" s="500">
        <v>42137</v>
      </c>
      <c r="F211" s="3">
        <v>52.010100000000001</v>
      </c>
    </row>
    <row r="212" spans="1:6" hidden="1" x14ac:dyDescent="0.25">
      <c r="A212" s="3">
        <v>932032</v>
      </c>
      <c r="B212" s="3" t="s">
        <v>576</v>
      </c>
      <c r="C212" s="3" t="s">
        <v>96</v>
      </c>
      <c r="D212" s="3" t="s">
        <v>138</v>
      </c>
      <c r="E212" s="500">
        <v>42137</v>
      </c>
      <c r="F212" s="3">
        <v>3.0104000000000002</v>
      </c>
    </row>
    <row r="213" spans="1:6" hidden="1" x14ac:dyDescent="0.25">
      <c r="A213" s="3">
        <v>935390</v>
      </c>
      <c r="B213" s="3" t="s">
        <v>514</v>
      </c>
      <c r="C213" s="3" t="s">
        <v>72</v>
      </c>
      <c r="D213" s="3" t="s">
        <v>438</v>
      </c>
      <c r="E213" s="500">
        <v>42137</v>
      </c>
      <c r="F213" s="3">
        <v>26.020199999999999</v>
      </c>
    </row>
    <row r="214" spans="1:6" hidden="1" x14ac:dyDescent="0.25">
      <c r="A214" s="3">
        <v>933717</v>
      </c>
      <c r="B214" s="3" t="s">
        <v>625</v>
      </c>
      <c r="C214" s="3" t="s">
        <v>66</v>
      </c>
      <c r="D214" s="3" t="s">
        <v>28</v>
      </c>
      <c r="E214" s="500">
        <v>42137</v>
      </c>
      <c r="F214" s="3">
        <v>26.010100000000001</v>
      </c>
    </row>
    <row r="215" spans="1:6" hidden="1" x14ac:dyDescent="0.25">
      <c r="A215" s="3">
        <v>1013425</v>
      </c>
      <c r="B215" s="3" t="s">
        <v>721</v>
      </c>
      <c r="C215" s="3" t="s">
        <v>48</v>
      </c>
      <c r="D215" s="3" t="s">
        <v>91</v>
      </c>
      <c r="E215" s="500">
        <v>42137</v>
      </c>
      <c r="F215" s="3">
        <v>30.200099999999999</v>
      </c>
    </row>
    <row r="216" spans="1:6" hidden="1" x14ac:dyDescent="0.25">
      <c r="A216" s="3">
        <v>1035245</v>
      </c>
      <c r="B216" s="3" t="s">
        <v>644</v>
      </c>
      <c r="C216" s="3" t="s">
        <v>76</v>
      </c>
      <c r="D216" s="3" t="s">
        <v>404</v>
      </c>
      <c r="E216" s="500">
        <v>41992</v>
      </c>
      <c r="F216" s="3">
        <v>52.010100000000001</v>
      </c>
    </row>
    <row r="217" spans="1:6" hidden="1" x14ac:dyDescent="0.25">
      <c r="A217" s="3">
        <v>947990</v>
      </c>
      <c r="B217" s="3" t="s">
        <v>524</v>
      </c>
      <c r="C217" s="3" t="s">
        <v>80</v>
      </c>
      <c r="D217" s="3" t="s">
        <v>525</v>
      </c>
      <c r="E217" s="500">
        <v>42137</v>
      </c>
      <c r="F217" s="3">
        <v>45.060099999999998</v>
      </c>
    </row>
    <row r="218" spans="1:6" hidden="1" x14ac:dyDescent="0.25">
      <c r="A218" s="3">
        <v>993299</v>
      </c>
      <c r="B218" s="3" t="s">
        <v>806</v>
      </c>
      <c r="C218" s="3" t="s">
        <v>66</v>
      </c>
      <c r="D218" s="3" t="s">
        <v>567</v>
      </c>
      <c r="E218" s="500">
        <v>42137</v>
      </c>
      <c r="F218" s="3">
        <v>26.010100000000001</v>
      </c>
    </row>
    <row r="219" spans="1:6" hidden="1" x14ac:dyDescent="0.25">
      <c r="A219" s="3">
        <v>918628</v>
      </c>
      <c r="B219" s="3" t="s">
        <v>569</v>
      </c>
      <c r="C219" s="3" t="s">
        <v>96</v>
      </c>
      <c r="D219" s="3" t="s">
        <v>570</v>
      </c>
      <c r="E219" s="500">
        <v>41992</v>
      </c>
      <c r="F219" s="3">
        <v>3.0104000000000002</v>
      </c>
    </row>
    <row r="220" spans="1:6" hidden="1" x14ac:dyDescent="0.25">
      <c r="A220" s="3">
        <v>1010080</v>
      </c>
      <c r="B220" s="3" t="s">
        <v>892</v>
      </c>
      <c r="C220" s="3" t="s">
        <v>54</v>
      </c>
      <c r="D220" s="3" t="s">
        <v>55</v>
      </c>
      <c r="E220" s="500">
        <v>42137</v>
      </c>
      <c r="F220" s="3">
        <v>45.100099999999998</v>
      </c>
    </row>
    <row r="221" spans="1:6" hidden="1" x14ac:dyDescent="0.25">
      <c r="A221" s="3">
        <v>947997</v>
      </c>
      <c r="B221" s="3" t="s">
        <v>615</v>
      </c>
      <c r="C221" s="3" t="s">
        <v>24</v>
      </c>
      <c r="D221" s="3" t="s">
        <v>69</v>
      </c>
      <c r="E221" s="500">
        <v>42137</v>
      </c>
      <c r="F221" s="3">
        <v>9.0100999999999996</v>
      </c>
    </row>
    <row r="222" spans="1:6" hidden="1" x14ac:dyDescent="0.25">
      <c r="A222" s="3">
        <v>931217</v>
      </c>
      <c r="B222" s="3" t="s">
        <v>780</v>
      </c>
      <c r="C222" s="3" t="s">
        <v>98</v>
      </c>
      <c r="D222" s="3" t="s">
        <v>446</v>
      </c>
      <c r="E222" s="500">
        <v>42137</v>
      </c>
      <c r="F222" s="3">
        <v>3.9998999999999998</v>
      </c>
    </row>
    <row r="223" spans="1:6" hidden="1" x14ac:dyDescent="0.25">
      <c r="A223" s="3">
        <v>936253</v>
      </c>
      <c r="B223" s="3" t="s">
        <v>624</v>
      </c>
      <c r="C223" s="3" t="s">
        <v>110</v>
      </c>
      <c r="D223" s="3"/>
      <c r="E223" s="500">
        <v>42137</v>
      </c>
      <c r="F223" s="3">
        <v>24.010100000000001</v>
      </c>
    </row>
    <row r="224" spans="1:6" hidden="1" x14ac:dyDescent="0.25">
      <c r="A224" s="3">
        <v>1080561</v>
      </c>
      <c r="B224" s="3" t="s">
        <v>722</v>
      </c>
      <c r="C224" s="3" t="s">
        <v>48</v>
      </c>
      <c r="D224" s="3" t="s">
        <v>723</v>
      </c>
      <c r="E224" s="500">
        <v>42137</v>
      </c>
      <c r="F224" s="3">
        <v>30.200099999999999</v>
      </c>
    </row>
    <row r="225" spans="1:6" hidden="1" x14ac:dyDescent="0.25">
      <c r="A225" s="3">
        <v>1031900</v>
      </c>
      <c r="B225" s="3" t="s">
        <v>499</v>
      </c>
      <c r="C225" s="3" t="s">
        <v>56</v>
      </c>
      <c r="D225" s="3" t="s">
        <v>500</v>
      </c>
      <c r="E225" s="500">
        <v>42137</v>
      </c>
      <c r="F225" s="3">
        <v>45.0901</v>
      </c>
    </row>
    <row r="226" spans="1:6" hidden="1" x14ac:dyDescent="0.25">
      <c r="A226" s="3">
        <v>1013447</v>
      </c>
      <c r="B226" s="3" t="s">
        <v>736</v>
      </c>
      <c r="C226" s="3" t="s">
        <v>66</v>
      </c>
      <c r="D226" s="3" t="s">
        <v>408</v>
      </c>
      <c r="E226" s="500">
        <v>42137</v>
      </c>
      <c r="F226" s="3">
        <v>26.010100000000001</v>
      </c>
    </row>
    <row r="227" spans="1:6" hidden="1" x14ac:dyDescent="0.25">
      <c r="A227" s="3">
        <v>930387</v>
      </c>
      <c r="B227" s="3" t="s">
        <v>682</v>
      </c>
      <c r="C227" s="3" t="s">
        <v>65</v>
      </c>
      <c r="D227" s="3" t="s">
        <v>683</v>
      </c>
      <c r="E227" s="500">
        <v>42137</v>
      </c>
      <c r="F227" s="3">
        <v>16.090499999999999</v>
      </c>
    </row>
    <row r="228" spans="1:6" hidden="1" x14ac:dyDescent="0.25">
      <c r="A228" s="3">
        <v>937939</v>
      </c>
      <c r="B228" s="3" t="s">
        <v>568</v>
      </c>
      <c r="C228" s="3" t="s">
        <v>96</v>
      </c>
      <c r="D228" s="3" t="s">
        <v>138</v>
      </c>
      <c r="E228" s="500">
        <v>42230</v>
      </c>
      <c r="F228" s="3">
        <v>3.0104000000000002</v>
      </c>
    </row>
    <row r="229" spans="1:6" hidden="1" x14ac:dyDescent="0.25">
      <c r="A229" s="3">
        <v>939620</v>
      </c>
      <c r="B229" s="3" t="s">
        <v>547</v>
      </c>
      <c r="C229" s="3" t="s">
        <v>376</v>
      </c>
      <c r="D229" s="3" t="s">
        <v>548</v>
      </c>
      <c r="E229" s="500">
        <v>42137</v>
      </c>
      <c r="F229" s="3">
        <v>9.0905000000000005</v>
      </c>
    </row>
    <row r="230" spans="1:6" hidden="1" x14ac:dyDescent="0.25">
      <c r="A230" s="3">
        <v>1003390</v>
      </c>
      <c r="B230" s="3" t="s">
        <v>489</v>
      </c>
      <c r="C230" s="3" t="s">
        <v>54</v>
      </c>
      <c r="D230" s="3" t="s">
        <v>55</v>
      </c>
      <c r="E230" s="500">
        <v>42137</v>
      </c>
      <c r="F230" s="3">
        <v>45.100099999999998</v>
      </c>
    </row>
    <row r="231" spans="1:6" hidden="1" x14ac:dyDescent="0.25">
      <c r="A231" s="3">
        <v>902711</v>
      </c>
      <c r="B231" s="3" t="s">
        <v>939</v>
      </c>
      <c r="C231" s="3" t="s">
        <v>361</v>
      </c>
      <c r="D231" s="3" t="s">
        <v>523</v>
      </c>
      <c r="E231" s="500">
        <v>41873</v>
      </c>
      <c r="F231" s="3">
        <v>52.020099999999999</v>
      </c>
    </row>
    <row r="232" spans="1:6" hidden="1" x14ac:dyDescent="0.25">
      <c r="A232" s="3">
        <v>919496</v>
      </c>
      <c r="B232" s="3" t="s">
        <v>421</v>
      </c>
      <c r="C232" s="3" t="s">
        <v>50</v>
      </c>
      <c r="D232" s="3" t="s">
        <v>422</v>
      </c>
      <c r="E232" s="500">
        <v>41992</v>
      </c>
      <c r="F232" s="3">
        <v>24.010100000000001</v>
      </c>
    </row>
    <row r="233" spans="1:6" hidden="1" x14ac:dyDescent="0.25">
      <c r="A233" s="3">
        <v>1011786</v>
      </c>
      <c r="B233" s="3" t="s">
        <v>418</v>
      </c>
      <c r="C233" s="3" t="s">
        <v>31</v>
      </c>
      <c r="D233" s="3" t="s">
        <v>419</v>
      </c>
      <c r="E233" s="500">
        <v>42137</v>
      </c>
      <c r="F233" s="3">
        <v>13.1305</v>
      </c>
    </row>
    <row r="234" spans="1:6" hidden="1" x14ac:dyDescent="0.25">
      <c r="A234" s="3">
        <v>993329</v>
      </c>
      <c r="B234" s="3" t="s">
        <v>558</v>
      </c>
      <c r="C234" s="3" t="s">
        <v>370</v>
      </c>
      <c r="D234" s="3"/>
      <c r="E234" s="500">
        <v>42137</v>
      </c>
      <c r="F234" s="3">
        <v>52.030099999999997</v>
      </c>
    </row>
    <row r="235" spans="1:6" hidden="1" x14ac:dyDescent="0.25">
      <c r="A235" s="3">
        <v>1053738</v>
      </c>
      <c r="B235" s="3" t="s">
        <v>425</v>
      </c>
      <c r="C235" s="3" t="s">
        <v>370</v>
      </c>
      <c r="D235" s="3"/>
      <c r="E235" s="500">
        <v>42137</v>
      </c>
      <c r="F235" s="3">
        <v>52.030099999999997</v>
      </c>
    </row>
    <row r="236" spans="1:6" hidden="1" x14ac:dyDescent="0.25">
      <c r="A236" s="3">
        <v>1021020</v>
      </c>
      <c r="B236" s="3" t="s">
        <v>756</v>
      </c>
      <c r="C236" s="3" t="s">
        <v>80</v>
      </c>
      <c r="D236" s="3" t="s">
        <v>757</v>
      </c>
      <c r="E236" s="500">
        <v>42137</v>
      </c>
      <c r="F236" s="3">
        <v>45.060099999999998</v>
      </c>
    </row>
    <row r="237" spans="1:6" hidden="1" x14ac:dyDescent="0.25">
      <c r="A237" s="3">
        <v>934603</v>
      </c>
      <c r="B237" s="3" t="s">
        <v>684</v>
      </c>
      <c r="C237" s="3" t="s">
        <v>74</v>
      </c>
      <c r="D237" s="3" t="s">
        <v>685</v>
      </c>
      <c r="E237" s="500">
        <v>42137</v>
      </c>
      <c r="F237" s="3">
        <v>11.0101</v>
      </c>
    </row>
    <row r="238" spans="1:6" hidden="1" x14ac:dyDescent="0.25">
      <c r="A238" s="3">
        <v>1021023</v>
      </c>
      <c r="B238" s="3" t="s">
        <v>833</v>
      </c>
      <c r="C238" s="3" t="s">
        <v>78</v>
      </c>
      <c r="D238" s="3" t="s">
        <v>596</v>
      </c>
      <c r="E238" s="500">
        <v>42137</v>
      </c>
      <c r="F238" s="3">
        <v>52.030099999999997</v>
      </c>
    </row>
    <row r="239" spans="1:6" hidden="1" x14ac:dyDescent="0.25">
      <c r="A239" s="3">
        <v>996692</v>
      </c>
      <c r="B239" s="3" t="s">
        <v>760</v>
      </c>
      <c r="C239" s="3" t="s">
        <v>54</v>
      </c>
      <c r="D239" s="3" t="s">
        <v>55</v>
      </c>
      <c r="E239" s="500">
        <v>42137</v>
      </c>
      <c r="F239" s="3">
        <v>45.100099999999998</v>
      </c>
    </row>
    <row r="240" spans="1:6" hidden="1" x14ac:dyDescent="0.25">
      <c r="A240" s="3">
        <v>1012636</v>
      </c>
      <c r="B240" s="3" t="s">
        <v>692</v>
      </c>
      <c r="C240" s="3" t="s">
        <v>52</v>
      </c>
      <c r="D240" s="3" t="s">
        <v>693</v>
      </c>
      <c r="E240" s="500">
        <v>42137</v>
      </c>
      <c r="F240" s="3">
        <v>30.0501</v>
      </c>
    </row>
    <row r="241" spans="1:6" hidden="1" x14ac:dyDescent="0.25">
      <c r="A241" s="3">
        <v>999213</v>
      </c>
      <c r="B241" s="3" t="s">
        <v>687</v>
      </c>
      <c r="C241" s="3" t="s">
        <v>90</v>
      </c>
      <c r="D241" s="3" t="s">
        <v>428</v>
      </c>
      <c r="E241" s="500">
        <v>42137</v>
      </c>
      <c r="F241" s="3">
        <v>13.0101</v>
      </c>
    </row>
    <row r="242" spans="1:6" hidden="1" x14ac:dyDescent="0.25">
      <c r="A242" s="3">
        <v>1021872</v>
      </c>
      <c r="B242" s="3" t="s">
        <v>915</v>
      </c>
      <c r="C242" s="3" t="s">
        <v>66</v>
      </c>
      <c r="D242" s="3" t="s">
        <v>787</v>
      </c>
      <c r="E242" s="500">
        <v>42137</v>
      </c>
      <c r="F242" s="3">
        <v>26.010100000000001</v>
      </c>
    </row>
    <row r="243" spans="1:6" hidden="1" x14ac:dyDescent="0.25">
      <c r="A243" s="3">
        <v>929586</v>
      </c>
      <c r="B243" s="3" t="s">
        <v>507</v>
      </c>
      <c r="C243" s="3" t="s">
        <v>39</v>
      </c>
      <c r="D243" s="3" t="s">
        <v>508</v>
      </c>
      <c r="E243" s="500">
        <v>42137</v>
      </c>
      <c r="F243" s="3">
        <v>50.070300000000003</v>
      </c>
    </row>
    <row r="244" spans="1:6" hidden="1" x14ac:dyDescent="0.25">
      <c r="A244" s="3">
        <v>943015</v>
      </c>
      <c r="B244" s="3" t="s">
        <v>534</v>
      </c>
      <c r="C244" s="3" t="s">
        <v>112</v>
      </c>
      <c r="D244" s="3" t="s">
        <v>535</v>
      </c>
      <c r="E244" s="500">
        <v>42230</v>
      </c>
      <c r="F244" s="3">
        <v>45.110100000000003</v>
      </c>
    </row>
    <row r="245" spans="1:6" hidden="1" x14ac:dyDescent="0.25">
      <c r="A245" s="3">
        <v>937981</v>
      </c>
      <c r="B245" s="3" t="s">
        <v>440</v>
      </c>
      <c r="C245" s="3" t="s">
        <v>107</v>
      </c>
      <c r="D245" s="3" t="s">
        <v>441</v>
      </c>
      <c r="E245" s="500">
        <v>42137</v>
      </c>
      <c r="F245" s="3">
        <v>14.120100000000001</v>
      </c>
    </row>
    <row r="246" spans="1:6" hidden="1" x14ac:dyDescent="0.25">
      <c r="A246" s="3">
        <v>937982</v>
      </c>
      <c r="B246" s="3" t="s">
        <v>445</v>
      </c>
      <c r="C246" s="3" t="s">
        <v>98</v>
      </c>
      <c r="D246" s="3" t="s">
        <v>446</v>
      </c>
      <c r="E246" s="500">
        <v>42137</v>
      </c>
      <c r="F246" s="3">
        <v>3.9998999999999998</v>
      </c>
    </row>
    <row r="247" spans="1:6" hidden="1" x14ac:dyDescent="0.25">
      <c r="A247" s="3">
        <v>941339</v>
      </c>
      <c r="B247" s="3" t="s">
        <v>414</v>
      </c>
      <c r="C247" s="3" t="s">
        <v>66</v>
      </c>
      <c r="D247" s="3" t="s">
        <v>28</v>
      </c>
      <c r="E247" s="500">
        <v>41992</v>
      </c>
      <c r="F247" s="3">
        <v>26.010100000000001</v>
      </c>
    </row>
    <row r="248" spans="1:6" hidden="1" x14ac:dyDescent="0.25">
      <c r="A248" s="3">
        <v>993358</v>
      </c>
      <c r="B248" s="3" t="s">
        <v>520</v>
      </c>
      <c r="C248" s="3" t="s">
        <v>66</v>
      </c>
      <c r="D248" s="3" t="s">
        <v>521</v>
      </c>
      <c r="E248" s="500">
        <v>41992</v>
      </c>
      <c r="F248" s="3">
        <v>26.010100000000001</v>
      </c>
    </row>
    <row r="249" spans="1:6" hidden="1" x14ac:dyDescent="0.25">
      <c r="A249" s="3">
        <v>999233</v>
      </c>
      <c r="B249" s="3" t="s">
        <v>427</v>
      </c>
      <c r="C249" s="3" t="s">
        <v>90</v>
      </c>
      <c r="D249" s="3" t="s">
        <v>428</v>
      </c>
      <c r="E249" s="500">
        <v>42137</v>
      </c>
      <c r="F249" s="3">
        <v>13.0101</v>
      </c>
    </row>
    <row r="250" spans="1:6" hidden="1" x14ac:dyDescent="0.25">
      <c r="A250" s="3">
        <v>948062</v>
      </c>
      <c r="B250" s="3" t="s">
        <v>526</v>
      </c>
      <c r="C250" s="3" t="s">
        <v>70</v>
      </c>
      <c r="D250" s="3" t="s">
        <v>30</v>
      </c>
      <c r="E250" s="500">
        <v>42137</v>
      </c>
      <c r="F250" s="3">
        <v>40.0501</v>
      </c>
    </row>
    <row r="251" spans="1:6" hidden="1" x14ac:dyDescent="0.25">
      <c r="A251" s="3">
        <v>1001759</v>
      </c>
      <c r="B251" s="3" t="s">
        <v>745</v>
      </c>
      <c r="C251" s="3" t="s">
        <v>88</v>
      </c>
      <c r="D251" s="3" t="s">
        <v>746</v>
      </c>
      <c r="E251" s="500">
        <v>42137</v>
      </c>
      <c r="F251" s="3">
        <v>52.140099999999997</v>
      </c>
    </row>
    <row r="252" spans="1:6" hidden="1" x14ac:dyDescent="0.25">
      <c r="A252" s="3">
        <v>1016024</v>
      </c>
      <c r="B252" s="3" t="s">
        <v>758</v>
      </c>
      <c r="C252" s="3" t="s">
        <v>54</v>
      </c>
      <c r="D252" s="3" t="s">
        <v>759</v>
      </c>
      <c r="E252" s="500">
        <v>42137</v>
      </c>
      <c r="F252" s="3">
        <v>45.100099999999998</v>
      </c>
    </row>
    <row r="253" spans="1:6" hidden="1" x14ac:dyDescent="0.25">
      <c r="A253" s="3">
        <v>937998</v>
      </c>
      <c r="B253" s="3" t="s">
        <v>536</v>
      </c>
      <c r="C253" s="3" t="s">
        <v>54</v>
      </c>
      <c r="D253" s="3" t="s">
        <v>55</v>
      </c>
      <c r="E253" s="500">
        <v>42137</v>
      </c>
      <c r="F253" s="3">
        <v>45.100099999999998</v>
      </c>
    </row>
    <row r="254" spans="1:6" hidden="1" x14ac:dyDescent="0.25">
      <c r="A254" s="3">
        <v>1013510</v>
      </c>
      <c r="B254" s="3" t="s">
        <v>815</v>
      </c>
      <c r="C254" s="3" t="s">
        <v>66</v>
      </c>
      <c r="D254" s="3" t="s">
        <v>816</v>
      </c>
      <c r="E254" s="500">
        <v>42137</v>
      </c>
      <c r="F254" s="3">
        <v>26.010100000000001</v>
      </c>
    </row>
    <row r="255" spans="1:6" hidden="1" x14ac:dyDescent="0.25">
      <c r="A255" s="3">
        <v>1010994</v>
      </c>
      <c r="B255" s="3" t="s">
        <v>770</v>
      </c>
      <c r="C255" s="3" t="s">
        <v>410</v>
      </c>
      <c r="D255" s="3" t="s">
        <v>771</v>
      </c>
      <c r="E255" s="500">
        <v>42137</v>
      </c>
      <c r="F255" s="3">
        <v>9.0701999999999998</v>
      </c>
    </row>
    <row r="256" spans="1:6" hidden="1" x14ac:dyDescent="0.25">
      <c r="A256" s="3">
        <v>289454</v>
      </c>
      <c r="B256" s="3" t="s">
        <v>632</v>
      </c>
      <c r="C256" s="3" t="s">
        <v>96</v>
      </c>
      <c r="D256" s="3" t="s">
        <v>138</v>
      </c>
      <c r="E256" s="500">
        <v>42230</v>
      </c>
      <c r="F256" s="3">
        <v>3.0104000000000002</v>
      </c>
    </row>
    <row r="257" spans="1:6" hidden="1" x14ac:dyDescent="0.25">
      <c r="A257" s="3">
        <v>938001</v>
      </c>
      <c r="B257" s="3" t="s">
        <v>557</v>
      </c>
      <c r="C257" s="3" t="s">
        <v>98</v>
      </c>
      <c r="D257" s="3" t="s">
        <v>446</v>
      </c>
      <c r="E257" s="500">
        <v>42137</v>
      </c>
      <c r="F257" s="3">
        <v>3.9998999999999998</v>
      </c>
    </row>
    <row r="258" spans="1:6" hidden="1" x14ac:dyDescent="0.25">
      <c r="A258" s="3">
        <v>909476</v>
      </c>
      <c r="B258" s="3" t="s">
        <v>940</v>
      </c>
      <c r="C258" s="3" t="s">
        <v>370</v>
      </c>
      <c r="D258" s="3"/>
      <c r="E258" s="500">
        <v>42137</v>
      </c>
      <c r="F258" s="3">
        <v>52.030099999999997</v>
      </c>
    </row>
    <row r="259" spans="1:6" hidden="1" x14ac:dyDescent="0.25">
      <c r="A259" s="3">
        <v>931296</v>
      </c>
      <c r="B259" s="3" t="s">
        <v>798</v>
      </c>
      <c r="C259" s="3" t="s">
        <v>98</v>
      </c>
      <c r="D259" s="3" t="s">
        <v>446</v>
      </c>
      <c r="E259" s="500">
        <v>42137</v>
      </c>
      <c r="F259" s="3">
        <v>3.9998999999999998</v>
      </c>
    </row>
    <row r="260" spans="1:6" hidden="1" x14ac:dyDescent="0.25">
      <c r="A260" s="3">
        <v>938010</v>
      </c>
      <c r="B260" s="3" t="s">
        <v>640</v>
      </c>
      <c r="C260" s="3" t="s">
        <v>99</v>
      </c>
      <c r="D260" s="3" t="s">
        <v>641</v>
      </c>
      <c r="E260" s="500">
        <v>42137</v>
      </c>
      <c r="F260" s="3">
        <v>40.060099999999998</v>
      </c>
    </row>
    <row r="261" spans="1:6" hidden="1" x14ac:dyDescent="0.25">
      <c r="A261" s="3">
        <v>1021071</v>
      </c>
      <c r="B261" s="3" t="s">
        <v>503</v>
      </c>
      <c r="C261" s="3" t="s">
        <v>52</v>
      </c>
      <c r="D261" s="3" t="s">
        <v>504</v>
      </c>
      <c r="E261" s="500">
        <v>42137</v>
      </c>
      <c r="F261" s="3">
        <v>30.0501</v>
      </c>
    </row>
    <row r="262" spans="1:6" hidden="1" x14ac:dyDescent="0.25">
      <c r="A262" s="3">
        <v>1019398</v>
      </c>
      <c r="B262" s="3" t="s">
        <v>844</v>
      </c>
      <c r="C262" s="3" t="s">
        <v>26</v>
      </c>
      <c r="D262" s="3" t="s">
        <v>404</v>
      </c>
      <c r="E262" s="500">
        <v>42137</v>
      </c>
      <c r="F262" s="3">
        <v>52.010100000000001</v>
      </c>
    </row>
    <row r="263" spans="1:6" hidden="1" x14ac:dyDescent="0.25">
      <c r="A263" s="3">
        <v>931305</v>
      </c>
      <c r="B263" s="3" t="s">
        <v>650</v>
      </c>
      <c r="C263" s="3" t="s">
        <v>66</v>
      </c>
      <c r="D263" s="3" t="s">
        <v>28</v>
      </c>
      <c r="E263" s="500">
        <v>42137</v>
      </c>
      <c r="F263" s="3">
        <v>26.010100000000001</v>
      </c>
    </row>
    <row r="264" spans="1:6" hidden="1" x14ac:dyDescent="0.25">
      <c r="A264" s="3">
        <v>938018</v>
      </c>
      <c r="B264" s="3" t="s">
        <v>679</v>
      </c>
      <c r="C264" s="3" t="s">
        <v>99</v>
      </c>
      <c r="D264" s="3" t="s">
        <v>36</v>
      </c>
      <c r="E264" s="500">
        <v>42137</v>
      </c>
      <c r="F264" s="3">
        <v>40.060099999999998</v>
      </c>
    </row>
    <row r="265" spans="1:6" hidden="1" x14ac:dyDescent="0.25">
      <c r="A265" s="3">
        <v>913693</v>
      </c>
      <c r="B265" s="3" t="s">
        <v>619</v>
      </c>
      <c r="C265" s="3" t="s">
        <v>99</v>
      </c>
      <c r="D265" s="3" t="s">
        <v>36</v>
      </c>
      <c r="E265" s="500">
        <v>42137</v>
      </c>
      <c r="F265" s="3">
        <v>40.060099999999998</v>
      </c>
    </row>
    <row r="266" spans="1:6" hidden="1" x14ac:dyDescent="0.25">
      <c r="A266" s="3">
        <v>993400</v>
      </c>
      <c r="B266" s="3" t="s">
        <v>642</v>
      </c>
      <c r="C266" s="3" t="s">
        <v>29</v>
      </c>
      <c r="D266" s="3" t="s">
        <v>643</v>
      </c>
      <c r="E266" s="500">
        <v>42137</v>
      </c>
      <c r="F266" s="3">
        <v>23.010100000000001</v>
      </c>
    </row>
    <row r="267" spans="1:6" hidden="1" x14ac:dyDescent="0.25">
      <c r="A267" s="3">
        <v>995079</v>
      </c>
      <c r="B267" s="3" t="s">
        <v>409</v>
      </c>
      <c r="C267" s="3" t="s">
        <v>410</v>
      </c>
      <c r="D267" s="3" t="s">
        <v>411</v>
      </c>
      <c r="E267" s="500">
        <v>42230</v>
      </c>
      <c r="F267" s="3">
        <v>9.0701999999999998</v>
      </c>
    </row>
    <row r="268" spans="1:6" hidden="1" x14ac:dyDescent="0.25">
      <c r="A268" s="3">
        <v>883492</v>
      </c>
      <c r="B268" s="3" t="s">
        <v>563</v>
      </c>
      <c r="C268" s="3" t="s">
        <v>98</v>
      </c>
      <c r="D268" s="3" t="s">
        <v>446</v>
      </c>
      <c r="E268" s="500">
        <v>41992</v>
      </c>
      <c r="F268" s="3">
        <v>3.9998999999999998</v>
      </c>
    </row>
    <row r="269" spans="1:6" hidden="1" x14ac:dyDescent="0.25">
      <c r="A269" s="3">
        <v>929639</v>
      </c>
      <c r="B269" s="3" t="s">
        <v>690</v>
      </c>
      <c r="C269" s="3" t="s">
        <v>70</v>
      </c>
      <c r="D269" s="3" t="s">
        <v>30</v>
      </c>
      <c r="E269" s="500">
        <v>42137</v>
      </c>
      <c r="F269" s="3">
        <v>40.0501</v>
      </c>
    </row>
    <row r="270" spans="1:6" hidden="1" x14ac:dyDescent="0.25">
      <c r="A270" s="3">
        <v>1026128</v>
      </c>
      <c r="B270" s="3" t="s">
        <v>670</v>
      </c>
      <c r="C270" s="3" t="s">
        <v>60</v>
      </c>
      <c r="D270" s="3" t="s">
        <v>671</v>
      </c>
      <c r="E270" s="500">
        <v>42137</v>
      </c>
      <c r="F270" s="3">
        <v>16.0901</v>
      </c>
    </row>
    <row r="271" spans="1:6" hidden="1" x14ac:dyDescent="0.25">
      <c r="A271" s="3">
        <v>865879</v>
      </c>
      <c r="B271" s="3" t="s">
        <v>941</v>
      </c>
      <c r="C271" s="3" t="s">
        <v>370</v>
      </c>
      <c r="D271" s="3"/>
      <c r="E271" s="500">
        <v>40664</v>
      </c>
      <c r="F271" s="3">
        <v>52.030099999999997</v>
      </c>
    </row>
    <row r="272" spans="1:6" hidden="1" x14ac:dyDescent="0.25">
      <c r="A272" s="3"/>
      <c r="B272" s="3"/>
      <c r="C272" s="3"/>
      <c r="D272" s="3"/>
      <c r="E272" s="500">
        <v>41873</v>
      </c>
    </row>
    <row r="273" spans="1:6" hidden="1" x14ac:dyDescent="0.25">
      <c r="A273" s="3">
        <v>937196</v>
      </c>
      <c r="B273" s="3" t="s">
        <v>655</v>
      </c>
      <c r="C273" s="3" t="s">
        <v>99</v>
      </c>
      <c r="D273" s="3" t="s">
        <v>36</v>
      </c>
      <c r="E273" s="500">
        <v>42137</v>
      </c>
      <c r="F273" s="3">
        <v>40.060099999999998</v>
      </c>
    </row>
    <row r="274" spans="1:6" hidden="1" x14ac:dyDescent="0.25">
      <c r="A274" s="3">
        <v>938040</v>
      </c>
      <c r="B274" s="3" t="s">
        <v>841</v>
      </c>
      <c r="C274" s="3" t="s">
        <v>72</v>
      </c>
      <c r="D274" s="3" t="s">
        <v>438</v>
      </c>
      <c r="E274" s="500">
        <v>42137</v>
      </c>
      <c r="F274" s="3">
        <v>26.020199999999999</v>
      </c>
    </row>
    <row r="275" spans="1:6" hidden="1" x14ac:dyDescent="0.25">
      <c r="A275" s="3">
        <v>943916</v>
      </c>
      <c r="B275" s="3" t="s">
        <v>761</v>
      </c>
      <c r="C275" s="3" t="s">
        <v>227</v>
      </c>
      <c r="D275" s="3" t="s">
        <v>762</v>
      </c>
      <c r="E275" s="500">
        <v>42137</v>
      </c>
      <c r="F275" s="3">
        <v>45.020099999999999</v>
      </c>
    </row>
    <row r="276" spans="1:6" hidden="1" x14ac:dyDescent="0.25">
      <c r="A276" s="3">
        <v>1013556</v>
      </c>
      <c r="B276" s="3" t="s">
        <v>730</v>
      </c>
      <c r="C276" s="3" t="s">
        <v>105</v>
      </c>
      <c r="D276" s="3" t="s">
        <v>144</v>
      </c>
      <c r="E276" s="500">
        <v>42137</v>
      </c>
      <c r="F276" s="3">
        <v>40.080100000000002</v>
      </c>
    </row>
    <row r="277" spans="1:6" hidden="1" x14ac:dyDescent="0.25">
      <c r="A277" s="3">
        <v>1013559</v>
      </c>
      <c r="B277" s="3" t="s">
        <v>686</v>
      </c>
      <c r="C277" s="3" t="s">
        <v>26</v>
      </c>
      <c r="D277" s="3" t="s">
        <v>404</v>
      </c>
      <c r="E277" s="500">
        <v>41992</v>
      </c>
      <c r="F277" s="3">
        <v>52.010100000000001</v>
      </c>
    </row>
    <row r="278" spans="1:6" hidden="1" x14ac:dyDescent="0.25">
      <c r="A278" s="3">
        <v>1009370</v>
      </c>
      <c r="B278" s="3" t="s">
        <v>633</v>
      </c>
      <c r="C278" s="3" t="s">
        <v>82</v>
      </c>
      <c r="D278" s="3" t="s">
        <v>634</v>
      </c>
      <c r="E278" s="500">
        <v>42137</v>
      </c>
      <c r="F278" s="3">
        <v>52.070099999999996</v>
      </c>
    </row>
    <row r="279" spans="1:6" hidden="1" x14ac:dyDescent="0.25">
      <c r="A279" s="3">
        <v>996788</v>
      </c>
      <c r="B279" s="3" t="s">
        <v>494</v>
      </c>
      <c r="C279" s="3" t="s">
        <v>80</v>
      </c>
      <c r="D279" s="3" t="s">
        <v>495</v>
      </c>
      <c r="E279" s="500">
        <v>42137</v>
      </c>
      <c r="F279" s="3">
        <v>45.060099999999998</v>
      </c>
    </row>
    <row r="280" spans="1:6" hidden="1" x14ac:dyDescent="0.25">
      <c r="A280" s="3">
        <v>1038739</v>
      </c>
      <c r="B280" s="3" t="s">
        <v>663</v>
      </c>
      <c r="C280" s="3" t="s">
        <v>44</v>
      </c>
      <c r="D280" s="3"/>
      <c r="E280" s="500">
        <v>42137</v>
      </c>
      <c r="F280" s="3">
        <v>24.010100000000001</v>
      </c>
    </row>
    <row r="281" spans="1:6" hidden="1" x14ac:dyDescent="0.25">
      <c r="A281" s="3">
        <v>996791</v>
      </c>
      <c r="B281" s="3" t="s">
        <v>870</v>
      </c>
      <c r="C281" s="3" t="s">
        <v>98</v>
      </c>
      <c r="D281" s="3" t="s">
        <v>871</v>
      </c>
      <c r="E281" s="500">
        <v>42137</v>
      </c>
      <c r="F281" s="3">
        <v>3.9998999999999998</v>
      </c>
    </row>
    <row r="282" spans="1:6" hidden="1" x14ac:dyDescent="0.25">
      <c r="A282" s="3">
        <v>996795</v>
      </c>
      <c r="B282" s="3" t="s">
        <v>942</v>
      </c>
      <c r="C282" s="3" t="s">
        <v>361</v>
      </c>
      <c r="D282" s="3" t="s">
        <v>943</v>
      </c>
      <c r="E282" s="500">
        <v>41873</v>
      </c>
      <c r="F282" s="3">
        <v>52.020099999999999</v>
      </c>
    </row>
    <row r="283" spans="1:6" hidden="1" x14ac:dyDescent="0.25">
      <c r="A283" s="3">
        <v>1080695</v>
      </c>
      <c r="B283" s="3" t="s">
        <v>944</v>
      </c>
      <c r="C283" s="3" t="s">
        <v>29</v>
      </c>
      <c r="D283" s="3" t="s">
        <v>945</v>
      </c>
      <c r="E283" s="500">
        <v>41873</v>
      </c>
      <c r="F283" s="3">
        <v>24.010200000000001</v>
      </c>
    </row>
    <row r="284" spans="1:6" hidden="1" x14ac:dyDescent="0.25">
      <c r="A284" s="3">
        <v>994278</v>
      </c>
      <c r="B284" s="3" t="s">
        <v>587</v>
      </c>
      <c r="C284" s="3" t="s">
        <v>372</v>
      </c>
      <c r="D284" s="3" t="s">
        <v>588</v>
      </c>
      <c r="E284" s="500">
        <v>42137</v>
      </c>
      <c r="F284" s="3">
        <v>30.9999</v>
      </c>
    </row>
    <row r="285" spans="1:6" hidden="1" x14ac:dyDescent="0.25">
      <c r="A285" s="3">
        <v>1019448</v>
      </c>
      <c r="B285" s="3" t="s">
        <v>899</v>
      </c>
      <c r="C285" s="3" t="s">
        <v>70</v>
      </c>
      <c r="D285" s="3" t="s">
        <v>436</v>
      </c>
      <c r="E285" s="500">
        <v>42137</v>
      </c>
      <c r="F285" s="3">
        <v>40.0501</v>
      </c>
    </row>
    <row r="286" spans="1:6" hidden="1" x14ac:dyDescent="0.25">
      <c r="A286" s="3">
        <v>427115</v>
      </c>
      <c r="B286" s="3" t="s">
        <v>529</v>
      </c>
      <c r="C286" s="3" t="s">
        <v>76</v>
      </c>
      <c r="D286" s="3" t="s">
        <v>404</v>
      </c>
      <c r="E286" s="500">
        <v>42230</v>
      </c>
      <c r="F286" s="3">
        <v>52.010100000000001</v>
      </c>
    </row>
    <row r="287" spans="1:6" hidden="1" x14ac:dyDescent="0.25">
      <c r="A287" s="3">
        <v>1011898</v>
      </c>
      <c r="B287" s="3" t="s">
        <v>851</v>
      </c>
      <c r="C287" s="3" t="s">
        <v>376</v>
      </c>
      <c r="D287" s="3" t="s">
        <v>548</v>
      </c>
      <c r="E287" s="500">
        <v>42137</v>
      </c>
      <c r="F287" s="3">
        <v>9.0905000000000005</v>
      </c>
    </row>
    <row r="288" spans="1:6" hidden="1" x14ac:dyDescent="0.25">
      <c r="A288" s="3">
        <v>996797</v>
      </c>
      <c r="B288" s="3" t="s">
        <v>555</v>
      </c>
      <c r="C288" s="3" t="s">
        <v>66</v>
      </c>
      <c r="D288" s="3" t="s">
        <v>28</v>
      </c>
      <c r="E288" s="500">
        <v>42137</v>
      </c>
      <c r="F288" s="3">
        <v>26.010100000000001</v>
      </c>
    </row>
    <row r="289" spans="1:6" hidden="1" x14ac:dyDescent="0.25">
      <c r="A289" s="3">
        <v>935552</v>
      </c>
      <c r="B289" s="3" t="s">
        <v>773</v>
      </c>
      <c r="C289" s="3" t="s">
        <v>24</v>
      </c>
      <c r="D289" s="3" t="s">
        <v>774</v>
      </c>
      <c r="E289" s="500">
        <v>41992</v>
      </c>
      <c r="F289" s="3">
        <v>9.0100999999999996</v>
      </c>
    </row>
    <row r="290" spans="1:6" hidden="1" x14ac:dyDescent="0.25">
      <c r="A290" s="3">
        <v>996801</v>
      </c>
      <c r="B290" s="3" t="s">
        <v>571</v>
      </c>
      <c r="C290" s="3" t="s">
        <v>66</v>
      </c>
      <c r="D290" s="3" t="s">
        <v>28</v>
      </c>
      <c r="E290" s="500">
        <v>42137</v>
      </c>
      <c r="F290" s="3">
        <v>26.010100000000001</v>
      </c>
    </row>
    <row r="291" spans="1:6" hidden="1" x14ac:dyDescent="0.25">
      <c r="A291" s="3">
        <v>1080701</v>
      </c>
      <c r="B291" s="3" t="s">
        <v>946</v>
      </c>
      <c r="C291" s="3" t="s">
        <v>361</v>
      </c>
      <c r="D291" s="3" t="s">
        <v>947</v>
      </c>
      <c r="E291" s="500">
        <v>41873</v>
      </c>
      <c r="F291" s="3">
        <v>24.010200000000001</v>
      </c>
    </row>
    <row r="292" spans="1:6" hidden="1" x14ac:dyDescent="0.25">
      <c r="A292" s="3">
        <v>938913</v>
      </c>
      <c r="B292" s="3" t="s">
        <v>452</v>
      </c>
      <c r="C292" s="3" t="s">
        <v>90</v>
      </c>
      <c r="D292" s="3" t="s">
        <v>453</v>
      </c>
      <c r="E292" s="500">
        <v>42230</v>
      </c>
      <c r="F292" s="3">
        <v>13.0101</v>
      </c>
    </row>
    <row r="293" spans="1:6" hidden="1" x14ac:dyDescent="0.25">
      <c r="A293" s="3">
        <v>941433</v>
      </c>
      <c r="B293" s="3" t="s">
        <v>823</v>
      </c>
      <c r="C293" s="3" t="s">
        <v>384</v>
      </c>
      <c r="D293" s="3" t="s">
        <v>824</v>
      </c>
      <c r="E293" s="500">
        <v>42137</v>
      </c>
      <c r="F293" s="3">
        <v>30.180099999999999</v>
      </c>
    </row>
    <row r="294" spans="1:6" hidden="1" x14ac:dyDescent="0.25">
      <c r="A294" s="3">
        <v>930526</v>
      </c>
      <c r="B294" s="3" t="s">
        <v>589</v>
      </c>
      <c r="C294" s="3" t="s">
        <v>96</v>
      </c>
      <c r="D294" s="3" t="s">
        <v>590</v>
      </c>
      <c r="E294" s="500">
        <v>42137</v>
      </c>
      <c r="F294" s="3">
        <v>3.0104000000000002</v>
      </c>
    </row>
    <row r="295" spans="1:6" hidden="1" x14ac:dyDescent="0.25">
      <c r="A295" s="3">
        <v>934724</v>
      </c>
      <c r="B295" s="3" t="s">
        <v>828</v>
      </c>
      <c r="C295" s="3" t="s">
        <v>44</v>
      </c>
      <c r="D295" s="3" t="s">
        <v>829</v>
      </c>
      <c r="E295" s="500">
        <v>42137</v>
      </c>
      <c r="F295" s="3">
        <v>54.010100000000001</v>
      </c>
    </row>
    <row r="296" spans="1:6" hidden="1" x14ac:dyDescent="0.25">
      <c r="A296" s="3">
        <v>1018625</v>
      </c>
      <c r="B296" s="3" t="s">
        <v>622</v>
      </c>
      <c r="C296" s="3" t="s">
        <v>87</v>
      </c>
      <c r="D296" s="3" t="s">
        <v>523</v>
      </c>
      <c r="E296" s="500">
        <v>42137</v>
      </c>
      <c r="F296" s="3">
        <v>52.020099999999999</v>
      </c>
    </row>
    <row r="297" spans="1:6" hidden="1" x14ac:dyDescent="0.25">
      <c r="A297" s="3">
        <v>1009398</v>
      </c>
      <c r="B297" s="3" t="s">
        <v>817</v>
      </c>
      <c r="C297" s="3" t="s">
        <v>66</v>
      </c>
      <c r="D297" s="3" t="s">
        <v>567</v>
      </c>
      <c r="E297" s="500">
        <v>42137</v>
      </c>
      <c r="F297" s="3">
        <v>26.010100000000001</v>
      </c>
    </row>
    <row r="298" spans="1:6" hidden="1" x14ac:dyDescent="0.25">
      <c r="A298" s="3">
        <v>1005204</v>
      </c>
      <c r="B298" s="3" t="s">
        <v>527</v>
      </c>
      <c r="C298" s="3" t="s">
        <v>35</v>
      </c>
      <c r="D298" s="3" t="s">
        <v>528</v>
      </c>
      <c r="E298" s="500">
        <v>42137</v>
      </c>
      <c r="F298" s="3">
        <v>3.0103</v>
      </c>
    </row>
    <row r="299" spans="1:6" hidden="1" x14ac:dyDescent="0.25">
      <c r="A299" s="3">
        <v>1018628</v>
      </c>
      <c r="B299" s="3" t="s">
        <v>805</v>
      </c>
      <c r="C299" s="3" t="s">
        <v>370</v>
      </c>
      <c r="D299" s="3"/>
      <c r="E299" s="500">
        <v>42137</v>
      </c>
      <c r="F299" s="3">
        <v>52.030099999999997</v>
      </c>
    </row>
    <row r="300" spans="1:6" hidden="1" x14ac:dyDescent="0.25">
      <c r="A300" s="3">
        <v>930536</v>
      </c>
      <c r="B300" s="3" t="s">
        <v>473</v>
      </c>
      <c r="C300" s="3" t="s">
        <v>26</v>
      </c>
      <c r="D300" s="3" t="s">
        <v>474</v>
      </c>
      <c r="E300" s="500">
        <v>42137</v>
      </c>
      <c r="F300" s="3">
        <v>52.010100000000001</v>
      </c>
    </row>
    <row r="301" spans="1:6" hidden="1" x14ac:dyDescent="0.25">
      <c r="A301" s="3">
        <v>1020310</v>
      </c>
      <c r="B301" s="3" t="s">
        <v>605</v>
      </c>
      <c r="C301" s="3" t="s">
        <v>33</v>
      </c>
      <c r="D301" s="3" t="s">
        <v>606</v>
      </c>
      <c r="E301" s="500">
        <v>42137</v>
      </c>
      <c r="F301" s="3">
        <v>50.0501</v>
      </c>
    </row>
    <row r="302" spans="1:6" hidden="1" x14ac:dyDescent="0.25">
      <c r="A302" s="3">
        <v>937250</v>
      </c>
      <c r="B302" s="3" t="s">
        <v>772</v>
      </c>
      <c r="C302" s="3" t="s">
        <v>66</v>
      </c>
      <c r="D302" s="3" t="s">
        <v>28</v>
      </c>
      <c r="E302" s="500">
        <v>42137</v>
      </c>
      <c r="F302" s="3">
        <v>26.010100000000001</v>
      </c>
    </row>
    <row r="303" spans="1:6" hidden="1" x14ac:dyDescent="0.25">
      <c r="A303" s="3">
        <v>935572</v>
      </c>
      <c r="B303" s="3" t="s">
        <v>461</v>
      </c>
      <c r="C303" s="3" t="s">
        <v>70</v>
      </c>
      <c r="D303" s="3" t="s">
        <v>462</v>
      </c>
      <c r="E303" s="500">
        <v>42137</v>
      </c>
      <c r="F303" s="3">
        <v>40.0501</v>
      </c>
    </row>
    <row r="304" spans="1:6" hidden="1" x14ac:dyDescent="0.25">
      <c r="A304" s="3">
        <v>936411</v>
      </c>
      <c r="B304" s="3" t="s">
        <v>707</v>
      </c>
      <c r="C304" s="3" t="s">
        <v>98</v>
      </c>
      <c r="D304" s="3" t="s">
        <v>708</v>
      </c>
      <c r="E304" s="500">
        <v>42137</v>
      </c>
      <c r="F304" s="3">
        <v>3.9998999999999998</v>
      </c>
    </row>
    <row r="305" spans="1:6" hidden="1" x14ac:dyDescent="0.25">
      <c r="A305" s="3">
        <v>1019481</v>
      </c>
      <c r="B305" s="3" t="s">
        <v>403</v>
      </c>
      <c r="C305" s="3" t="s">
        <v>76</v>
      </c>
      <c r="D305" s="3" t="s">
        <v>404</v>
      </c>
      <c r="E305" s="500">
        <v>42137</v>
      </c>
      <c r="F305" s="3">
        <v>52.010100000000001</v>
      </c>
    </row>
    <row r="306" spans="1:6" hidden="1" x14ac:dyDescent="0.25">
      <c r="A306" s="3">
        <v>1012770</v>
      </c>
      <c r="B306" s="3" t="s">
        <v>530</v>
      </c>
      <c r="C306" s="3" t="s">
        <v>109</v>
      </c>
      <c r="D306" s="3" t="s">
        <v>531</v>
      </c>
      <c r="E306" s="500">
        <v>42137</v>
      </c>
      <c r="F306" s="3">
        <v>13.132899999999999</v>
      </c>
    </row>
    <row r="307" spans="1:6" hidden="1" x14ac:dyDescent="0.25">
      <c r="A307" s="3">
        <v>1030393</v>
      </c>
      <c r="B307" s="3" t="s">
        <v>890</v>
      </c>
      <c r="C307" s="3" t="s">
        <v>29</v>
      </c>
      <c r="D307" s="3" t="s">
        <v>891</v>
      </c>
      <c r="E307" s="500">
        <v>42230</v>
      </c>
      <c r="F307" s="3">
        <v>23.010100000000001</v>
      </c>
    </row>
    <row r="308" spans="1:6" hidden="1" x14ac:dyDescent="0.25">
      <c r="A308" s="3">
        <v>919651</v>
      </c>
      <c r="B308" s="3" t="s">
        <v>586</v>
      </c>
      <c r="C308" s="3" t="s">
        <v>102</v>
      </c>
      <c r="D308" s="3" t="s">
        <v>139</v>
      </c>
      <c r="E308" s="500">
        <v>42137</v>
      </c>
      <c r="F308" s="3">
        <v>27.010100000000001</v>
      </c>
    </row>
    <row r="309" spans="1:6" hidden="1" x14ac:dyDescent="0.25">
      <c r="A309" s="3">
        <v>1011103</v>
      </c>
      <c r="B309" s="3" t="s">
        <v>893</v>
      </c>
      <c r="C309" s="3" t="s">
        <v>362</v>
      </c>
      <c r="D309" s="3" t="s">
        <v>746</v>
      </c>
      <c r="E309" s="500">
        <v>42230</v>
      </c>
      <c r="F309" s="3">
        <v>52.140099999999997</v>
      </c>
    </row>
    <row r="310" spans="1:6" hidden="1" x14ac:dyDescent="0.25">
      <c r="A310" s="3">
        <v>935594</v>
      </c>
      <c r="B310" s="3" t="s">
        <v>905</v>
      </c>
      <c r="C310" s="3" t="s">
        <v>98</v>
      </c>
      <c r="D310" s="3" t="s">
        <v>446</v>
      </c>
      <c r="E310" s="500">
        <v>42137</v>
      </c>
      <c r="F310" s="3">
        <v>3.9998999999999998</v>
      </c>
    </row>
    <row r="311" spans="1:6" hidden="1" x14ac:dyDescent="0.25">
      <c r="A311" s="3">
        <v>938116</v>
      </c>
      <c r="B311" s="3" t="s">
        <v>459</v>
      </c>
      <c r="C311" s="3" t="s">
        <v>410</v>
      </c>
      <c r="D311" s="3" t="s">
        <v>460</v>
      </c>
      <c r="E311" s="500">
        <v>41992</v>
      </c>
      <c r="F311" s="3">
        <v>9.0701999999999998</v>
      </c>
    </row>
    <row r="312" spans="1:6" hidden="1" x14ac:dyDescent="0.25">
      <c r="A312" s="3">
        <v>1020340</v>
      </c>
      <c r="B312" s="3" t="s">
        <v>796</v>
      </c>
      <c r="C312" s="3" t="s">
        <v>78</v>
      </c>
      <c r="D312" s="3" t="s">
        <v>797</v>
      </c>
      <c r="E312" s="500">
        <v>42137</v>
      </c>
      <c r="F312" s="3">
        <v>52.030099999999997</v>
      </c>
    </row>
    <row r="313" spans="1:6" hidden="1" x14ac:dyDescent="0.25">
      <c r="A313" s="3">
        <v>433882</v>
      </c>
      <c r="B313" s="3" t="s">
        <v>862</v>
      </c>
      <c r="C313" s="3" t="s">
        <v>66</v>
      </c>
      <c r="D313" s="3" t="s">
        <v>28</v>
      </c>
      <c r="E313" s="500">
        <v>42137</v>
      </c>
      <c r="F313" s="3">
        <v>26.010100000000001</v>
      </c>
    </row>
    <row r="314" spans="1:6" hidden="1" x14ac:dyDescent="0.25">
      <c r="A314" s="3">
        <v>1009437</v>
      </c>
      <c r="B314" s="3" t="s">
        <v>827</v>
      </c>
      <c r="C314" s="3" t="s">
        <v>70</v>
      </c>
      <c r="D314" s="3" t="s">
        <v>436</v>
      </c>
      <c r="E314" s="500">
        <v>42137</v>
      </c>
      <c r="F314" s="3">
        <v>40.0501</v>
      </c>
    </row>
    <row r="315" spans="1:6" hidden="1" x14ac:dyDescent="0.25">
      <c r="A315" s="3">
        <v>933927</v>
      </c>
      <c r="B315" s="3" t="s">
        <v>948</v>
      </c>
      <c r="C315" s="3" t="s">
        <v>66</v>
      </c>
      <c r="D315" s="3" t="s">
        <v>28</v>
      </c>
      <c r="E315" s="500">
        <v>41873</v>
      </c>
      <c r="F315" s="3">
        <v>26.010100000000001</v>
      </c>
    </row>
    <row r="316" spans="1:6" hidden="1" x14ac:dyDescent="0.25">
      <c r="A316" s="3">
        <v>935612</v>
      </c>
      <c r="B316" s="3" t="s">
        <v>600</v>
      </c>
      <c r="C316" s="3" t="s">
        <v>358</v>
      </c>
      <c r="D316" s="3" t="s">
        <v>601</v>
      </c>
      <c r="E316" s="500">
        <v>42137</v>
      </c>
      <c r="F316" s="3">
        <v>52.070099999999996</v>
      </c>
    </row>
    <row r="317" spans="1:6" hidden="1" x14ac:dyDescent="0.25">
      <c r="A317" s="3">
        <v>944003</v>
      </c>
      <c r="B317" s="3" t="s">
        <v>666</v>
      </c>
      <c r="C317" s="3" t="s">
        <v>72</v>
      </c>
      <c r="D317" s="3" t="s">
        <v>667</v>
      </c>
      <c r="E317" s="500">
        <v>42137</v>
      </c>
      <c r="F317" s="3">
        <v>26.020199999999999</v>
      </c>
    </row>
    <row r="318" spans="1:6" hidden="1" x14ac:dyDescent="0.25">
      <c r="A318" s="3">
        <v>1019513</v>
      </c>
      <c r="B318" s="3" t="s">
        <v>598</v>
      </c>
      <c r="C318" s="3" t="s">
        <v>90</v>
      </c>
      <c r="D318" s="3" t="s">
        <v>428</v>
      </c>
      <c r="E318" s="500">
        <v>42137</v>
      </c>
      <c r="F318" s="3">
        <v>13.0101</v>
      </c>
    </row>
    <row r="319" spans="1:6" hidden="1" x14ac:dyDescent="0.25">
      <c r="A319" s="3">
        <v>926393</v>
      </c>
      <c r="B319" s="3" t="s">
        <v>456</v>
      </c>
      <c r="C319" s="3" t="s">
        <v>110</v>
      </c>
      <c r="D319" s="3" t="s">
        <v>57</v>
      </c>
      <c r="E319" s="500">
        <v>42137</v>
      </c>
      <c r="F319" s="3">
        <v>42.010100000000001</v>
      </c>
    </row>
    <row r="320" spans="1:6" hidden="1" x14ac:dyDescent="0.25">
      <c r="A320" s="3">
        <v>996870</v>
      </c>
      <c r="B320" s="3" t="s">
        <v>549</v>
      </c>
      <c r="C320" s="3" t="s">
        <v>52</v>
      </c>
      <c r="D320" s="3" t="s">
        <v>550</v>
      </c>
      <c r="E320" s="500">
        <v>42137</v>
      </c>
      <c r="F320" s="3">
        <v>30.0501</v>
      </c>
    </row>
    <row r="321" spans="1:6" hidden="1" x14ac:dyDescent="0.25">
      <c r="A321" s="3">
        <v>918004</v>
      </c>
      <c r="B321" s="3" t="s">
        <v>949</v>
      </c>
      <c r="C321" s="3" t="s">
        <v>70</v>
      </c>
      <c r="D321" s="3" t="s">
        <v>30</v>
      </c>
      <c r="E321" s="500">
        <v>41873</v>
      </c>
      <c r="F321" s="3">
        <v>40.0501</v>
      </c>
    </row>
    <row r="322" spans="1:6" hidden="1" x14ac:dyDescent="0.25">
      <c r="A322" s="3">
        <v>944852</v>
      </c>
      <c r="B322" s="3" t="s">
        <v>477</v>
      </c>
      <c r="C322" s="3" t="s">
        <v>70</v>
      </c>
      <c r="D322" s="3" t="s">
        <v>30</v>
      </c>
      <c r="E322" s="500">
        <v>42137</v>
      </c>
      <c r="F322" s="3">
        <v>40.0501</v>
      </c>
    </row>
    <row r="323" spans="1:6" hidden="1" x14ac:dyDescent="0.25">
      <c r="A323" s="3">
        <v>925557</v>
      </c>
      <c r="B323" s="3" t="s">
        <v>809</v>
      </c>
      <c r="C323" s="3" t="s">
        <v>110</v>
      </c>
      <c r="D323" s="3" t="s">
        <v>810</v>
      </c>
      <c r="E323" s="500">
        <v>42137</v>
      </c>
      <c r="F323" s="3">
        <v>42.010100000000001</v>
      </c>
    </row>
    <row r="324" spans="1:6" hidden="1" x14ac:dyDescent="0.25">
      <c r="A324" s="3">
        <v>940661</v>
      </c>
      <c r="B324" s="3" t="s">
        <v>636</v>
      </c>
      <c r="C324" s="3" t="s">
        <v>102</v>
      </c>
      <c r="D324" s="3" t="s">
        <v>139</v>
      </c>
      <c r="E324" s="500">
        <v>42137</v>
      </c>
      <c r="F324" s="3">
        <v>27.010100000000001</v>
      </c>
    </row>
    <row r="325" spans="1:6" hidden="1" x14ac:dyDescent="0.25">
      <c r="A325" s="3">
        <v>994359</v>
      </c>
      <c r="B325" s="3" t="s">
        <v>610</v>
      </c>
      <c r="C325" s="3" t="s">
        <v>76</v>
      </c>
      <c r="D325" s="3" t="s">
        <v>611</v>
      </c>
      <c r="E325" s="500">
        <v>42137</v>
      </c>
      <c r="F325" s="3">
        <v>52.010100000000001</v>
      </c>
    </row>
    <row r="326" spans="1:6" hidden="1" x14ac:dyDescent="0.25">
      <c r="A326" s="3">
        <v>392796</v>
      </c>
      <c r="B326" s="3" t="s">
        <v>777</v>
      </c>
      <c r="C326" s="3" t="s">
        <v>102</v>
      </c>
      <c r="D326" s="3" t="s">
        <v>778</v>
      </c>
      <c r="E326" s="500">
        <v>42137</v>
      </c>
      <c r="F326" s="3">
        <v>27.010100000000001</v>
      </c>
    </row>
    <row r="327" spans="1:6" hidden="1" x14ac:dyDescent="0.25">
      <c r="A327" s="3">
        <v>918012</v>
      </c>
      <c r="B327" s="3" t="s">
        <v>950</v>
      </c>
      <c r="C327" s="3" t="s">
        <v>370</v>
      </c>
      <c r="D327" s="3"/>
      <c r="E327" s="500">
        <v>41773</v>
      </c>
      <c r="F327" s="3">
        <v>52.030099999999997</v>
      </c>
    </row>
    <row r="328" spans="1:6" hidden="1" x14ac:dyDescent="0.25">
      <c r="A328" s="3"/>
      <c r="B328" s="3"/>
      <c r="C328" s="3"/>
      <c r="D328" s="3"/>
      <c r="E328" s="500">
        <v>42137</v>
      </c>
    </row>
    <row r="329" spans="1:6" hidden="1" x14ac:dyDescent="0.25">
      <c r="A329" s="3">
        <v>930597</v>
      </c>
      <c r="B329" s="3" t="s">
        <v>645</v>
      </c>
      <c r="C329" s="3" t="s">
        <v>99</v>
      </c>
      <c r="D329" s="3" t="s">
        <v>646</v>
      </c>
      <c r="E329" s="500">
        <v>42137</v>
      </c>
      <c r="F329" s="3">
        <v>40.060099999999998</v>
      </c>
    </row>
    <row r="330" spans="1:6" hidden="1" x14ac:dyDescent="0.25">
      <c r="A330" s="3">
        <v>974225</v>
      </c>
      <c r="B330" s="3" t="s">
        <v>487</v>
      </c>
      <c r="C330" s="3" t="s">
        <v>112</v>
      </c>
      <c r="D330" s="3" t="s">
        <v>59</v>
      </c>
      <c r="E330" s="500">
        <v>42137</v>
      </c>
      <c r="F330" s="3">
        <v>45.110100000000003</v>
      </c>
    </row>
    <row r="331" spans="1:6" hidden="1" x14ac:dyDescent="0.25">
      <c r="A331" s="3">
        <v>994362</v>
      </c>
      <c r="B331" s="3" t="s">
        <v>512</v>
      </c>
      <c r="C331" s="3" t="s">
        <v>84</v>
      </c>
      <c r="D331" s="3" t="s">
        <v>513</v>
      </c>
      <c r="E331" s="500">
        <v>42137</v>
      </c>
      <c r="F331" s="3">
        <v>52.080100000000002</v>
      </c>
    </row>
    <row r="332" spans="1:6" hidden="1" x14ac:dyDescent="0.25">
      <c r="A332" s="3">
        <v>1011142</v>
      </c>
      <c r="B332" s="3" t="s">
        <v>835</v>
      </c>
      <c r="C332" s="3" t="s">
        <v>56</v>
      </c>
      <c r="D332" s="3" t="s">
        <v>836</v>
      </c>
      <c r="E332" s="500">
        <v>42137</v>
      </c>
      <c r="F332" s="3">
        <v>45.0901</v>
      </c>
    </row>
    <row r="333" spans="1:6" hidden="1" x14ac:dyDescent="0.25">
      <c r="A333" s="3">
        <v>889488</v>
      </c>
      <c r="B333" s="3" t="s">
        <v>951</v>
      </c>
      <c r="C333" s="3" t="s">
        <v>101</v>
      </c>
      <c r="D333" s="3" t="s">
        <v>952</v>
      </c>
      <c r="E333" s="500">
        <v>41873</v>
      </c>
      <c r="F333" s="3">
        <v>11.010300000000001</v>
      </c>
    </row>
    <row r="334" spans="1:6" hidden="1" x14ac:dyDescent="0.25">
      <c r="A334" s="3">
        <v>996880</v>
      </c>
      <c r="B334" s="3" t="s">
        <v>825</v>
      </c>
      <c r="C334" s="3" t="s">
        <v>65</v>
      </c>
      <c r="D334" s="3" t="s">
        <v>683</v>
      </c>
      <c r="E334" s="500">
        <v>42137</v>
      </c>
      <c r="F334" s="3">
        <v>16.090499999999999</v>
      </c>
    </row>
    <row r="335" spans="1:6" hidden="1" x14ac:dyDescent="0.25">
      <c r="A335" s="3">
        <v>931440</v>
      </c>
      <c r="B335" s="3" t="s">
        <v>678</v>
      </c>
      <c r="C335" s="3" t="s">
        <v>66</v>
      </c>
      <c r="D335" s="3" t="s">
        <v>28</v>
      </c>
      <c r="E335" s="500">
        <v>42137</v>
      </c>
      <c r="F335" s="3">
        <v>26.010100000000001</v>
      </c>
    </row>
    <row r="336" spans="1:6" hidden="1" x14ac:dyDescent="0.25">
      <c r="A336" s="3">
        <v>938155</v>
      </c>
      <c r="B336" s="3" t="s">
        <v>754</v>
      </c>
      <c r="C336" s="3" t="s">
        <v>96</v>
      </c>
      <c r="D336" s="3" t="s">
        <v>138</v>
      </c>
      <c r="E336" s="500">
        <v>42230</v>
      </c>
      <c r="F336" s="3">
        <v>3.0104000000000002</v>
      </c>
    </row>
    <row r="337" spans="1:6" hidden="1" x14ac:dyDescent="0.25">
      <c r="A337" s="3">
        <v>942350</v>
      </c>
      <c r="B337" s="3" t="s">
        <v>579</v>
      </c>
      <c r="C337" s="3" t="s">
        <v>98</v>
      </c>
      <c r="D337" s="3" t="s">
        <v>580</v>
      </c>
      <c r="E337" s="500">
        <v>42137</v>
      </c>
      <c r="F337" s="3">
        <v>3.9998999999999998</v>
      </c>
    </row>
    <row r="338" spans="1:6" hidden="1" x14ac:dyDescent="0.25">
      <c r="A338" s="3">
        <v>928927</v>
      </c>
      <c r="B338" s="3" t="s">
        <v>680</v>
      </c>
      <c r="C338" s="3" t="s">
        <v>98</v>
      </c>
      <c r="D338" s="3" t="s">
        <v>681</v>
      </c>
      <c r="E338" s="500">
        <v>42137</v>
      </c>
      <c r="F338" s="3">
        <v>3.9998999999999998</v>
      </c>
    </row>
    <row r="339" spans="1:6" hidden="1" x14ac:dyDescent="0.25">
      <c r="A339" s="3">
        <v>903760</v>
      </c>
      <c r="B339" s="3" t="s">
        <v>597</v>
      </c>
      <c r="C339" s="3" t="s">
        <v>98</v>
      </c>
      <c r="D339" s="3" t="s">
        <v>446</v>
      </c>
      <c r="E339" s="500">
        <v>42137</v>
      </c>
      <c r="F339" s="3">
        <v>3.9998999999999998</v>
      </c>
    </row>
    <row r="340" spans="1:6" hidden="1" x14ac:dyDescent="0.25">
      <c r="A340" s="3">
        <v>920540</v>
      </c>
      <c r="B340" s="3" t="s">
        <v>953</v>
      </c>
      <c r="C340" s="3" t="s">
        <v>24</v>
      </c>
      <c r="D340" s="3" t="s">
        <v>69</v>
      </c>
      <c r="E340" s="500">
        <v>41873</v>
      </c>
      <c r="F340" s="3">
        <v>9.0100999999999996</v>
      </c>
    </row>
    <row r="341" spans="1:6" hidden="1" x14ac:dyDescent="0.25">
      <c r="A341" s="3">
        <v>918023</v>
      </c>
      <c r="B341" s="3" t="s">
        <v>855</v>
      </c>
      <c r="C341" s="3" t="s">
        <v>72</v>
      </c>
      <c r="D341" s="3" t="s">
        <v>438</v>
      </c>
      <c r="E341" s="500">
        <v>42137</v>
      </c>
      <c r="F341" s="3">
        <v>26.020199999999999</v>
      </c>
    </row>
    <row r="342" spans="1:6" hidden="1" x14ac:dyDescent="0.25">
      <c r="A342" s="3">
        <v>1018706</v>
      </c>
      <c r="B342" s="3" t="s">
        <v>457</v>
      </c>
      <c r="C342" s="3" t="s">
        <v>358</v>
      </c>
      <c r="D342" s="3" t="s">
        <v>458</v>
      </c>
      <c r="E342" s="500">
        <v>42137</v>
      </c>
      <c r="F342" s="3">
        <v>52.070099999999996</v>
      </c>
    </row>
    <row r="343" spans="1:6" hidden="1" x14ac:dyDescent="0.25">
      <c r="A343" s="3">
        <v>931452</v>
      </c>
      <c r="B343" s="3" t="s">
        <v>813</v>
      </c>
      <c r="C343" s="3" t="s">
        <v>105</v>
      </c>
      <c r="D343" s="3" t="s">
        <v>144</v>
      </c>
      <c r="E343" s="500">
        <v>42137</v>
      </c>
      <c r="F343" s="3">
        <v>40.080100000000002</v>
      </c>
    </row>
    <row r="344" spans="1:6" hidden="1" x14ac:dyDescent="0.25">
      <c r="A344" s="3">
        <v>934813</v>
      </c>
      <c r="B344" s="3" t="s">
        <v>676</v>
      </c>
      <c r="C344" s="3" t="s">
        <v>41</v>
      </c>
      <c r="D344" s="3" t="s">
        <v>677</v>
      </c>
      <c r="E344" s="500">
        <v>42137</v>
      </c>
      <c r="F344" s="3">
        <v>30.1401</v>
      </c>
    </row>
    <row r="345" spans="1:6" hidden="1" x14ac:dyDescent="0.25">
      <c r="A345" s="3">
        <v>917198</v>
      </c>
      <c r="B345" s="3" t="s">
        <v>954</v>
      </c>
      <c r="C345" s="3" t="s">
        <v>370</v>
      </c>
      <c r="D345" s="3"/>
      <c r="E345" s="500">
        <v>41773</v>
      </c>
      <c r="F345" s="3">
        <v>52.030099999999997</v>
      </c>
    </row>
    <row r="346" spans="1:6" hidden="1" x14ac:dyDescent="0.25">
      <c r="A346" s="3"/>
      <c r="B346" s="3"/>
      <c r="C346" s="3"/>
      <c r="D346" s="3"/>
      <c r="E346" s="500">
        <v>42137</v>
      </c>
    </row>
    <row r="347" spans="1:6" hidden="1" x14ac:dyDescent="0.25">
      <c r="A347" s="3">
        <v>928946</v>
      </c>
      <c r="B347" s="3" t="s">
        <v>955</v>
      </c>
      <c r="C347" s="3" t="s">
        <v>370</v>
      </c>
      <c r="D347" s="3"/>
      <c r="E347" s="500">
        <v>41773</v>
      </c>
      <c r="F347" s="3">
        <v>52.030099999999997</v>
      </c>
    </row>
    <row r="348" spans="1:6" hidden="1" x14ac:dyDescent="0.25">
      <c r="A348" s="3"/>
      <c r="B348" s="3"/>
      <c r="C348" s="3"/>
      <c r="D348" s="3"/>
      <c r="E348" s="500">
        <v>42137</v>
      </c>
    </row>
    <row r="349" spans="1:6" hidden="1" x14ac:dyDescent="0.25">
      <c r="A349" s="3">
        <v>1013687</v>
      </c>
      <c r="B349" s="3" t="s">
        <v>593</v>
      </c>
      <c r="C349" s="3" t="s">
        <v>66</v>
      </c>
      <c r="D349" s="3" t="s">
        <v>28</v>
      </c>
      <c r="E349" s="500">
        <v>42137</v>
      </c>
      <c r="F349" s="3">
        <v>26.010100000000001</v>
      </c>
    </row>
    <row r="350" spans="1:6" hidden="1" x14ac:dyDescent="0.25">
      <c r="A350" s="3">
        <v>1013690</v>
      </c>
      <c r="B350" s="3" t="s">
        <v>790</v>
      </c>
      <c r="C350" s="3" t="s">
        <v>112</v>
      </c>
      <c r="D350" s="3" t="s">
        <v>791</v>
      </c>
      <c r="E350" s="500">
        <v>42137</v>
      </c>
      <c r="F350" s="3">
        <v>45.110100000000003</v>
      </c>
    </row>
    <row r="351" spans="1:6" hidden="1" x14ac:dyDescent="0.25">
      <c r="A351" s="3">
        <v>942376</v>
      </c>
      <c r="B351" s="3" t="s">
        <v>874</v>
      </c>
      <c r="C351" s="3" t="s">
        <v>102</v>
      </c>
      <c r="D351" s="3" t="s">
        <v>875</v>
      </c>
      <c r="E351" s="500">
        <v>42137</v>
      </c>
      <c r="F351" s="3">
        <v>27.010100000000001</v>
      </c>
    </row>
    <row r="352" spans="1:6" hidden="1" x14ac:dyDescent="0.25">
      <c r="A352" s="3">
        <v>933988</v>
      </c>
      <c r="B352" s="3" t="s">
        <v>909</v>
      </c>
      <c r="C352" s="3" t="s">
        <v>24</v>
      </c>
      <c r="D352" s="3" t="s">
        <v>910</v>
      </c>
      <c r="E352" s="500">
        <v>42137</v>
      </c>
      <c r="F352" s="3">
        <v>9.0100999999999996</v>
      </c>
    </row>
    <row r="353" spans="1:6" hidden="1" x14ac:dyDescent="0.25">
      <c r="A353" s="3">
        <v>910496</v>
      </c>
      <c r="B353" s="3" t="s">
        <v>956</v>
      </c>
      <c r="C353" s="3" t="s">
        <v>33</v>
      </c>
      <c r="D353" s="3" t="s">
        <v>606</v>
      </c>
      <c r="E353" s="500">
        <v>41992</v>
      </c>
      <c r="F353" s="3">
        <v>50.0501</v>
      </c>
    </row>
    <row r="354" spans="1:6" hidden="1" x14ac:dyDescent="0.25">
      <c r="A354" s="3">
        <v>937346</v>
      </c>
      <c r="B354" s="3" t="s">
        <v>700</v>
      </c>
      <c r="C354" s="3" t="s">
        <v>24</v>
      </c>
      <c r="D354" s="3" t="s">
        <v>69</v>
      </c>
      <c r="E354" s="500">
        <v>42137</v>
      </c>
      <c r="F354" s="3">
        <v>9.0100999999999996</v>
      </c>
    </row>
    <row r="355" spans="1:6" hidden="1" x14ac:dyDescent="0.25">
      <c r="A355" s="3">
        <v>438981</v>
      </c>
      <c r="B355" s="3" t="s">
        <v>826</v>
      </c>
      <c r="C355" s="3" t="s">
        <v>70</v>
      </c>
      <c r="D355" s="3" t="s">
        <v>436</v>
      </c>
      <c r="E355" s="500">
        <v>42137</v>
      </c>
      <c r="F355" s="3">
        <v>40.0501</v>
      </c>
    </row>
    <row r="356" spans="1:6" hidden="1" x14ac:dyDescent="0.25">
      <c r="A356" s="3">
        <v>942382</v>
      </c>
      <c r="B356" s="3" t="s">
        <v>559</v>
      </c>
      <c r="C356" s="3" t="s">
        <v>66</v>
      </c>
      <c r="D356" s="3" t="s">
        <v>560</v>
      </c>
      <c r="E356" s="500">
        <v>42137</v>
      </c>
      <c r="F356" s="3">
        <v>26.010100000000001</v>
      </c>
    </row>
    <row r="357" spans="1:6" hidden="1" x14ac:dyDescent="0.25">
      <c r="A357" s="3">
        <v>939026</v>
      </c>
      <c r="B357" s="3" t="s">
        <v>616</v>
      </c>
      <c r="C357" s="3" t="s">
        <v>99</v>
      </c>
      <c r="D357" s="3" t="s">
        <v>617</v>
      </c>
      <c r="E357" s="500">
        <v>42230</v>
      </c>
      <c r="F357" s="3">
        <v>40.060099999999998</v>
      </c>
    </row>
    <row r="358" spans="1:6" hidden="1" x14ac:dyDescent="0.25">
      <c r="A358" s="3">
        <v>943223</v>
      </c>
      <c r="B358" s="3" t="s">
        <v>490</v>
      </c>
      <c r="C358" s="3" t="s">
        <v>374</v>
      </c>
      <c r="D358" s="3" t="s">
        <v>491</v>
      </c>
      <c r="E358" s="500">
        <v>42137</v>
      </c>
      <c r="F358" s="3">
        <v>38.020099999999999</v>
      </c>
    </row>
    <row r="359" spans="1:6" hidden="1" x14ac:dyDescent="0.25">
      <c r="A359" s="3">
        <v>1018735</v>
      </c>
      <c r="B359" s="3" t="s">
        <v>545</v>
      </c>
      <c r="C359" s="3" t="s">
        <v>50</v>
      </c>
      <c r="D359" s="3" t="s">
        <v>546</v>
      </c>
      <c r="E359" s="500">
        <v>42137</v>
      </c>
      <c r="F359" s="3">
        <v>24.010100000000001</v>
      </c>
    </row>
    <row r="360" spans="1:6" hidden="1" x14ac:dyDescent="0.25">
      <c r="A360" s="3">
        <v>993571</v>
      </c>
      <c r="B360" s="3" t="s">
        <v>865</v>
      </c>
      <c r="C360" s="3" t="s">
        <v>224</v>
      </c>
      <c r="D360" s="3" t="s">
        <v>866</v>
      </c>
      <c r="E360" s="500">
        <v>42137</v>
      </c>
      <c r="F360" s="3">
        <v>45.110100000000003</v>
      </c>
    </row>
    <row r="361" spans="1:6" hidden="1" x14ac:dyDescent="0.25">
      <c r="A361" s="3">
        <v>996928</v>
      </c>
      <c r="B361" s="3" t="s">
        <v>856</v>
      </c>
      <c r="C361" s="3" t="s">
        <v>361</v>
      </c>
      <c r="D361" s="3" t="s">
        <v>523</v>
      </c>
      <c r="E361" s="500">
        <v>42137</v>
      </c>
      <c r="F361" s="3">
        <v>52.020099999999999</v>
      </c>
    </row>
    <row r="362" spans="1:6" hidden="1" x14ac:dyDescent="0.25">
      <c r="A362" s="3">
        <v>1006157</v>
      </c>
      <c r="B362" s="3" t="s">
        <v>907</v>
      </c>
      <c r="C362" s="3" t="s">
        <v>29</v>
      </c>
      <c r="D362" s="3" t="s">
        <v>908</v>
      </c>
      <c r="E362" s="500">
        <v>42137</v>
      </c>
      <c r="F362" s="3">
        <v>23.010100000000001</v>
      </c>
    </row>
    <row r="363" spans="1:6" hidden="1" x14ac:dyDescent="0.25">
      <c r="A363" s="3">
        <v>919741</v>
      </c>
      <c r="B363" s="3" t="s">
        <v>737</v>
      </c>
      <c r="C363" s="3" t="s">
        <v>66</v>
      </c>
      <c r="D363" s="3" t="s">
        <v>28</v>
      </c>
      <c r="E363" s="500">
        <v>42137</v>
      </c>
      <c r="F363" s="3">
        <v>26.010100000000001</v>
      </c>
    </row>
    <row r="364" spans="1:6" hidden="1" x14ac:dyDescent="0.25">
      <c r="A364" s="3">
        <v>396207</v>
      </c>
      <c r="B364" s="3" t="s">
        <v>818</v>
      </c>
      <c r="C364" s="3" t="s">
        <v>114</v>
      </c>
      <c r="D364" s="3" t="s">
        <v>819</v>
      </c>
      <c r="E364" s="500">
        <v>42137</v>
      </c>
      <c r="F364" s="3">
        <v>44.070099999999996</v>
      </c>
    </row>
    <row r="365" spans="1:6" hidden="1" x14ac:dyDescent="0.25">
      <c r="A365" s="3">
        <v>1018746</v>
      </c>
      <c r="B365" s="3" t="s">
        <v>858</v>
      </c>
      <c r="C365" s="3" t="s">
        <v>74</v>
      </c>
      <c r="D365" s="3" t="s">
        <v>859</v>
      </c>
      <c r="E365" s="500">
        <v>42137</v>
      </c>
      <c r="F365" s="3">
        <v>11.0101</v>
      </c>
    </row>
    <row r="366" spans="1:6" hidden="1" x14ac:dyDescent="0.25">
      <c r="A366" s="3">
        <v>924778</v>
      </c>
      <c r="B366" s="3" t="s">
        <v>957</v>
      </c>
      <c r="C366" s="3" t="s">
        <v>114</v>
      </c>
      <c r="D366" s="3" t="s">
        <v>502</v>
      </c>
      <c r="E366" s="500">
        <v>41873</v>
      </c>
      <c r="F366" s="3">
        <v>44.070099999999996</v>
      </c>
    </row>
    <row r="367" spans="1:6" hidden="1" x14ac:dyDescent="0.25">
      <c r="A367" s="3">
        <v>913875</v>
      </c>
      <c r="B367" s="3" t="s">
        <v>860</v>
      </c>
      <c r="C367" s="3" t="s">
        <v>66</v>
      </c>
      <c r="D367" s="3" t="s">
        <v>715</v>
      </c>
      <c r="E367" s="500">
        <v>42137</v>
      </c>
      <c r="F367" s="3">
        <v>26.010100000000001</v>
      </c>
    </row>
    <row r="368" spans="1:6" hidden="1" x14ac:dyDescent="0.25">
      <c r="A368" s="3">
        <v>842565</v>
      </c>
      <c r="B368" s="3" t="s">
        <v>724</v>
      </c>
      <c r="C368" s="3" t="s">
        <v>44</v>
      </c>
      <c r="D368" s="3" t="s">
        <v>725</v>
      </c>
      <c r="E368" s="500">
        <v>42137</v>
      </c>
      <c r="F368" s="3">
        <v>54.010100000000001</v>
      </c>
    </row>
    <row r="369" spans="1:6" hidden="1" x14ac:dyDescent="0.25">
      <c r="A369" s="3">
        <v>932340</v>
      </c>
      <c r="B369" s="3" t="s">
        <v>469</v>
      </c>
      <c r="C369" s="3" t="s">
        <v>107</v>
      </c>
      <c r="D369" s="3" t="s">
        <v>470</v>
      </c>
      <c r="E369" s="500">
        <v>42137</v>
      </c>
      <c r="F369" s="3">
        <v>14.120100000000001</v>
      </c>
    </row>
    <row r="370" spans="1:6" hidden="1" x14ac:dyDescent="0.25">
      <c r="A370" s="3">
        <v>1012885</v>
      </c>
      <c r="B370" s="3" t="s">
        <v>904</v>
      </c>
      <c r="C370" s="3" t="s">
        <v>70</v>
      </c>
      <c r="D370" s="3" t="s">
        <v>30</v>
      </c>
      <c r="E370" s="500">
        <v>42137</v>
      </c>
      <c r="F370" s="3">
        <v>40.0501</v>
      </c>
    </row>
    <row r="371" spans="1:6" hidden="1" x14ac:dyDescent="0.25">
      <c r="A371" s="3">
        <v>938215</v>
      </c>
      <c r="B371" s="3" t="s">
        <v>752</v>
      </c>
      <c r="C371" s="3" t="s">
        <v>70</v>
      </c>
      <c r="D371" s="3" t="s">
        <v>30</v>
      </c>
      <c r="E371" s="500">
        <v>42137</v>
      </c>
      <c r="F371" s="3">
        <v>40.0501</v>
      </c>
    </row>
    <row r="372" spans="1:6" hidden="1" x14ac:dyDescent="0.25">
      <c r="A372" s="3">
        <v>995274</v>
      </c>
      <c r="B372" s="3" t="s">
        <v>591</v>
      </c>
      <c r="C372" s="3" t="s">
        <v>24</v>
      </c>
      <c r="D372" s="3" t="s">
        <v>592</v>
      </c>
      <c r="E372" s="500">
        <v>42137</v>
      </c>
      <c r="F372" s="3">
        <v>9.0100999999999996</v>
      </c>
    </row>
    <row r="373" spans="1:6" hidden="1" x14ac:dyDescent="0.25">
      <c r="A373" s="3">
        <v>912214</v>
      </c>
      <c r="B373" s="3" t="s">
        <v>958</v>
      </c>
      <c r="C373" s="3" t="s">
        <v>96</v>
      </c>
      <c r="D373" s="3" t="s">
        <v>138</v>
      </c>
      <c r="E373" s="500">
        <v>41873</v>
      </c>
      <c r="F373" s="3">
        <v>3.0104000000000002</v>
      </c>
    </row>
    <row r="374" spans="1:6" x14ac:dyDescent="0.25">
      <c r="A374" s="3"/>
      <c r="B374" s="3"/>
      <c r="C374" s="3"/>
      <c r="D374" s="3"/>
      <c r="E374" s="3"/>
    </row>
    <row r="375" spans="1:6" x14ac:dyDescent="0.25">
      <c r="A375" s="3"/>
      <c r="B375" s="3"/>
      <c r="C375" s="3"/>
      <c r="D375" s="3"/>
      <c r="E375" s="3"/>
    </row>
    <row r="376" spans="1:6" x14ac:dyDescent="0.25">
      <c r="A376" s="3"/>
      <c r="B376" s="3"/>
      <c r="C376" s="3"/>
      <c r="D376" s="3"/>
      <c r="E376" s="3"/>
    </row>
    <row r="377" spans="1:6" x14ac:dyDescent="0.25">
      <c r="A377" s="3"/>
      <c r="B377" s="3"/>
      <c r="C377" s="3"/>
      <c r="D377" s="3"/>
      <c r="E377" s="3"/>
    </row>
    <row r="378" spans="1:6" x14ac:dyDescent="0.25">
      <c r="A378" s="3"/>
      <c r="B378" s="3"/>
      <c r="C378" s="3"/>
      <c r="D378" s="3"/>
      <c r="E378" s="3"/>
    </row>
    <row r="379" spans="1:6" x14ac:dyDescent="0.25">
      <c r="A379" s="3"/>
      <c r="B379" s="3"/>
      <c r="C379" s="3"/>
      <c r="D379" s="3"/>
      <c r="E379" s="3"/>
    </row>
    <row r="380" spans="1:6" x14ac:dyDescent="0.25">
      <c r="A380" s="3"/>
      <c r="B380" s="3"/>
      <c r="C380" s="3"/>
      <c r="D380" s="3"/>
      <c r="E380" s="3"/>
    </row>
    <row r="381" spans="1:6" x14ac:dyDescent="0.25">
      <c r="A381" s="3"/>
      <c r="B381" s="3"/>
      <c r="C381" s="3"/>
      <c r="D381" s="3"/>
      <c r="E381" s="3"/>
    </row>
    <row r="382" spans="1:6" x14ac:dyDescent="0.25">
      <c r="A382" s="3"/>
      <c r="B382" s="3"/>
      <c r="C382" s="3"/>
      <c r="D382" s="3"/>
      <c r="E382" s="3"/>
    </row>
    <row r="383" spans="1:6" x14ac:dyDescent="0.25">
      <c r="A383" s="3"/>
      <c r="B383" s="3"/>
      <c r="C383" s="3"/>
      <c r="D383" s="3"/>
      <c r="E383" s="3"/>
    </row>
    <row r="384" spans="1:6"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row r="462" spans="1:5" x14ac:dyDescent="0.25">
      <c r="A462" s="3"/>
      <c r="B462" s="3"/>
      <c r="C462" s="3"/>
      <c r="D462" s="3"/>
      <c r="E462" s="3"/>
    </row>
    <row r="463" spans="1:5" x14ac:dyDescent="0.25">
      <c r="A463" s="3"/>
      <c r="B463" s="3"/>
      <c r="C463" s="3"/>
      <c r="D463" s="3"/>
      <c r="E463" s="3"/>
    </row>
    <row r="464" spans="1:5" x14ac:dyDescent="0.25">
      <c r="A464" s="3"/>
      <c r="B464" s="3"/>
      <c r="C464" s="3"/>
      <c r="D464" s="3"/>
      <c r="E464" s="3"/>
    </row>
    <row r="465" spans="1:5" x14ac:dyDescent="0.25">
      <c r="A465" s="3"/>
      <c r="B465" s="3"/>
      <c r="C465" s="3"/>
      <c r="D465" s="3"/>
      <c r="E465" s="3"/>
    </row>
    <row r="466" spans="1:5" x14ac:dyDescent="0.25">
      <c r="A466" s="3"/>
      <c r="B466" s="3"/>
      <c r="C466" s="3"/>
      <c r="D466" s="3"/>
      <c r="E466" s="3"/>
    </row>
    <row r="467" spans="1:5" x14ac:dyDescent="0.25">
      <c r="A467" s="3"/>
      <c r="B467" s="3"/>
      <c r="C467" s="3"/>
      <c r="D467" s="3"/>
      <c r="E467" s="3"/>
    </row>
    <row r="468" spans="1:5" x14ac:dyDescent="0.25">
      <c r="A468" s="3"/>
      <c r="B468" s="3"/>
      <c r="C468" s="3"/>
      <c r="D468" s="3"/>
      <c r="E468" s="3"/>
    </row>
    <row r="469" spans="1:5" x14ac:dyDescent="0.25">
      <c r="A469" s="3"/>
      <c r="B469" s="3"/>
      <c r="C469" s="3"/>
      <c r="D469" s="3"/>
      <c r="E469" s="3"/>
    </row>
    <row r="470" spans="1:5" x14ac:dyDescent="0.25">
      <c r="A470" s="3"/>
      <c r="B470" s="3"/>
      <c r="C470" s="3"/>
      <c r="D470" s="3"/>
      <c r="E470" s="3"/>
    </row>
    <row r="471" spans="1:5" x14ac:dyDescent="0.25">
      <c r="A471" s="3"/>
      <c r="B471" s="3"/>
      <c r="C471" s="3"/>
      <c r="D471" s="3"/>
      <c r="E471" s="3"/>
    </row>
    <row r="472" spans="1:5" x14ac:dyDescent="0.25">
      <c r="A472" s="3"/>
      <c r="B472" s="3"/>
      <c r="C472" s="3"/>
      <c r="D472" s="3"/>
      <c r="E472" s="3"/>
    </row>
    <row r="473" spans="1:5" x14ac:dyDescent="0.25">
      <c r="A473" s="3"/>
      <c r="B473" s="3"/>
      <c r="C473" s="3"/>
      <c r="D473" s="3"/>
      <c r="E473" s="3"/>
    </row>
    <row r="474" spans="1:5" x14ac:dyDescent="0.25">
      <c r="A474" s="3"/>
      <c r="B474" s="3"/>
      <c r="C474" s="3"/>
      <c r="D474" s="3"/>
      <c r="E474" s="3"/>
    </row>
    <row r="475" spans="1:5" x14ac:dyDescent="0.25">
      <c r="A475" s="3"/>
      <c r="B475" s="3"/>
      <c r="C475" s="3"/>
      <c r="D475" s="3"/>
      <c r="E475" s="3"/>
    </row>
    <row r="476" spans="1:5" x14ac:dyDescent="0.25">
      <c r="A476" s="3"/>
      <c r="B476" s="3"/>
      <c r="C476" s="3"/>
      <c r="D476" s="3"/>
      <c r="E476" s="3"/>
    </row>
    <row r="477" spans="1:5" x14ac:dyDescent="0.25">
      <c r="A477" s="3"/>
      <c r="B477" s="3"/>
      <c r="C477" s="3"/>
      <c r="D477" s="3"/>
      <c r="E477" s="3"/>
    </row>
    <row r="478" spans="1:5" x14ac:dyDescent="0.25">
      <c r="A478" s="3"/>
      <c r="B478" s="3"/>
      <c r="C478" s="3"/>
      <c r="D478" s="3"/>
      <c r="E478" s="3"/>
    </row>
    <row r="479" spans="1:5" x14ac:dyDescent="0.25">
      <c r="A479" s="3"/>
      <c r="B479" s="3"/>
      <c r="C479" s="3"/>
      <c r="D479" s="3"/>
      <c r="E479" s="3"/>
    </row>
    <row r="480" spans="1:5" x14ac:dyDescent="0.25">
      <c r="A480" s="3"/>
      <c r="B480" s="3"/>
      <c r="C480" s="3"/>
      <c r="D480" s="3"/>
      <c r="E480" s="3"/>
    </row>
    <row r="481" spans="1:5" x14ac:dyDescent="0.25">
      <c r="A481" s="3"/>
      <c r="B481" s="3"/>
      <c r="C481" s="3"/>
      <c r="D481" s="3"/>
      <c r="E481" s="3"/>
    </row>
    <row r="482" spans="1:5" x14ac:dyDescent="0.25">
      <c r="A482" s="3"/>
      <c r="B482" s="3"/>
      <c r="C482" s="3"/>
      <c r="D482" s="3"/>
      <c r="E482" s="3"/>
    </row>
    <row r="483" spans="1:5" x14ac:dyDescent="0.25">
      <c r="A483" s="3"/>
      <c r="B483" s="3"/>
      <c r="C483" s="3"/>
      <c r="D483" s="3"/>
      <c r="E483" s="3"/>
    </row>
    <row r="484" spans="1:5" x14ac:dyDescent="0.25">
      <c r="A484" s="3"/>
      <c r="B484" s="3"/>
      <c r="C484" s="3"/>
      <c r="D484" s="3"/>
      <c r="E484" s="3"/>
    </row>
    <row r="485" spans="1:5" x14ac:dyDescent="0.25">
      <c r="A485" s="3"/>
      <c r="B485" s="3"/>
      <c r="C485" s="3"/>
      <c r="D485" s="3"/>
      <c r="E485" s="3"/>
    </row>
    <row r="486" spans="1:5" x14ac:dyDescent="0.25">
      <c r="A486" s="3"/>
      <c r="B486" s="3"/>
      <c r="C486" s="3"/>
      <c r="D486" s="3"/>
      <c r="E486" s="3"/>
    </row>
    <row r="487" spans="1:5" x14ac:dyDescent="0.25">
      <c r="A487" s="3"/>
      <c r="B487" s="3"/>
      <c r="C487" s="3"/>
      <c r="D487" s="3"/>
      <c r="E487" s="3"/>
    </row>
    <row r="488" spans="1:5" x14ac:dyDescent="0.25">
      <c r="A488" s="3"/>
      <c r="B488" s="3"/>
      <c r="C488" s="3"/>
      <c r="D488" s="3"/>
      <c r="E488" s="3"/>
    </row>
    <row r="489" spans="1:5" x14ac:dyDescent="0.25">
      <c r="A489" s="3"/>
      <c r="B489" s="3"/>
      <c r="C489" s="3"/>
      <c r="D489" s="3"/>
      <c r="E489" s="3"/>
    </row>
    <row r="490" spans="1:5" x14ac:dyDescent="0.25">
      <c r="A490" s="3"/>
      <c r="B490" s="3"/>
      <c r="C490" s="3"/>
      <c r="D490" s="3"/>
      <c r="E490" s="3"/>
    </row>
    <row r="491" spans="1:5" x14ac:dyDescent="0.25">
      <c r="A491" s="3"/>
      <c r="B491" s="3"/>
      <c r="C491" s="3"/>
      <c r="D491" s="3"/>
      <c r="E491" s="3"/>
    </row>
    <row r="492" spans="1:5" x14ac:dyDescent="0.25">
      <c r="A492" s="3"/>
      <c r="B492" s="3"/>
      <c r="C492" s="3"/>
      <c r="D492" s="3"/>
      <c r="E492" s="3"/>
    </row>
    <row r="493" spans="1:5" x14ac:dyDescent="0.25">
      <c r="A493" s="3"/>
      <c r="B493" s="3"/>
      <c r="C493" s="3"/>
      <c r="D493" s="3"/>
      <c r="E493" s="3"/>
    </row>
    <row r="494" spans="1:5" x14ac:dyDescent="0.25">
      <c r="A494" s="3"/>
      <c r="B494" s="3"/>
      <c r="C494" s="3"/>
      <c r="D494" s="3"/>
      <c r="E494" s="3"/>
    </row>
    <row r="495" spans="1:5" x14ac:dyDescent="0.25">
      <c r="A495" s="3"/>
      <c r="B495" s="3"/>
      <c r="C495" s="3"/>
      <c r="D495" s="3"/>
      <c r="E495" s="3"/>
    </row>
    <row r="496" spans="1:5" x14ac:dyDescent="0.25">
      <c r="A496" s="3"/>
      <c r="B496" s="3"/>
      <c r="C496" s="3"/>
      <c r="D496" s="3"/>
      <c r="E496" s="3"/>
    </row>
    <row r="497" spans="1:5" x14ac:dyDescent="0.25">
      <c r="A497" s="3"/>
      <c r="B497" s="3"/>
      <c r="C497" s="3"/>
      <c r="D497" s="3"/>
      <c r="E497" s="3"/>
    </row>
    <row r="498" spans="1:5" x14ac:dyDescent="0.25">
      <c r="A498" s="3"/>
      <c r="B498" s="3"/>
      <c r="C498" s="3"/>
      <c r="D498" s="3"/>
      <c r="E498" s="3"/>
    </row>
    <row r="499" spans="1:5" x14ac:dyDescent="0.25">
      <c r="A499" s="3"/>
      <c r="B499" s="3"/>
      <c r="C499" s="3"/>
      <c r="D499" s="3"/>
      <c r="E499" s="3"/>
    </row>
    <row r="500" spans="1:5" x14ac:dyDescent="0.25">
      <c r="A500" s="3"/>
      <c r="B500" s="3"/>
      <c r="C500" s="3"/>
      <c r="D500" s="3"/>
      <c r="E500" s="3"/>
    </row>
    <row r="501" spans="1:5" x14ac:dyDescent="0.25">
      <c r="A501" s="3"/>
      <c r="B501" s="3"/>
      <c r="C501" s="3"/>
      <c r="D501" s="3"/>
      <c r="E501" s="3"/>
    </row>
    <row r="502" spans="1:5" x14ac:dyDescent="0.25">
      <c r="A502" s="3"/>
      <c r="B502" s="3"/>
      <c r="C502" s="3"/>
      <c r="D502" s="3"/>
      <c r="E502" s="3"/>
    </row>
    <row r="503" spans="1:5" x14ac:dyDescent="0.25">
      <c r="A503" s="3"/>
      <c r="B503" s="3"/>
      <c r="C503" s="3"/>
      <c r="D503" s="3"/>
      <c r="E503" s="3"/>
    </row>
    <row r="504" spans="1:5" x14ac:dyDescent="0.25">
      <c r="A504" s="3"/>
      <c r="B504" s="3"/>
      <c r="C504" s="3"/>
      <c r="D504" s="3"/>
      <c r="E504" s="3"/>
    </row>
    <row r="505" spans="1:5" x14ac:dyDescent="0.25">
      <c r="A505" s="3"/>
      <c r="B505" s="3"/>
      <c r="C505" s="3"/>
      <c r="D505" s="3"/>
      <c r="E505" s="3"/>
    </row>
    <row r="506" spans="1:5" x14ac:dyDescent="0.25">
      <c r="A506" s="3"/>
      <c r="B506" s="3"/>
      <c r="C506" s="3"/>
      <c r="D506" s="3"/>
      <c r="E506" s="3"/>
    </row>
    <row r="507" spans="1:5" x14ac:dyDescent="0.25">
      <c r="A507" s="3"/>
      <c r="B507" s="3"/>
      <c r="C507" s="3"/>
      <c r="D507" s="3"/>
      <c r="E507" s="3"/>
    </row>
    <row r="508" spans="1:5" x14ac:dyDescent="0.25">
      <c r="A508" s="3"/>
      <c r="B508" s="3"/>
      <c r="C508" s="3"/>
      <c r="D508" s="3"/>
      <c r="E508" s="3"/>
    </row>
    <row r="509" spans="1:5" x14ac:dyDescent="0.25">
      <c r="A509" s="3"/>
      <c r="B509" s="3"/>
      <c r="C509" s="3"/>
      <c r="D509" s="3"/>
      <c r="E509" s="3"/>
    </row>
    <row r="510" spans="1:5" x14ac:dyDescent="0.25">
      <c r="A510" s="3"/>
      <c r="B510" s="3"/>
      <c r="C510" s="3"/>
      <c r="D510" s="3"/>
      <c r="E510" s="3"/>
    </row>
    <row r="511" spans="1:5" x14ac:dyDescent="0.25">
      <c r="A511" s="3"/>
      <c r="B511" s="3"/>
      <c r="C511" s="3"/>
      <c r="D511" s="3"/>
      <c r="E511" s="3"/>
    </row>
    <row r="512" spans="1:5" x14ac:dyDescent="0.25">
      <c r="A512" s="3"/>
      <c r="B512" s="3"/>
      <c r="C512" s="3"/>
      <c r="D512" s="3"/>
      <c r="E512" s="3"/>
    </row>
    <row r="513" spans="1:5" x14ac:dyDescent="0.25">
      <c r="A513" s="3"/>
      <c r="B513" s="3"/>
      <c r="C513" s="3"/>
      <c r="D513" s="3"/>
      <c r="E513" s="3"/>
    </row>
    <row r="514" spans="1:5" x14ac:dyDescent="0.25">
      <c r="A514" s="3"/>
      <c r="B514" s="3"/>
      <c r="C514" s="3"/>
      <c r="D514" s="3"/>
      <c r="E514" s="3"/>
    </row>
    <row r="515" spans="1:5" x14ac:dyDescent="0.25">
      <c r="A515" s="3"/>
      <c r="B515" s="3"/>
      <c r="C515" s="3"/>
      <c r="D515" s="3"/>
      <c r="E515" s="3"/>
    </row>
    <row r="516" spans="1:5" x14ac:dyDescent="0.25">
      <c r="A516" s="3"/>
      <c r="B516" s="3"/>
      <c r="C516" s="3"/>
      <c r="D516" s="3"/>
      <c r="E516" s="3"/>
    </row>
    <row r="517" spans="1:5" x14ac:dyDescent="0.25">
      <c r="A517" s="3"/>
      <c r="B517" s="3"/>
      <c r="C517" s="3"/>
      <c r="D517" s="3"/>
      <c r="E517" s="3"/>
    </row>
    <row r="518" spans="1:5" x14ac:dyDescent="0.25">
      <c r="A518" s="3"/>
      <c r="B518" s="3"/>
      <c r="C518" s="3"/>
      <c r="D518" s="3"/>
      <c r="E518" s="3"/>
    </row>
    <row r="519" spans="1:5" x14ac:dyDescent="0.25">
      <c r="A519" s="3"/>
      <c r="B519" s="3"/>
      <c r="C519" s="3"/>
      <c r="D519" s="3"/>
      <c r="E519" s="3"/>
    </row>
    <row r="520" spans="1:5" x14ac:dyDescent="0.25">
      <c r="A520" s="3"/>
      <c r="B520" s="3"/>
      <c r="C520" s="3"/>
      <c r="D520" s="3"/>
      <c r="E520" s="3"/>
    </row>
    <row r="521" spans="1:5" x14ac:dyDescent="0.25">
      <c r="A521" s="3"/>
      <c r="B521" s="3"/>
      <c r="C521" s="3"/>
      <c r="D521" s="3"/>
      <c r="E521" s="3"/>
    </row>
    <row r="522" spans="1:5" x14ac:dyDescent="0.25">
      <c r="A522" s="3"/>
      <c r="B522" s="3"/>
      <c r="C522" s="3"/>
      <c r="D522" s="3"/>
      <c r="E522" s="3"/>
    </row>
    <row r="523" spans="1:5" x14ac:dyDescent="0.25">
      <c r="A523" s="3"/>
      <c r="B523" s="3"/>
      <c r="C523" s="3"/>
      <c r="D523" s="3"/>
      <c r="E523" s="3"/>
    </row>
    <row r="524" spans="1:5" x14ac:dyDescent="0.25">
      <c r="A524" s="3"/>
      <c r="B524" s="3"/>
      <c r="C524" s="3"/>
      <c r="D524" s="3"/>
      <c r="E524" s="3"/>
    </row>
    <row r="525" spans="1:5" x14ac:dyDescent="0.25">
      <c r="A525" s="3"/>
      <c r="B525" s="3"/>
      <c r="C525" s="3"/>
      <c r="D525" s="3"/>
      <c r="E525" s="3"/>
    </row>
    <row r="526" spans="1:5" x14ac:dyDescent="0.25">
      <c r="A526" s="3"/>
      <c r="B526" s="3"/>
      <c r="C526" s="3"/>
      <c r="D526" s="3"/>
      <c r="E526" s="3"/>
    </row>
    <row r="527" spans="1:5" x14ac:dyDescent="0.25">
      <c r="A527" s="3"/>
      <c r="B527" s="3"/>
      <c r="C527" s="3"/>
      <c r="D527" s="3"/>
      <c r="E527" s="3"/>
    </row>
    <row r="528" spans="1:5" x14ac:dyDescent="0.25">
      <c r="A528" s="3"/>
      <c r="B528" s="3"/>
      <c r="C528" s="3"/>
      <c r="D528" s="3"/>
      <c r="E528" s="3"/>
    </row>
    <row r="529" spans="1:5" x14ac:dyDescent="0.25">
      <c r="A529" s="3"/>
      <c r="B529" s="3"/>
      <c r="C529" s="3"/>
      <c r="D529" s="3"/>
      <c r="E529" s="3"/>
    </row>
    <row r="530" spans="1:5" x14ac:dyDescent="0.25">
      <c r="A530" s="3"/>
      <c r="B530" s="3"/>
      <c r="C530" s="3"/>
      <c r="D530" s="3"/>
      <c r="E530" s="3"/>
    </row>
    <row r="531" spans="1:5" x14ac:dyDescent="0.25">
      <c r="A531" s="3"/>
      <c r="B531" s="3"/>
      <c r="C531" s="3"/>
      <c r="D531" s="3"/>
      <c r="E531" s="3"/>
    </row>
    <row r="532" spans="1:5" x14ac:dyDescent="0.25">
      <c r="A532" s="3"/>
      <c r="B532" s="3"/>
      <c r="C532" s="3"/>
      <c r="D532" s="3"/>
      <c r="E532" s="3"/>
    </row>
    <row r="533" spans="1:5" x14ac:dyDescent="0.25">
      <c r="A533" s="3"/>
      <c r="B533" s="3"/>
      <c r="C533" s="3"/>
      <c r="D533" s="3"/>
      <c r="E533" s="3"/>
    </row>
    <row r="534" spans="1:5" x14ac:dyDescent="0.25">
      <c r="A534" s="3"/>
      <c r="B534" s="3"/>
      <c r="C534" s="3"/>
      <c r="D534" s="3"/>
      <c r="E534" s="3"/>
    </row>
    <row r="535" spans="1:5" x14ac:dyDescent="0.25">
      <c r="A535" s="3"/>
      <c r="B535" s="3"/>
      <c r="C535" s="3"/>
      <c r="D535" s="3"/>
      <c r="E535" s="3"/>
    </row>
    <row r="536" spans="1:5" x14ac:dyDescent="0.25">
      <c r="A536" s="3"/>
      <c r="B536" s="3"/>
      <c r="C536" s="3"/>
      <c r="D536" s="3"/>
      <c r="E536" s="3"/>
    </row>
    <row r="537" spans="1:5" x14ac:dyDescent="0.25">
      <c r="A537" s="3"/>
      <c r="B537" s="3"/>
      <c r="C537" s="3"/>
      <c r="D537" s="3"/>
      <c r="E537" s="3"/>
    </row>
    <row r="538" spans="1:5" x14ac:dyDescent="0.25">
      <c r="A538" s="3"/>
      <c r="B538" s="3"/>
      <c r="C538" s="3"/>
      <c r="D538" s="3"/>
      <c r="E538" s="3"/>
    </row>
    <row r="539" spans="1:5" x14ac:dyDescent="0.25">
      <c r="A539" s="3"/>
      <c r="B539" s="3"/>
      <c r="C539" s="3"/>
      <c r="D539" s="3"/>
      <c r="E539" s="3"/>
    </row>
    <row r="540" spans="1:5" x14ac:dyDescent="0.25">
      <c r="A540" s="3"/>
      <c r="B540" s="3"/>
      <c r="C540" s="3"/>
      <c r="D540" s="3"/>
      <c r="E540" s="3"/>
    </row>
    <row r="541" spans="1:5" x14ac:dyDescent="0.25">
      <c r="A541" s="3"/>
      <c r="B541" s="3"/>
      <c r="C541" s="3"/>
      <c r="D541" s="3"/>
      <c r="E541" s="3"/>
    </row>
    <row r="542" spans="1:5" x14ac:dyDescent="0.25">
      <c r="A542" s="3"/>
      <c r="B542" s="3"/>
      <c r="C542" s="3"/>
      <c r="D542" s="3"/>
      <c r="E542" s="3"/>
    </row>
    <row r="543" spans="1:5" x14ac:dyDescent="0.25">
      <c r="A543" s="3"/>
      <c r="B543" s="3"/>
      <c r="C543" s="3"/>
      <c r="D543" s="3"/>
      <c r="E543" s="3"/>
    </row>
    <row r="544" spans="1:5" x14ac:dyDescent="0.25">
      <c r="A544" s="3"/>
      <c r="B544" s="3"/>
      <c r="C544" s="3"/>
      <c r="D544" s="3"/>
      <c r="E544" s="3"/>
    </row>
    <row r="545" spans="1:5" x14ac:dyDescent="0.25">
      <c r="A545" s="3"/>
      <c r="B545" s="3"/>
      <c r="C545" s="3"/>
      <c r="D545" s="3"/>
      <c r="E545" s="3"/>
    </row>
    <row r="546" spans="1:5" x14ac:dyDescent="0.25">
      <c r="A546" s="3"/>
      <c r="B546" s="3"/>
      <c r="C546" s="3"/>
      <c r="D546" s="3"/>
      <c r="E546" s="3"/>
    </row>
    <row r="547" spans="1:5" x14ac:dyDescent="0.25">
      <c r="A547" s="3"/>
      <c r="B547" s="3"/>
      <c r="C547" s="3"/>
      <c r="D547" s="3"/>
      <c r="E547" s="3"/>
    </row>
    <row r="548" spans="1:5" x14ac:dyDescent="0.25">
      <c r="A548" s="3"/>
      <c r="B548" s="3"/>
      <c r="C548" s="3"/>
      <c r="D548" s="3"/>
      <c r="E548" s="3"/>
    </row>
    <row r="549" spans="1:5" x14ac:dyDescent="0.25">
      <c r="A549" s="3"/>
      <c r="B549" s="3"/>
      <c r="C549" s="3"/>
      <c r="D549" s="3"/>
      <c r="E549" s="3"/>
    </row>
    <row r="550" spans="1:5" x14ac:dyDescent="0.25">
      <c r="A550" s="3"/>
      <c r="B550" s="3"/>
      <c r="C550" s="3"/>
      <c r="D550" s="3"/>
      <c r="E550" s="3"/>
    </row>
    <row r="551" spans="1:5" x14ac:dyDescent="0.25">
      <c r="A551" s="3"/>
      <c r="B551" s="3"/>
      <c r="C551" s="3"/>
      <c r="D551" s="3"/>
      <c r="E551" s="3"/>
    </row>
    <row r="552" spans="1:5" x14ac:dyDescent="0.25">
      <c r="A552" s="3"/>
      <c r="B552" s="3"/>
      <c r="C552" s="3"/>
      <c r="D552" s="3"/>
      <c r="E552" s="3"/>
    </row>
    <row r="553" spans="1:5" x14ac:dyDescent="0.25">
      <c r="A553" s="3"/>
      <c r="B553" s="3"/>
      <c r="C553" s="3"/>
      <c r="D553" s="3"/>
      <c r="E553" s="3"/>
    </row>
    <row r="554" spans="1:5" x14ac:dyDescent="0.25">
      <c r="A554" s="3"/>
      <c r="B554" s="3"/>
      <c r="C554" s="3"/>
      <c r="D554" s="3"/>
      <c r="E554" s="3"/>
    </row>
    <row r="555" spans="1:5" x14ac:dyDescent="0.25">
      <c r="A555" s="3"/>
      <c r="B555" s="3"/>
      <c r="C555" s="3"/>
      <c r="D555" s="3"/>
      <c r="E555" s="3"/>
    </row>
    <row r="556" spans="1:5" x14ac:dyDescent="0.25">
      <c r="A556" s="3"/>
      <c r="B556" s="3"/>
      <c r="C556" s="3"/>
      <c r="D556" s="3"/>
      <c r="E556" s="3"/>
    </row>
    <row r="557" spans="1:5" x14ac:dyDescent="0.25">
      <c r="A557" s="3"/>
      <c r="B557" s="3"/>
      <c r="C557" s="3"/>
      <c r="D557" s="3"/>
      <c r="E557" s="3"/>
    </row>
    <row r="558" spans="1:5" x14ac:dyDescent="0.25">
      <c r="A558" s="3"/>
      <c r="B558" s="3"/>
      <c r="C558" s="3"/>
      <c r="D558" s="3"/>
      <c r="E558" s="3"/>
    </row>
    <row r="559" spans="1:5" x14ac:dyDescent="0.25">
      <c r="A559" s="3"/>
      <c r="B559" s="3"/>
      <c r="C559" s="3"/>
      <c r="D559" s="3"/>
      <c r="E559" s="3"/>
    </row>
    <row r="560" spans="1:5" x14ac:dyDescent="0.25">
      <c r="A560" s="3"/>
      <c r="B560" s="3"/>
      <c r="C560" s="3"/>
      <c r="D560" s="3"/>
      <c r="E560" s="3"/>
    </row>
    <row r="561" spans="1:5" x14ac:dyDescent="0.25">
      <c r="A561" s="3"/>
      <c r="B561" s="3"/>
      <c r="C561" s="3"/>
      <c r="D561" s="3"/>
      <c r="E561" s="3"/>
    </row>
    <row r="562" spans="1:5" x14ac:dyDescent="0.25">
      <c r="A562" s="3"/>
      <c r="B562" s="3"/>
      <c r="C562" s="3"/>
      <c r="D562" s="3"/>
      <c r="E562" s="3"/>
    </row>
    <row r="563" spans="1:5" x14ac:dyDescent="0.25">
      <c r="A563" s="3"/>
      <c r="B563" s="3"/>
      <c r="C563" s="3"/>
      <c r="D563" s="3"/>
      <c r="E563" s="3"/>
    </row>
    <row r="564" spans="1:5" x14ac:dyDescent="0.25">
      <c r="A564" s="3"/>
      <c r="B564" s="3"/>
      <c r="C564" s="3"/>
      <c r="D564" s="3"/>
      <c r="E564" s="3"/>
    </row>
    <row r="565" spans="1:5" x14ac:dyDescent="0.25">
      <c r="A565" s="3"/>
      <c r="B565" s="3"/>
      <c r="C565" s="3"/>
      <c r="D565" s="3"/>
      <c r="E565" s="3"/>
    </row>
    <row r="566" spans="1:5" x14ac:dyDescent="0.25">
      <c r="A566" s="3"/>
      <c r="B566" s="3"/>
      <c r="C566" s="3"/>
      <c r="D566" s="3"/>
      <c r="E566" s="3"/>
    </row>
    <row r="567" spans="1:5" x14ac:dyDescent="0.25">
      <c r="A567" s="3"/>
      <c r="B567" s="3"/>
      <c r="C567" s="3"/>
      <c r="D567" s="3"/>
      <c r="E567" s="3"/>
    </row>
    <row r="568" spans="1:5" x14ac:dyDescent="0.25">
      <c r="A568" s="3"/>
      <c r="B568" s="3"/>
      <c r="C568" s="3"/>
      <c r="D568" s="3"/>
      <c r="E568" s="3"/>
    </row>
    <row r="569" spans="1:5" x14ac:dyDescent="0.25">
      <c r="A569" s="3"/>
      <c r="B569" s="3"/>
      <c r="C569" s="3"/>
      <c r="D569" s="3"/>
      <c r="E569" s="3"/>
    </row>
    <row r="570" spans="1:5" x14ac:dyDescent="0.25">
      <c r="A570" s="3"/>
      <c r="B570" s="3"/>
      <c r="C570" s="3"/>
      <c r="D570" s="3"/>
      <c r="E570" s="3"/>
    </row>
    <row r="571" spans="1:5" x14ac:dyDescent="0.25">
      <c r="A571" s="3"/>
      <c r="B571" s="3"/>
      <c r="C571" s="3"/>
      <c r="D571" s="3"/>
      <c r="E571" s="3"/>
    </row>
    <row r="572" spans="1:5" x14ac:dyDescent="0.25">
      <c r="A572" s="3"/>
      <c r="B572" s="3"/>
      <c r="C572" s="3"/>
      <c r="D572" s="3"/>
      <c r="E572" s="3"/>
    </row>
    <row r="573" spans="1:5" x14ac:dyDescent="0.25">
      <c r="A573" s="3"/>
      <c r="B573" s="3"/>
      <c r="C573" s="3"/>
      <c r="D573" s="3"/>
      <c r="E573" s="3"/>
    </row>
    <row r="574" spans="1:5" x14ac:dyDescent="0.25">
      <c r="A574" s="3"/>
      <c r="B574" s="3"/>
      <c r="C574" s="3"/>
      <c r="D574" s="3"/>
      <c r="E574" s="3"/>
    </row>
    <row r="575" spans="1:5" x14ac:dyDescent="0.25">
      <c r="A575" s="3"/>
      <c r="B575" s="3"/>
      <c r="C575" s="3"/>
      <c r="D575" s="3"/>
      <c r="E575" s="3"/>
    </row>
    <row r="576" spans="1:5" x14ac:dyDescent="0.25">
      <c r="A576" s="3"/>
      <c r="B576" s="3"/>
      <c r="C576" s="3"/>
      <c r="D576" s="3"/>
      <c r="E576" s="3"/>
    </row>
    <row r="577" spans="1:5" x14ac:dyDescent="0.25">
      <c r="A577" s="3"/>
      <c r="B577" s="3"/>
      <c r="C577" s="3"/>
      <c r="D577" s="3"/>
      <c r="E577" s="3"/>
    </row>
    <row r="578" spans="1:5" x14ac:dyDescent="0.25">
      <c r="A578" s="3"/>
      <c r="B578" s="3"/>
      <c r="C578" s="3"/>
      <c r="D578" s="3"/>
      <c r="E578" s="3"/>
    </row>
    <row r="579" spans="1:5" x14ac:dyDescent="0.25">
      <c r="A579" s="3"/>
      <c r="B579" s="3"/>
      <c r="C579" s="3"/>
      <c r="D579" s="3"/>
      <c r="E579" s="3"/>
    </row>
    <row r="580" spans="1:5" x14ac:dyDescent="0.25">
      <c r="A580" s="3"/>
      <c r="B580" s="3"/>
      <c r="C580" s="3"/>
      <c r="D580" s="3"/>
      <c r="E580" s="3"/>
    </row>
    <row r="581" spans="1:5" x14ac:dyDescent="0.25">
      <c r="A581" s="3"/>
      <c r="B581" s="3"/>
      <c r="C581" s="3"/>
      <c r="D581" s="3"/>
      <c r="E581" s="3"/>
    </row>
    <row r="582" spans="1:5" x14ac:dyDescent="0.25">
      <c r="A582" s="3"/>
      <c r="B582" s="3"/>
      <c r="C582" s="3"/>
      <c r="D582" s="3"/>
      <c r="E582" s="3"/>
    </row>
    <row r="583" spans="1:5" x14ac:dyDescent="0.25">
      <c r="A583" s="3"/>
      <c r="B583" s="3"/>
      <c r="C583" s="3"/>
      <c r="D583" s="3"/>
      <c r="E583" s="3"/>
    </row>
    <row r="584" spans="1:5" x14ac:dyDescent="0.25">
      <c r="A584" s="3"/>
      <c r="B584" s="3"/>
      <c r="C584" s="3"/>
      <c r="D584" s="3"/>
      <c r="E584" s="3"/>
    </row>
    <row r="585" spans="1:5" x14ac:dyDescent="0.25">
      <c r="A585" s="3"/>
      <c r="B585" s="3"/>
      <c r="C585" s="3"/>
      <c r="D585" s="3"/>
      <c r="E585" s="3"/>
    </row>
    <row r="586" spans="1:5" x14ac:dyDescent="0.25">
      <c r="A586" s="3"/>
      <c r="B586" s="3"/>
      <c r="C586" s="3"/>
      <c r="D586" s="3"/>
      <c r="E586" s="3"/>
    </row>
    <row r="587" spans="1:5" x14ac:dyDescent="0.25">
      <c r="A587" s="3"/>
      <c r="B587" s="3"/>
      <c r="C587" s="3"/>
      <c r="D587" s="3"/>
      <c r="E587" s="3"/>
    </row>
    <row r="588" spans="1:5" x14ac:dyDescent="0.25">
      <c r="A588" s="3"/>
      <c r="B588" s="3"/>
      <c r="C588" s="3"/>
      <c r="D588" s="3"/>
      <c r="E588" s="3"/>
    </row>
    <row r="589" spans="1:5" x14ac:dyDescent="0.25">
      <c r="A589" s="3"/>
      <c r="B589" s="3"/>
      <c r="C589" s="3"/>
      <c r="D589" s="3"/>
      <c r="E589" s="3"/>
    </row>
    <row r="590" spans="1:5" x14ac:dyDescent="0.25">
      <c r="A590" s="3"/>
      <c r="B590" s="3"/>
      <c r="C590" s="3"/>
      <c r="D590" s="3"/>
      <c r="E590" s="3"/>
    </row>
    <row r="591" spans="1:5" x14ac:dyDescent="0.25">
      <c r="A591" s="3"/>
      <c r="B591" s="3"/>
      <c r="C591" s="3"/>
      <c r="D591" s="3"/>
      <c r="E591" s="3"/>
    </row>
    <row r="592" spans="1:5" x14ac:dyDescent="0.25">
      <c r="A592" s="3"/>
      <c r="B592" s="3"/>
      <c r="C592" s="3"/>
      <c r="D592" s="3"/>
      <c r="E592" s="3"/>
    </row>
    <row r="593" spans="1:5" x14ac:dyDescent="0.25">
      <c r="A593" s="3"/>
      <c r="B593" s="3"/>
      <c r="C593" s="3"/>
      <c r="D593" s="3"/>
      <c r="E593" s="3"/>
    </row>
    <row r="594" spans="1:5" x14ac:dyDescent="0.25">
      <c r="A594" s="3"/>
      <c r="B594" s="3"/>
      <c r="C594" s="3"/>
      <c r="D594" s="3"/>
      <c r="E594" s="3"/>
    </row>
    <row r="595" spans="1:5" x14ac:dyDescent="0.25">
      <c r="A595" s="3"/>
      <c r="B595" s="3"/>
      <c r="C595" s="3"/>
      <c r="D595" s="3"/>
      <c r="E595" s="3"/>
    </row>
    <row r="596" spans="1:5" x14ac:dyDescent="0.25">
      <c r="A596" s="3"/>
      <c r="B596" s="3"/>
      <c r="C596" s="3"/>
      <c r="D596" s="3"/>
      <c r="E596" s="3"/>
    </row>
    <row r="597" spans="1:5" x14ac:dyDescent="0.25">
      <c r="A597" s="3"/>
      <c r="B597" s="3"/>
      <c r="C597" s="3"/>
      <c r="D597" s="3"/>
      <c r="E597" s="3"/>
    </row>
    <row r="598" spans="1:5" x14ac:dyDescent="0.25">
      <c r="A598" s="3"/>
      <c r="B598" s="3"/>
      <c r="C598" s="3"/>
      <c r="D598" s="3"/>
      <c r="E598" s="3"/>
    </row>
    <row r="599" spans="1:5" x14ac:dyDescent="0.25">
      <c r="A599" s="3"/>
      <c r="B599" s="3"/>
      <c r="C599" s="3"/>
      <c r="D599" s="3"/>
      <c r="E599" s="3"/>
    </row>
    <row r="600" spans="1:5" x14ac:dyDescent="0.25">
      <c r="A600" s="3"/>
      <c r="B600" s="3"/>
      <c r="C600" s="3"/>
      <c r="D600" s="3"/>
      <c r="E600" s="3"/>
    </row>
    <row r="601" spans="1:5" x14ac:dyDescent="0.25">
      <c r="A601" s="3"/>
      <c r="B601" s="3"/>
      <c r="C601" s="3"/>
      <c r="D601" s="3"/>
      <c r="E601" s="3"/>
    </row>
    <row r="602" spans="1:5" x14ac:dyDescent="0.25">
      <c r="A602" s="3"/>
      <c r="B602" s="3"/>
      <c r="C602" s="3"/>
      <c r="D602" s="3"/>
      <c r="E602" s="3"/>
    </row>
    <row r="603" spans="1:5" x14ac:dyDescent="0.25">
      <c r="A603" s="3"/>
      <c r="B603" s="3"/>
      <c r="C603" s="3"/>
      <c r="D603" s="3"/>
      <c r="E603" s="3"/>
    </row>
    <row r="604" spans="1:5" x14ac:dyDescent="0.25">
      <c r="A604" s="3"/>
      <c r="B604" s="3"/>
      <c r="C604" s="3"/>
      <c r="D604" s="3"/>
      <c r="E604" s="3"/>
    </row>
    <row r="605" spans="1:5" x14ac:dyDescent="0.25">
      <c r="A605" s="3"/>
      <c r="B605" s="3"/>
      <c r="C605" s="3"/>
      <c r="D605" s="3"/>
      <c r="E605" s="3"/>
    </row>
    <row r="606" spans="1:5" x14ac:dyDescent="0.25">
      <c r="A606" s="3"/>
      <c r="B606" s="3"/>
      <c r="C606" s="3"/>
      <c r="D606" s="3"/>
      <c r="E606" s="3"/>
    </row>
    <row r="607" spans="1:5" x14ac:dyDescent="0.25">
      <c r="A607" s="3"/>
      <c r="B607" s="3"/>
      <c r="C607" s="3"/>
      <c r="D607" s="3"/>
      <c r="E607" s="3"/>
    </row>
    <row r="608" spans="1:5" x14ac:dyDescent="0.25">
      <c r="A608" s="3"/>
      <c r="B608" s="3"/>
      <c r="C608" s="3"/>
      <c r="D608" s="3"/>
      <c r="E608" s="3"/>
    </row>
    <row r="609" spans="1:5" x14ac:dyDescent="0.25">
      <c r="A609" s="3"/>
      <c r="B609" s="3"/>
      <c r="C609" s="3"/>
      <c r="D609" s="3"/>
      <c r="E609" s="3"/>
    </row>
    <row r="610" spans="1:5" x14ac:dyDescent="0.25">
      <c r="A610" s="3"/>
      <c r="B610" s="3"/>
      <c r="C610" s="3"/>
      <c r="D610" s="3"/>
      <c r="E610" s="3"/>
    </row>
    <row r="611" spans="1:5" x14ac:dyDescent="0.25">
      <c r="A611" s="3"/>
      <c r="B611" s="3"/>
      <c r="C611" s="3"/>
      <c r="D611" s="3"/>
      <c r="E611" s="3"/>
    </row>
    <row r="612" spans="1:5" x14ac:dyDescent="0.25">
      <c r="A612" s="3"/>
      <c r="B612" s="3"/>
      <c r="C612" s="3"/>
      <c r="D612" s="3"/>
      <c r="E612" s="3"/>
    </row>
    <row r="613" spans="1:5" x14ac:dyDescent="0.25">
      <c r="A613" s="3"/>
      <c r="B613" s="3"/>
      <c r="C613" s="3"/>
      <c r="D613" s="3"/>
      <c r="E613" s="3"/>
    </row>
    <row r="614" spans="1:5" x14ac:dyDescent="0.25">
      <c r="A614" s="3"/>
      <c r="B614" s="3"/>
      <c r="C614" s="3"/>
      <c r="D614" s="3"/>
      <c r="E614" s="3"/>
    </row>
    <row r="615" spans="1:5" x14ac:dyDescent="0.25">
      <c r="A615" s="3"/>
      <c r="B615" s="3"/>
      <c r="C615" s="3"/>
      <c r="D615" s="3"/>
      <c r="E615" s="3"/>
    </row>
    <row r="616" spans="1:5" x14ac:dyDescent="0.25">
      <c r="A616" s="3"/>
      <c r="B616" s="3"/>
      <c r="C616" s="3"/>
      <c r="D616" s="3"/>
      <c r="E616" s="3"/>
    </row>
    <row r="617" spans="1:5" x14ac:dyDescent="0.25">
      <c r="A617" s="3"/>
      <c r="B617" s="3"/>
      <c r="C617" s="3"/>
      <c r="D617" s="3"/>
      <c r="E617" s="3"/>
    </row>
    <row r="618" spans="1:5" x14ac:dyDescent="0.25">
      <c r="A618" s="3"/>
      <c r="B618" s="3"/>
      <c r="C618" s="3"/>
      <c r="D618" s="3"/>
      <c r="E618" s="3"/>
    </row>
    <row r="619" spans="1:5" x14ac:dyDescent="0.25">
      <c r="A619" s="3"/>
      <c r="B619" s="3"/>
      <c r="C619" s="3"/>
      <c r="D619" s="3"/>
      <c r="E619" s="3"/>
    </row>
    <row r="620" spans="1:5" x14ac:dyDescent="0.25">
      <c r="A620" s="3"/>
      <c r="B620" s="3"/>
      <c r="C620" s="3"/>
      <c r="D620" s="3"/>
      <c r="E620" s="3"/>
    </row>
    <row r="621" spans="1:5" x14ac:dyDescent="0.25">
      <c r="A621" s="3"/>
      <c r="B621" s="3"/>
      <c r="C621" s="3"/>
      <c r="D621" s="3"/>
      <c r="E621" s="3"/>
    </row>
    <row r="622" spans="1:5" x14ac:dyDescent="0.25">
      <c r="A622" s="3"/>
      <c r="B622" s="3"/>
      <c r="C622" s="3"/>
      <c r="D622" s="3"/>
      <c r="E622" s="3"/>
    </row>
    <row r="623" spans="1:5" x14ac:dyDescent="0.25">
      <c r="A623" s="3"/>
      <c r="B623" s="3"/>
      <c r="C623" s="3"/>
      <c r="D623" s="3"/>
      <c r="E623" s="3"/>
    </row>
    <row r="624" spans="1:5" x14ac:dyDescent="0.25">
      <c r="A624" s="3"/>
      <c r="B624" s="3"/>
      <c r="C624" s="3"/>
      <c r="D624" s="3"/>
      <c r="E624" s="3"/>
    </row>
    <row r="625" spans="1:5" x14ac:dyDescent="0.25">
      <c r="A625" s="3"/>
      <c r="B625" s="3"/>
      <c r="C625" s="3"/>
      <c r="D625" s="3"/>
      <c r="E625" s="3"/>
    </row>
    <row r="626" spans="1:5" x14ac:dyDescent="0.25">
      <c r="A626" s="3"/>
      <c r="B626" s="3"/>
      <c r="C626" s="3"/>
      <c r="D626" s="3"/>
      <c r="E626" s="3"/>
    </row>
    <row r="627" spans="1:5" x14ac:dyDescent="0.25">
      <c r="A627" s="3"/>
      <c r="B627" s="3"/>
      <c r="C627" s="3"/>
      <c r="D627" s="3"/>
      <c r="E627" s="3"/>
    </row>
    <row r="628" spans="1:5" x14ac:dyDescent="0.25">
      <c r="A628" s="3"/>
      <c r="B628" s="3"/>
      <c r="C628" s="3"/>
      <c r="D628" s="3"/>
      <c r="E628" s="3"/>
    </row>
    <row r="629" spans="1:5" x14ac:dyDescent="0.25">
      <c r="A629" s="3"/>
      <c r="B629" s="3"/>
      <c r="C629" s="3"/>
      <c r="D629" s="3"/>
      <c r="E629" s="3"/>
    </row>
    <row r="630" spans="1:5" x14ac:dyDescent="0.25">
      <c r="A630" s="3"/>
      <c r="B630" s="3"/>
      <c r="C630" s="3"/>
      <c r="D630" s="3"/>
      <c r="E630" s="3"/>
    </row>
    <row r="631" spans="1:5" x14ac:dyDescent="0.25">
      <c r="A631" s="3"/>
      <c r="B631" s="3"/>
      <c r="C631" s="3"/>
      <c r="D631" s="3"/>
      <c r="E631" s="3"/>
    </row>
    <row r="632" spans="1:5" x14ac:dyDescent="0.25">
      <c r="A632" s="3"/>
      <c r="B632" s="3"/>
      <c r="C632" s="3"/>
      <c r="D632" s="3"/>
      <c r="E632" s="3"/>
    </row>
    <row r="633" spans="1:5" x14ac:dyDescent="0.25">
      <c r="A633" s="3"/>
      <c r="B633" s="3"/>
      <c r="C633" s="3"/>
      <c r="D633" s="3"/>
      <c r="E633" s="3"/>
    </row>
    <row r="634" spans="1:5" x14ac:dyDescent="0.25">
      <c r="A634" s="3"/>
      <c r="B634" s="3"/>
      <c r="C634" s="3"/>
      <c r="D634" s="3"/>
      <c r="E634" s="3"/>
    </row>
    <row r="635" spans="1:5" x14ac:dyDescent="0.25">
      <c r="A635" s="3"/>
      <c r="B635" s="3"/>
      <c r="C635" s="3"/>
      <c r="D635" s="3"/>
      <c r="E635" s="3"/>
    </row>
    <row r="636" spans="1:5" x14ac:dyDescent="0.25">
      <c r="A636" s="3"/>
      <c r="B636" s="3"/>
      <c r="C636" s="3"/>
      <c r="D636" s="3"/>
      <c r="E636" s="3"/>
    </row>
    <row r="637" spans="1:5" x14ac:dyDescent="0.25">
      <c r="A637" s="3"/>
      <c r="B637" s="3"/>
      <c r="C637" s="3"/>
      <c r="D637" s="3"/>
      <c r="E637" s="3"/>
    </row>
    <row r="638" spans="1:5" x14ac:dyDescent="0.25">
      <c r="A638" s="3"/>
      <c r="B638" s="3"/>
      <c r="C638" s="3"/>
      <c r="D638" s="3"/>
      <c r="E638" s="3"/>
    </row>
    <row r="639" spans="1:5" x14ac:dyDescent="0.25">
      <c r="A639" s="3"/>
      <c r="B639" s="3"/>
      <c r="C639" s="3"/>
      <c r="D639" s="3"/>
      <c r="E639" s="3"/>
    </row>
    <row r="640" spans="1:5" x14ac:dyDescent="0.25">
      <c r="A640" s="3"/>
      <c r="B640" s="3"/>
      <c r="C640" s="3"/>
      <c r="D640" s="3"/>
      <c r="E640" s="3"/>
    </row>
    <row r="641" spans="1:5" x14ac:dyDescent="0.25">
      <c r="A641" s="3"/>
      <c r="B641" s="3"/>
      <c r="C641" s="3"/>
      <c r="D641" s="3"/>
      <c r="E641" s="3"/>
    </row>
    <row r="642" spans="1:5" x14ac:dyDescent="0.25">
      <c r="A642" s="3"/>
      <c r="B642" s="3"/>
      <c r="C642" s="3"/>
      <c r="D642" s="3"/>
      <c r="E642" s="3"/>
    </row>
    <row r="643" spans="1:5" x14ac:dyDescent="0.25">
      <c r="A643" s="3"/>
      <c r="B643" s="3"/>
      <c r="C643" s="3"/>
      <c r="D643" s="3"/>
      <c r="E643" s="3"/>
    </row>
    <row r="644" spans="1:5" x14ac:dyDescent="0.25">
      <c r="A644" s="3"/>
      <c r="B644" s="3"/>
      <c r="C644" s="3"/>
      <c r="D644" s="3"/>
      <c r="E644" s="3"/>
    </row>
    <row r="645" spans="1:5" x14ac:dyDescent="0.25">
      <c r="A645" s="3"/>
      <c r="B645" s="3"/>
      <c r="C645" s="3"/>
      <c r="D645" s="3"/>
      <c r="E645" s="3"/>
    </row>
    <row r="646" spans="1:5" x14ac:dyDescent="0.25">
      <c r="A646" s="3"/>
      <c r="B646" s="3"/>
      <c r="C646" s="3"/>
      <c r="D646" s="3"/>
      <c r="E646" s="3"/>
    </row>
    <row r="647" spans="1:5" x14ac:dyDescent="0.25">
      <c r="A647" s="3"/>
      <c r="B647" s="3"/>
      <c r="C647" s="3"/>
      <c r="D647" s="3"/>
      <c r="E647" s="3"/>
    </row>
    <row r="648" spans="1:5" x14ac:dyDescent="0.25">
      <c r="A648" s="3"/>
      <c r="B648" s="3"/>
      <c r="C648" s="3"/>
      <c r="D648" s="3"/>
      <c r="E648" s="3"/>
    </row>
    <row r="649" spans="1:5" x14ac:dyDescent="0.25">
      <c r="A649" s="3"/>
      <c r="B649" s="3"/>
      <c r="C649" s="3"/>
      <c r="D649" s="3"/>
      <c r="E649" s="3"/>
    </row>
    <row r="650" spans="1:5" x14ac:dyDescent="0.25">
      <c r="A650" s="3"/>
      <c r="B650" s="3"/>
      <c r="C650" s="3"/>
      <c r="D650" s="3"/>
      <c r="E650" s="3"/>
    </row>
    <row r="651" spans="1:5" x14ac:dyDescent="0.25">
      <c r="A651" s="3"/>
      <c r="B651" s="3"/>
      <c r="C651" s="3"/>
      <c r="D651" s="3"/>
      <c r="E651" s="3"/>
    </row>
    <row r="652" spans="1:5" x14ac:dyDescent="0.25">
      <c r="A652" s="3"/>
      <c r="B652" s="3"/>
      <c r="C652" s="3"/>
      <c r="D652" s="3"/>
      <c r="E652" s="3"/>
    </row>
    <row r="653" spans="1:5" x14ac:dyDescent="0.25">
      <c r="A653" s="3"/>
      <c r="B653" s="3"/>
      <c r="C653" s="3"/>
      <c r="D653" s="3"/>
      <c r="E653" s="3"/>
    </row>
    <row r="654" spans="1:5" x14ac:dyDescent="0.25">
      <c r="A654" s="3"/>
      <c r="B654" s="3"/>
      <c r="C654" s="3"/>
      <c r="D654" s="3"/>
      <c r="E654" s="3"/>
    </row>
    <row r="655" spans="1:5" x14ac:dyDescent="0.25">
      <c r="A655" s="3"/>
      <c r="B655" s="3"/>
      <c r="C655" s="3"/>
      <c r="D655" s="3"/>
      <c r="E655" s="3"/>
    </row>
    <row r="656" spans="1:5" x14ac:dyDescent="0.25">
      <c r="A656" s="3"/>
      <c r="B656" s="3"/>
      <c r="C656" s="3"/>
      <c r="D656" s="3"/>
      <c r="E656" s="3"/>
    </row>
    <row r="657" spans="1:5" x14ac:dyDescent="0.25">
      <c r="A657" s="3"/>
      <c r="B657" s="3"/>
      <c r="C657" s="3"/>
      <c r="D657" s="3"/>
      <c r="E657" s="3"/>
    </row>
    <row r="658" spans="1:5" x14ac:dyDescent="0.25">
      <c r="A658" s="3"/>
      <c r="B658" s="3"/>
      <c r="C658" s="3"/>
      <c r="D658" s="3"/>
      <c r="E658" s="3"/>
    </row>
    <row r="659" spans="1:5" x14ac:dyDescent="0.25">
      <c r="A659" s="3"/>
      <c r="B659" s="3"/>
      <c r="C659" s="3"/>
      <c r="D659" s="3"/>
      <c r="E659" s="3"/>
    </row>
    <row r="660" spans="1:5" x14ac:dyDescent="0.25">
      <c r="A660" s="3"/>
      <c r="B660" s="3"/>
      <c r="C660" s="3"/>
      <c r="D660" s="3"/>
      <c r="E660" s="3"/>
    </row>
    <row r="661" spans="1:5" x14ac:dyDescent="0.25">
      <c r="A661" s="3"/>
      <c r="B661" s="3"/>
      <c r="C661" s="3"/>
      <c r="D661" s="3"/>
      <c r="E661" s="3"/>
    </row>
    <row r="662" spans="1:5" x14ac:dyDescent="0.25">
      <c r="A662" s="3"/>
      <c r="B662" s="3"/>
      <c r="C662" s="3"/>
      <c r="D662" s="3"/>
      <c r="E662" s="3"/>
    </row>
    <row r="663" spans="1:5" x14ac:dyDescent="0.25">
      <c r="A663" s="3"/>
      <c r="B663" s="3"/>
      <c r="C663" s="3"/>
      <c r="D663" s="3"/>
      <c r="E663" s="3"/>
    </row>
    <row r="664" spans="1:5" x14ac:dyDescent="0.25">
      <c r="A664" s="3"/>
      <c r="B664" s="3"/>
      <c r="C664" s="3"/>
      <c r="D664" s="3"/>
      <c r="E664" s="3"/>
    </row>
    <row r="665" spans="1:5" x14ac:dyDescent="0.25">
      <c r="A665" s="3"/>
      <c r="B665" s="3"/>
      <c r="C665" s="3"/>
      <c r="D665" s="3"/>
      <c r="E665" s="3"/>
    </row>
    <row r="666" spans="1:5" x14ac:dyDescent="0.25">
      <c r="A666" s="3"/>
      <c r="B666" s="3"/>
      <c r="C666" s="3"/>
      <c r="D666" s="3"/>
      <c r="E666" s="3"/>
    </row>
    <row r="667" spans="1:5" x14ac:dyDescent="0.25">
      <c r="A667" s="3"/>
      <c r="B667" s="3"/>
      <c r="C667" s="3"/>
      <c r="D667" s="3"/>
      <c r="E667" s="3"/>
    </row>
    <row r="668" spans="1:5" x14ac:dyDescent="0.25">
      <c r="A668" s="3"/>
      <c r="B668" s="3"/>
      <c r="C668" s="3"/>
      <c r="D668" s="3"/>
      <c r="E668" s="3"/>
    </row>
    <row r="669" spans="1:5" x14ac:dyDescent="0.25">
      <c r="A669" s="3"/>
      <c r="B669" s="3"/>
      <c r="C669" s="3"/>
      <c r="D669" s="3"/>
      <c r="E669" s="3"/>
    </row>
    <row r="670" spans="1:5" x14ac:dyDescent="0.25">
      <c r="A670" s="3"/>
      <c r="B670" s="3"/>
      <c r="C670" s="3"/>
      <c r="D670" s="3"/>
      <c r="E670" s="3"/>
    </row>
    <row r="671" spans="1:5" x14ac:dyDescent="0.25">
      <c r="A671" s="3"/>
      <c r="B671" s="3"/>
      <c r="C671" s="3"/>
      <c r="D671" s="3"/>
      <c r="E671" s="3"/>
    </row>
    <row r="672" spans="1:5" x14ac:dyDescent="0.25">
      <c r="A672" s="3"/>
      <c r="B672" s="3"/>
      <c r="C672" s="3"/>
      <c r="D672" s="3"/>
      <c r="E672" s="3"/>
    </row>
    <row r="673" spans="1:5" x14ac:dyDescent="0.25">
      <c r="A673" s="3"/>
      <c r="B673" s="3"/>
      <c r="C673" s="3"/>
      <c r="D673" s="3"/>
      <c r="E673" s="3"/>
    </row>
    <row r="674" spans="1:5" x14ac:dyDescent="0.25">
      <c r="A674" s="3"/>
      <c r="B674" s="3"/>
      <c r="C674" s="3"/>
      <c r="D674" s="3"/>
      <c r="E674" s="3"/>
    </row>
    <row r="675" spans="1:5" x14ac:dyDescent="0.25">
      <c r="A675" s="3"/>
      <c r="B675" s="3"/>
      <c r="C675" s="3"/>
      <c r="D675" s="3"/>
      <c r="E675" s="3"/>
    </row>
    <row r="676" spans="1:5" x14ac:dyDescent="0.25">
      <c r="A676" s="3"/>
      <c r="B676" s="3"/>
      <c r="C676" s="3"/>
      <c r="D676" s="3"/>
      <c r="E676" s="3"/>
    </row>
    <row r="677" spans="1:5" x14ac:dyDescent="0.25">
      <c r="A677" s="3"/>
      <c r="B677" s="3"/>
      <c r="C677" s="3"/>
      <c r="D677" s="3"/>
      <c r="E677" s="3"/>
    </row>
    <row r="678" spans="1:5" x14ac:dyDescent="0.25">
      <c r="A678" s="3"/>
      <c r="B678" s="3"/>
      <c r="C678" s="3"/>
      <c r="D678" s="3"/>
      <c r="E678" s="3"/>
    </row>
    <row r="679" spans="1:5" x14ac:dyDescent="0.25">
      <c r="A679" s="3"/>
      <c r="B679" s="3"/>
      <c r="C679" s="3"/>
      <c r="D679" s="3"/>
      <c r="E679" s="3"/>
    </row>
    <row r="680" spans="1:5" x14ac:dyDescent="0.25">
      <c r="A680" s="3"/>
      <c r="B680" s="3"/>
      <c r="C680" s="3"/>
      <c r="D680" s="3"/>
      <c r="E680" s="3"/>
    </row>
    <row r="681" spans="1:5" x14ac:dyDescent="0.25">
      <c r="A681" s="3"/>
      <c r="B681" s="3"/>
      <c r="C681" s="3"/>
      <c r="D681" s="3"/>
      <c r="E681" s="3"/>
    </row>
    <row r="682" spans="1:5" x14ac:dyDescent="0.25">
      <c r="A682" s="3"/>
      <c r="B682" s="3"/>
      <c r="C682" s="3"/>
      <c r="D682" s="3"/>
      <c r="E682" s="3"/>
    </row>
    <row r="683" spans="1:5" x14ac:dyDescent="0.25">
      <c r="A683" s="3"/>
      <c r="B683" s="3"/>
      <c r="C683" s="3"/>
      <c r="D683" s="3"/>
      <c r="E683" s="3"/>
    </row>
    <row r="684" spans="1:5" x14ac:dyDescent="0.25">
      <c r="A684" s="3"/>
      <c r="B684" s="3"/>
      <c r="C684" s="3"/>
      <c r="D684" s="3"/>
      <c r="E684" s="3"/>
    </row>
    <row r="685" spans="1:5" x14ac:dyDescent="0.25">
      <c r="A685" s="3"/>
      <c r="B685" s="3"/>
      <c r="C685" s="3"/>
      <c r="D685" s="3"/>
      <c r="E685" s="3"/>
    </row>
    <row r="686" spans="1:5" x14ac:dyDescent="0.25">
      <c r="A686" s="3"/>
      <c r="B686" s="3"/>
      <c r="C686" s="3"/>
      <c r="D686" s="3"/>
      <c r="E686" s="3"/>
    </row>
    <row r="687" spans="1:5" x14ac:dyDescent="0.25">
      <c r="A687" s="3"/>
      <c r="B687" s="3"/>
      <c r="C687" s="3"/>
      <c r="D687" s="3"/>
      <c r="E687" s="3"/>
    </row>
    <row r="688" spans="1:5" x14ac:dyDescent="0.25">
      <c r="A688" s="3"/>
      <c r="B688" s="3"/>
      <c r="C688" s="3"/>
      <c r="D688" s="3"/>
      <c r="E688" s="3"/>
    </row>
    <row r="689" spans="1:5" x14ac:dyDescent="0.25">
      <c r="A689" s="3"/>
      <c r="B689" s="3"/>
      <c r="C689" s="3"/>
      <c r="D689" s="3"/>
      <c r="E689" s="3"/>
    </row>
    <row r="690" spans="1:5" x14ac:dyDescent="0.25">
      <c r="A690" s="3"/>
      <c r="B690" s="3"/>
      <c r="C690" s="3"/>
      <c r="D690" s="3"/>
      <c r="E690" s="3"/>
    </row>
    <row r="691" spans="1:5" x14ac:dyDescent="0.25">
      <c r="A691" s="3"/>
      <c r="B691" s="3"/>
      <c r="C691" s="3"/>
      <c r="D691" s="3"/>
      <c r="E691" s="3"/>
    </row>
    <row r="692" spans="1:5" x14ac:dyDescent="0.25">
      <c r="A692" s="3"/>
      <c r="B692" s="3"/>
      <c r="C692" s="3"/>
      <c r="D692" s="3"/>
      <c r="E692" s="3"/>
    </row>
    <row r="693" spans="1:5" x14ac:dyDescent="0.25">
      <c r="A693" s="3"/>
      <c r="B693" s="3"/>
      <c r="C693" s="3"/>
      <c r="D693" s="3"/>
      <c r="E693" s="3"/>
    </row>
    <row r="694" spans="1:5" x14ac:dyDescent="0.25">
      <c r="A694" s="3"/>
      <c r="B694" s="3"/>
      <c r="C694" s="3"/>
      <c r="D694" s="3"/>
      <c r="E694" s="3"/>
    </row>
    <row r="695" spans="1:5" x14ac:dyDescent="0.25">
      <c r="A695" s="3"/>
      <c r="B695" s="3"/>
      <c r="C695" s="3"/>
      <c r="D695" s="3"/>
      <c r="E695" s="3"/>
    </row>
    <row r="696" spans="1:5" x14ac:dyDescent="0.25">
      <c r="A696" s="3"/>
      <c r="B696" s="3"/>
      <c r="C696" s="3"/>
      <c r="D696" s="3"/>
      <c r="E696" s="3"/>
    </row>
    <row r="697" spans="1:5" x14ac:dyDescent="0.25">
      <c r="A697" s="3"/>
      <c r="B697" s="3"/>
      <c r="C697" s="3"/>
      <c r="D697" s="3"/>
      <c r="E697" s="3"/>
    </row>
    <row r="698" spans="1:5" x14ac:dyDescent="0.25">
      <c r="A698" s="3"/>
      <c r="B698" s="3"/>
      <c r="C698" s="3"/>
      <c r="D698" s="3"/>
      <c r="E698" s="3"/>
    </row>
    <row r="699" spans="1:5" x14ac:dyDescent="0.25">
      <c r="A699" s="3"/>
      <c r="B699" s="3"/>
      <c r="C699" s="3"/>
      <c r="D699" s="3"/>
      <c r="E699" s="3"/>
    </row>
    <row r="700" spans="1:5" x14ac:dyDescent="0.25">
      <c r="A700" s="3"/>
      <c r="B700" s="3"/>
      <c r="C700" s="3"/>
      <c r="D700" s="3"/>
      <c r="E700" s="3"/>
    </row>
    <row r="701" spans="1:5" x14ac:dyDescent="0.25">
      <c r="A701" s="3"/>
      <c r="B701" s="3"/>
      <c r="C701" s="3"/>
      <c r="D701" s="3"/>
      <c r="E701" s="3"/>
    </row>
    <row r="702" spans="1:5" x14ac:dyDescent="0.25">
      <c r="A702" s="3"/>
      <c r="B702" s="3"/>
      <c r="C702" s="3"/>
      <c r="D702" s="3"/>
      <c r="E702" s="3"/>
    </row>
    <row r="703" spans="1:5" x14ac:dyDescent="0.25">
      <c r="A703" s="3"/>
      <c r="B703" s="3"/>
      <c r="C703" s="3"/>
      <c r="D703" s="3"/>
      <c r="E703" s="3"/>
    </row>
    <row r="704" spans="1:5" x14ac:dyDescent="0.25">
      <c r="A704" s="3"/>
      <c r="B704" s="3"/>
      <c r="C704" s="3"/>
      <c r="D704" s="3"/>
      <c r="E704" s="3"/>
    </row>
    <row r="705" spans="1:5" x14ac:dyDescent="0.25">
      <c r="A705" s="3"/>
      <c r="B705" s="3"/>
      <c r="C705" s="3"/>
      <c r="D705" s="3"/>
      <c r="E705" s="3"/>
    </row>
    <row r="706" spans="1:5" x14ac:dyDescent="0.25">
      <c r="A706" s="3"/>
      <c r="B706" s="3"/>
      <c r="C706" s="3"/>
      <c r="D706" s="3"/>
      <c r="E706" s="3"/>
    </row>
    <row r="707" spans="1:5" x14ac:dyDescent="0.25">
      <c r="A707" s="3"/>
      <c r="B707" s="3"/>
      <c r="C707" s="3"/>
      <c r="D707" s="3"/>
      <c r="E707" s="3"/>
    </row>
    <row r="708" spans="1:5" x14ac:dyDescent="0.25">
      <c r="A708" s="3"/>
      <c r="B708" s="3"/>
      <c r="C708" s="3"/>
      <c r="D708" s="3"/>
      <c r="E708" s="3"/>
    </row>
    <row r="709" spans="1:5" x14ac:dyDescent="0.25">
      <c r="A709" s="3"/>
      <c r="B709" s="3"/>
      <c r="C709" s="3"/>
      <c r="D709" s="3"/>
      <c r="E709" s="3"/>
    </row>
    <row r="710" spans="1:5" x14ac:dyDescent="0.25">
      <c r="A710" s="3"/>
      <c r="B710" s="3"/>
      <c r="C710" s="3"/>
      <c r="D710" s="3"/>
      <c r="E710" s="3"/>
    </row>
    <row r="711" spans="1:5" x14ac:dyDescent="0.25">
      <c r="A711" s="3"/>
      <c r="B711" s="3"/>
      <c r="C711" s="3"/>
      <c r="D711" s="3"/>
      <c r="E711" s="3"/>
    </row>
    <row r="712" spans="1:5" x14ac:dyDescent="0.25">
      <c r="A712" s="3"/>
      <c r="B712" s="3"/>
      <c r="C712" s="3"/>
      <c r="D712" s="3"/>
      <c r="E712" s="3"/>
    </row>
    <row r="713" spans="1:5" x14ac:dyDescent="0.25">
      <c r="A713" s="3"/>
      <c r="B713" s="3"/>
      <c r="C713" s="3"/>
      <c r="D713" s="3"/>
      <c r="E713" s="3"/>
    </row>
    <row r="714" spans="1:5" x14ac:dyDescent="0.25">
      <c r="A714" s="3"/>
      <c r="B714" s="3"/>
      <c r="C714" s="3"/>
      <c r="D714" s="3"/>
      <c r="E714" s="3"/>
    </row>
    <row r="715" spans="1:5" x14ac:dyDescent="0.25">
      <c r="A715" s="3"/>
      <c r="B715" s="3"/>
      <c r="C715" s="3"/>
      <c r="D715" s="3"/>
      <c r="E715" s="3"/>
    </row>
    <row r="716" spans="1:5" x14ac:dyDescent="0.25">
      <c r="A716" s="3"/>
      <c r="B716" s="3"/>
      <c r="C716" s="3"/>
      <c r="D716" s="3"/>
      <c r="E716" s="3"/>
    </row>
    <row r="717" spans="1:5" x14ac:dyDescent="0.25">
      <c r="A717" s="3"/>
      <c r="B717" s="3"/>
      <c r="C717" s="3"/>
      <c r="D717" s="3"/>
      <c r="E717" s="3"/>
    </row>
    <row r="718" spans="1:5" x14ac:dyDescent="0.25">
      <c r="A718" s="3"/>
      <c r="B718" s="3"/>
      <c r="C718" s="3"/>
      <c r="D718" s="3"/>
      <c r="E718" s="3"/>
    </row>
    <row r="719" spans="1:5" x14ac:dyDescent="0.25">
      <c r="A719" s="3"/>
      <c r="B719" s="3"/>
      <c r="C719" s="3"/>
      <c r="D719" s="3"/>
      <c r="E719" s="3"/>
    </row>
    <row r="720" spans="1:5" x14ac:dyDescent="0.25">
      <c r="A720" s="3"/>
      <c r="B720" s="3"/>
      <c r="C720" s="3"/>
      <c r="D720" s="3"/>
      <c r="E720" s="3"/>
    </row>
    <row r="721" spans="1:5" x14ac:dyDescent="0.25">
      <c r="A721" s="3"/>
      <c r="B721" s="3"/>
      <c r="C721" s="3"/>
      <c r="D721" s="3"/>
      <c r="E721" s="3"/>
    </row>
    <row r="722" spans="1:5" x14ac:dyDescent="0.25">
      <c r="A722" s="3"/>
      <c r="B722" s="3"/>
      <c r="C722" s="3"/>
      <c r="D722" s="3"/>
      <c r="E722" s="3"/>
    </row>
    <row r="723" spans="1:5" x14ac:dyDescent="0.25">
      <c r="A723" s="3"/>
      <c r="B723" s="3"/>
      <c r="C723" s="3"/>
      <c r="D723" s="3"/>
      <c r="E723" s="3"/>
    </row>
    <row r="724" spans="1:5" x14ac:dyDescent="0.25">
      <c r="A724" s="3"/>
      <c r="B724" s="3"/>
      <c r="C724" s="3"/>
      <c r="D724" s="3"/>
      <c r="E724" s="3"/>
    </row>
    <row r="725" spans="1:5" x14ac:dyDescent="0.25">
      <c r="A725" s="3"/>
      <c r="B725" s="3"/>
      <c r="C725" s="3"/>
      <c r="D725" s="3"/>
      <c r="E725" s="3"/>
    </row>
    <row r="726" spans="1:5" x14ac:dyDescent="0.25">
      <c r="A726" s="3"/>
      <c r="B726" s="3"/>
      <c r="C726" s="3"/>
      <c r="D726" s="3"/>
      <c r="E726" s="3"/>
    </row>
    <row r="727" spans="1:5" x14ac:dyDescent="0.25">
      <c r="A727" s="3"/>
      <c r="B727" s="3"/>
      <c r="C727" s="3"/>
      <c r="D727" s="3"/>
      <c r="E727" s="3"/>
    </row>
    <row r="728" spans="1:5" x14ac:dyDescent="0.25">
      <c r="A728" s="3"/>
      <c r="B728" s="3"/>
      <c r="C728" s="3"/>
      <c r="D728" s="3"/>
      <c r="E728" s="3"/>
    </row>
    <row r="729" spans="1:5" x14ac:dyDescent="0.25">
      <c r="A729" s="3"/>
      <c r="B729" s="3"/>
      <c r="C729" s="3"/>
      <c r="D729" s="3"/>
      <c r="E729" s="3"/>
    </row>
    <row r="730" spans="1:5" x14ac:dyDescent="0.25">
      <c r="A730" s="3"/>
      <c r="B730" s="3"/>
      <c r="C730" s="3"/>
      <c r="D730" s="3"/>
      <c r="E730" s="3"/>
    </row>
    <row r="731" spans="1:5" x14ac:dyDescent="0.25">
      <c r="A731" s="3"/>
      <c r="B731" s="3"/>
      <c r="C731" s="3"/>
      <c r="D731" s="3"/>
      <c r="E731" s="3"/>
    </row>
    <row r="732" spans="1:5" x14ac:dyDescent="0.25">
      <c r="A732" s="3"/>
      <c r="B732" s="3"/>
      <c r="C732" s="3"/>
      <c r="D732" s="3"/>
      <c r="E732" s="3"/>
    </row>
    <row r="733" spans="1:5" x14ac:dyDescent="0.25">
      <c r="A733" s="3"/>
      <c r="B733" s="3"/>
      <c r="C733" s="3"/>
      <c r="D733" s="3"/>
      <c r="E733" s="3"/>
    </row>
    <row r="734" spans="1:5" x14ac:dyDescent="0.25">
      <c r="A734" s="3"/>
      <c r="B734" s="3"/>
      <c r="C734" s="3"/>
      <c r="D734" s="3"/>
      <c r="E734" s="3"/>
    </row>
    <row r="735" spans="1:5" x14ac:dyDescent="0.25">
      <c r="A735" s="3"/>
      <c r="B735" s="3"/>
      <c r="C735" s="3"/>
      <c r="D735" s="3"/>
      <c r="E735" s="3"/>
    </row>
    <row r="736" spans="1:5" x14ac:dyDescent="0.25">
      <c r="A736" s="3"/>
      <c r="B736" s="3"/>
      <c r="C736" s="3"/>
      <c r="D736" s="3"/>
      <c r="E736" s="3"/>
    </row>
    <row r="737" spans="1:5" x14ac:dyDescent="0.25">
      <c r="A737" s="3"/>
      <c r="B737" s="3"/>
      <c r="C737" s="3"/>
      <c r="D737" s="3"/>
      <c r="E737" s="3"/>
    </row>
    <row r="738" spans="1:5" x14ac:dyDescent="0.25">
      <c r="A738" s="3"/>
      <c r="B738" s="3"/>
      <c r="C738" s="3"/>
      <c r="D738" s="3"/>
      <c r="E738" s="3"/>
    </row>
    <row r="739" spans="1:5" x14ac:dyDescent="0.25">
      <c r="A739" s="3"/>
      <c r="B739" s="3"/>
      <c r="C739" s="3"/>
      <c r="D739" s="3"/>
      <c r="E739" s="3"/>
    </row>
    <row r="740" spans="1:5" x14ac:dyDescent="0.25">
      <c r="A740" s="3"/>
      <c r="B740" s="3"/>
      <c r="C740" s="3"/>
      <c r="D740" s="3"/>
      <c r="E740" s="3"/>
    </row>
    <row r="741" spans="1:5" x14ac:dyDescent="0.25">
      <c r="A741" s="3"/>
      <c r="B741" s="3"/>
      <c r="C741" s="3"/>
      <c r="D741" s="3"/>
      <c r="E741" s="3"/>
    </row>
    <row r="742" spans="1:5" x14ac:dyDescent="0.25">
      <c r="A742" s="3"/>
      <c r="B742" s="3"/>
      <c r="C742" s="3"/>
      <c r="D742" s="3"/>
      <c r="E742" s="3"/>
    </row>
    <row r="743" spans="1:5" x14ac:dyDescent="0.25">
      <c r="A743" s="3"/>
      <c r="B743" s="3"/>
      <c r="C743" s="3"/>
      <c r="D743" s="3"/>
      <c r="E743" s="3"/>
    </row>
    <row r="744" spans="1:5" x14ac:dyDescent="0.25">
      <c r="A744" s="3"/>
      <c r="B744" s="3"/>
      <c r="C744" s="3"/>
      <c r="D744" s="3"/>
      <c r="E744" s="3"/>
    </row>
    <row r="745" spans="1:5" x14ac:dyDescent="0.25">
      <c r="A745" s="3"/>
      <c r="B745" s="3"/>
      <c r="C745" s="3"/>
      <c r="D745" s="3"/>
      <c r="E745" s="3"/>
    </row>
    <row r="746" spans="1:5" x14ac:dyDescent="0.25">
      <c r="A746" s="3"/>
      <c r="B746" s="3"/>
      <c r="C746" s="3"/>
      <c r="D746" s="3"/>
      <c r="E746" s="3"/>
    </row>
    <row r="747" spans="1:5" x14ac:dyDescent="0.25">
      <c r="A747" s="3"/>
      <c r="B747" s="3"/>
      <c r="C747" s="3"/>
      <c r="D747" s="3"/>
      <c r="E747" s="3"/>
    </row>
    <row r="748" spans="1:5" x14ac:dyDescent="0.25">
      <c r="A748" s="3"/>
      <c r="B748" s="3"/>
      <c r="C748" s="3"/>
      <c r="D748" s="3"/>
      <c r="E748" s="3"/>
    </row>
    <row r="749" spans="1:5" x14ac:dyDescent="0.25">
      <c r="A749" s="3"/>
      <c r="B749" s="3"/>
      <c r="C749" s="3"/>
      <c r="D749" s="3"/>
      <c r="E749" s="3"/>
    </row>
    <row r="750" spans="1:5" x14ac:dyDescent="0.25">
      <c r="A750" s="3"/>
      <c r="B750" s="3"/>
      <c r="C750" s="3"/>
      <c r="D750" s="3"/>
      <c r="E750" s="3"/>
    </row>
    <row r="751" spans="1:5" x14ac:dyDescent="0.25">
      <c r="A751" s="3"/>
      <c r="B751" s="3"/>
      <c r="C751" s="3"/>
      <c r="D751" s="3"/>
      <c r="E751" s="3"/>
    </row>
    <row r="752" spans="1:5" x14ac:dyDescent="0.25">
      <c r="A752" s="3"/>
      <c r="B752" s="3"/>
      <c r="C752" s="3"/>
      <c r="D752" s="3"/>
      <c r="E752" s="3"/>
    </row>
    <row r="753" spans="1:5" x14ac:dyDescent="0.25">
      <c r="A753" s="3"/>
      <c r="B753" s="3"/>
      <c r="C753" s="3"/>
      <c r="D753" s="3"/>
      <c r="E753" s="3"/>
    </row>
    <row r="754" spans="1:5" x14ac:dyDescent="0.25">
      <c r="A754" s="3"/>
      <c r="B754" s="3"/>
      <c r="C754" s="3"/>
      <c r="D754" s="3"/>
      <c r="E754" s="3"/>
    </row>
    <row r="755" spans="1:5" x14ac:dyDescent="0.25">
      <c r="A755" s="3"/>
      <c r="B755" s="3"/>
      <c r="C755" s="3"/>
      <c r="D755" s="3"/>
      <c r="E755" s="3"/>
    </row>
    <row r="756" spans="1:5" x14ac:dyDescent="0.25">
      <c r="A756" s="3"/>
      <c r="B756" s="3"/>
      <c r="C756" s="3"/>
      <c r="D756" s="3"/>
      <c r="E756" s="3"/>
    </row>
    <row r="757" spans="1:5" x14ac:dyDescent="0.25">
      <c r="A757" s="3"/>
      <c r="B757" s="3"/>
      <c r="C757" s="3"/>
      <c r="D757" s="3"/>
      <c r="E757" s="3"/>
    </row>
    <row r="758" spans="1:5" x14ac:dyDescent="0.25">
      <c r="A758" s="3"/>
      <c r="B758" s="3"/>
      <c r="C758" s="3"/>
      <c r="D758" s="3"/>
      <c r="E758" s="3"/>
    </row>
    <row r="759" spans="1:5" x14ac:dyDescent="0.25">
      <c r="A759" s="3"/>
      <c r="B759" s="3"/>
      <c r="C759" s="3"/>
      <c r="D759" s="3"/>
      <c r="E759" s="3"/>
    </row>
    <row r="760" spans="1:5" x14ac:dyDescent="0.25">
      <c r="A760" s="3"/>
      <c r="B760" s="3"/>
      <c r="C760" s="3"/>
      <c r="D760" s="3"/>
      <c r="E760" s="3"/>
    </row>
    <row r="761" spans="1:5" x14ac:dyDescent="0.25">
      <c r="A761" s="3"/>
      <c r="B761" s="3"/>
      <c r="C761" s="3"/>
      <c r="D761" s="3"/>
      <c r="E761" s="3"/>
    </row>
    <row r="762" spans="1:5" x14ac:dyDescent="0.25">
      <c r="A762" s="3"/>
      <c r="B762" s="3"/>
      <c r="C762" s="3"/>
      <c r="D762" s="3"/>
      <c r="E762" s="3"/>
    </row>
    <row r="763" spans="1:5" x14ac:dyDescent="0.25">
      <c r="A763" s="3"/>
      <c r="B763" s="3"/>
      <c r="C763" s="3"/>
      <c r="D763" s="3"/>
      <c r="E763" s="3"/>
    </row>
    <row r="764" spans="1:5" x14ac:dyDescent="0.25">
      <c r="A764" s="3"/>
      <c r="B764" s="3"/>
      <c r="C764" s="3"/>
      <c r="D764" s="3"/>
      <c r="E764" s="3"/>
    </row>
    <row r="765" spans="1:5" x14ac:dyDescent="0.25">
      <c r="A765" s="3"/>
      <c r="B765" s="3"/>
      <c r="C765" s="3"/>
      <c r="D765" s="3"/>
      <c r="E765" s="3"/>
    </row>
    <row r="766" spans="1:5" x14ac:dyDescent="0.25">
      <c r="A766" s="3"/>
      <c r="B766" s="3"/>
      <c r="C766" s="3"/>
      <c r="D766" s="3"/>
      <c r="E766" s="3"/>
    </row>
    <row r="767" spans="1:5" x14ac:dyDescent="0.25">
      <c r="A767" s="3"/>
      <c r="B767" s="3"/>
      <c r="C767" s="3"/>
      <c r="D767" s="3"/>
      <c r="E767" s="3"/>
    </row>
    <row r="768" spans="1:5" x14ac:dyDescent="0.25">
      <c r="A768" s="3"/>
      <c r="B768" s="3"/>
      <c r="C768" s="3"/>
      <c r="D768" s="3"/>
      <c r="E768" s="3"/>
    </row>
    <row r="769" spans="1:5" x14ac:dyDescent="0.25">
      <c r="A769" s="3"/>
      <c r="B769" s="3"/>
      <c r="C769" s="3"/>
      <c r="D769" s="3"/>
      <c r="E769" s="3"/>
    </row>
    <row r="770" spans="1:5" x14ac:dyDescent="0.25">
      <c r="A770" s="3"/>
      <c r="B770" s="3"/>
      <c r="C770" s="3"/>
      <c r="D770" s="3"/>
      <c r="E770" s="3"/>
    </row>
    <row r="771" spans="1:5" x14ac:dyDescent="0.25">
      <c r="A771" s="3"/>
      <c r="B771" s="3"/>
      <c r="C771" s="3"/>
      <c r="D771" s="3"/>
      <c r="E771" s="3"/>
    </row>
    <row r="772" spans="1:5" x14ac:dyDescent="0.25">
      <c r="A772" s="3"/>
      <c r="B772" s="3"/>
      <c r="C772" s="3"/>
      <c r="D772" s="3"/>
      <c r="E772" s="3"/>
    </row>
    <row r="773" spans="1:5" x14ac:dyDescent="0.25">
      <c r="A773" s="3"/>
      <c r="B773" s="3"/>
      <c r="C773" s="3"/>
      <c r="D773" s="3"/>
      <c r="E773" s="3"/>
    </row>
    <row r="774" spans="1:5" x14ac:dyDescent="0.25">
      <c r="A774" s="3"/>
      <c r="B774" s="3"/>
      <c r="C774" s="3"/>
      <c r="D774" s="3"/>
      <c r="E774" s="3"/>
    </row>
    <row r="775" spans="1:5" x14ac:dyDescent="0.25">
      <c r="A775" s="3"/>
      <c r="B775" s="3"/>
      <c r="C775" s="3"/>
      <c r="D775" s="3"/>
      <c r="E775" s="3"/>
    </row>
    <row r="776" spans="1:5" x14ac:dyDescent="0.25">
      <c r="A776" s="3"/>
      <c r="B776" s="3"/>
      <c r="C776" s="3"/>
      <c r="D776" s="3"/>
      <c r="E776" s="3"/>
    </row>
    <row r="777" spans="1:5" x14ac:dyDescent="0.25">
      <c r="A777" s="3"/>
      <c r="B777" s="3"/>
      <c r="C777" s="3"/>
      <c r="D777" s="3"/>
      <c r="E777" s="3"/>
    </row>
    <row r="778" spans="1:5" x14ac:dyDescent="0.25">
      <c r="A778" s="3"/>
      <c r="B778" s="3"/>
      <c r="C778" s="3"/>
      <c r="D778" s="3"/>
      <c r="E778" s="3"/>
    </row>
    <row r="779" spans="1:5" x14ac:dyDescent="0.25">
      <c r="A779" s="3"/>
      <c r="B779" s="3"/>
      <c r="C779" s="3"/>
      <c r="D779" s="3"/>
      <c r="E779" s="3"/>
    </row>
    <row r="780" spans="1:5" x14ac:dyDescent="0.25">
      <c r="A780" s="3"/>
      <c r="B780" s="3"/>
      <c r="C780" s="3"/>
      <c r="D780" s="3"/>
      <c r="E780" s="3"/>
    </row>
    <row r="781" spans="1:5" x14ac:dyDescent="0.25">
      <c r="A781" s="3"/>
      <c r="B781" s="3"/>
      <c r="C781" s="3"/>
      <c r="D781" s="3"/>
      <c r="E781" s="3"/>
    </row>
    <row r="782" spans="1:5" x14ac:dyDescent="0.25">
      <c r="A782" s="3"/>
      <c r="B782" s="3"/>
      <c r="C782" s="3"/>
      <c r="D782" s="3"/>
      <c r="E782" s="3"/>
    </row>
    <row r="783" spans="1:5" x14ac:dyDescent="0.25">
      <c r="A783" s="3"/>
      <c r="B783" s="3"/>
      <c r="C783" s="3"/>
      <c r="D783" s="3"/>
      <c r="E783" s="3"/>
    </row>
    <row r="784" spans="1:5" x14ac:dyDescent="0.25">
      <c r="A784" s="3"/>
      <c r="B784" s="3"/>
      <c r="C784" s="3"/>
      <c r="D784" s="3"/>
      <c r="E784" s="3"/>
    </row>
    <row r="785" spans="1:5" x14ac:dyDescent="0.25">
      <c r="A785" s="3"/>
      <c r="B785" s="3"/>
      <c r="C785" s="3"/>
      <c r="D785" s="3"/>
      <c r="E785" s="3"/>
    </row>
    <row r="786" spans="1:5" x14ac:dyDescent="0.25">
      <c r="A786" s="3"/>
      <c r="B786" s="3"/>
      <c r="C786" s="3"/>
      <c r="D786" s="3"/>
      <c r="E786" s="3"/>
    </row>
    <row r="787" spans="1:5" x14ac:dyDescent="0.25">
      <c r="A787" s="3"/>
      <c r="B787" s="3"/>
      <c r="C787" s="3"/>
      <c r="D787" s="3"/>
      <c r="E787" s="3"/>
    </row>
    <row r="788" spans="1:5" x14ac:dyDescent="0.25">
      <c r="A788" s="3"/>
      <c r="B788" s="3"/>
      <c r="C788" s="3"/>
      <c r="D788" s="3"/>
      <c r="E788" s="3"/>
    </row>
    <row r="789" spans="1:5" x14ac:dyDescent="0.25">
      <c r="A789" s="3"/>
      <c r="B789" s="3"/>
      <c r="C789" s="3"/>
      <c r="D789" s="3"/>
      <c r="E789" s="3"/>
    </row>
    <row r="790" spans="1:5" x14ac:dyDescent="0.25">
      <c r="A790" s="3"/>
      <c r="B790" s="3"/>
      <c r="C790" s="3"/>
      <c r="D790" s="3"/>
      <c r="E790" s="3"/>
    </row>
    <row r="791" spans="1:5" x14ac:dyDescent="0.25">
      <c r="A791" s="3"/>
      <c r="B791" s="3"/>
      <c r="C791" s="3"/>
      <c r="D791" s="3"/>
      <c r="E791" s="3"/>
    </row>
    <row r="792" spans="1:5" x14ac:dyDescent="0.25">
      <c r="A792" s="3"/>
      <c r="B792" s="3"/>
      <c r="C792" s="3"/>
      <c r="D792" s="3"/>
      <c r="E792" s="3"/>
    </row>
    <row r="793" spans="1:5" x14ac:dyDescent="0.25">
      <c r="A793" s="3"/>
      <c r="B793" s="3"/>
      <c r="C793" s="3"/>
      <c r="D793" s="3"/>
      <c r="E793" s="3"/>
    </row>
    <row r="794" spans="1:5" x14ac:dyDescent="0.25">
      <c r="A794" s="3"/>
      <c r="B794" s="3"/>
      <c r="C794" s="3"/>
      <c r="D794" s="3"/>
      <c r="E794" s="3"/>
    </row>
    <row r="795" spans="1:5" x14ac:dyDescent="0.25">
      <c r="A795" s="3"/>
      <c r="B795" s="3"/>
      <c r="C795" s="3"/>
      <c r="D795" s="3"/>
      <c r="E795" s="3"/>
    </row>
    <row r="796" spans="1:5" x14ac:dyDescent="0.25">
      <c r="A796" s="3"/>
      <c r="B796" s="3"/>
      <c r="C796" s="3"/>
      <c r="D796" s="3"/>
      <c r="E796" s="3"/>
    </row>
    <row r="797" spans="1:5" x14ac:dyDescent="0.25">
      <c r="A797" s="3"/>
      <c r="B797" s="3"/>
      <c r="C797" s="3"/>
      <c r="D797" s="3"/>
      <c r="E797" s="3"/>
    </row>
    <row r="798" spans="1:5" x14ac:dyDescent="0.25">
      <c r="A798" s="3"/>
      <c r="B798" s="3"/>
      <c r="C798" s="3"/>
      <c r="D798" s="3"/>
      <c r="E798" s="3"/>
    </row>
    <row r="799" spans="1:5" x14ac:dyDescent="0.25">
      <c r="A799" s="3"/>
      <c r="B799" s="3"/>
      <c r="C799" s="3"/>
      <c r="D799" s="3"/>
      <c r="E799" s="3"/>
    </row>
    <row r="800" spans="1:5" x14ac:dyDescent="0.25">
      <c r="A800" s="3"/>
      <c r="B800" s="3"/>
      <c r="C800" s="3"/>
      <c r="D800" s="3"/>
      <c r="E800" s="3"/>
    </row>
    <row r="801" spans="1:5" x14ac:dyDescent="0.25">
      <c r="A801" s="3"/>
      <c r="B801" s="3"/>
      <c r="C801" s="3"/>
      <c r="D801" s="3"/>
      <c r="E801" s="3"/>
    </row>
    <row r="802" spans="1:5" x14ac:dyDescent="0.25">
      <c r="A802" s="3"/>
      <c r="B802" s="3"/>
      <c r="C802" s="3"/>
      <c r="D802" s="3"/>
      <c r="E802" s="3"/>
    </row>
    <row r="803" spans="1:5" x14ac:dyDescent="0.25">
      <c r="A803" s="3"/>
      <c r="B803" s="3"/>
      <c r="C803" s="3"/>
      <c r="D803" s="3"/>
      <c r="E803" s="3"/>
    </row>
    <row r="804" spans="1:5" x14ac:dyDescent="0.25">
      <c r="A804" s="3"/>
      <c r="B804" s="3"/>
      <c r="C804" s="3"/>
      <c r="D804" s="3"/>
      <c r="E804" s="3"/>
    </row>
    <row r="805" spans="1:5" x14ac:dyDescent="0.25">
      <c r="A805" s="3"/>
      <c r="B805" s="3"/>
      <c r="C805" s="3"/>
      <c r="D805" s="3"/>
      <c r="E805" s="3"/>
    </row>
    <row r="806" spans="1:5" x14ac:dyDescent="0.25">
      <c r="A806" s="3"/>
      <c r="B806" s="3"/>
      <c r="C806" s="3"/>
      <c r="D806" s="3"/>
      <c r="E806" s="3"/>
    </row>
    <row r="807" spans="1:5" x14ac:dyDescent="0.25">
      <c r="A807" s="3"/>
      <c r="B807" s="3"/>
      <c r="C807" s="3"/>
      <c r="D807" s="3"/>
      <c r="E807" s="3"/>
    </row>
    <row r="808" spans="1:5" x14ac:dyDescent="0.25">
      <c r="A808" s="3"/>
      <c r="B808" s="3"/>
      <c r="C808" s="3"/>
      <c r="D808" s="3"/>
      <c r="E808" s="3"/>
    </row>
    <row r="809" spans="1:5" x14ac:dyDescent="0.25">
      <c r="A809" s="3"/>
      <c r="B809" s="3"/>
      <c r="C809" s="3"/>
      <c r="D809" s="3"/>
      <c r="E809" s="3"/>
    </row>
    <row r="810" spans="1:5" x14ac:dyDescent="0.25">
      <c r="A810" s="3"/>
      <c r="B810" s="3"/>
      <c r="C810" s="3"/>
      <c r="D810" s="3"/>
      <c r="E810" s="3"/>
    </row>
    <row r="811" spans="1:5" x14ac:dyDescent="0.25">
      <c r="A811" s="3"/>
      <c r="B811" s="3"/>
      <c r="C811" s="3"/>
      <c r="D811" s="3"/>
      <c r="E811" s="3"/>
    </row>
    <row r="812" spans="1:5" x14ac:dyDescent="0.25">
      <c r="A812" s="3"/>
      <c r="B812" s="3"/>
      <c r="C812" s="3"/>
      <c r="D812" s="3"/>
      <c r="E812" s="3"/>
    </row>
    <row r="813" spans="1:5" x14ac:dyDescent="0.25">
      <c r="A813" s="3"/>
      <c r="B813" s="3"/>
      <c r="C813" s="3"/>
      <c r="D813" s="3"/>
      <c r="E813" s="3"/>
    </row>
    <row r="814" spans="1:5" x14ac:dyDescent="0.25">
      <c r="A814" s="3"/>
      <c r="B814" s="3"/>
      <c r="C814" s="3"/>
      <c r="D814" s="3"/>
      <c r="E814" s="3"/>
    </row>
    <row r="815" spans="1:5" x14ac:dyDescent="0.25">
      <c r="A815" s="3"/>
      <c r="B815" s="3"/>
      <c r="C815" s="3"/>
      <c r="D815" s="3"/>
      <c r="E815" s="3"/>
    </row>
    <row r="816" spans="1:5" x14ac:dyDescent="0.25">
      <c r="A816" s="3"/>
      <c r="B816" s="3"/>
      <c r="C816" s="3"/>
      <c r="D816" s="3"/>
      <c r="E816" s="3"/>
    </row>
    <row r="817" spans="1:5" x14ac:dyDescent="0.25">
      <c r="A817" s="3"/>
      <c r="B817" s="3"/>
      <c r="C817" s="3"/>
      <c r="D817" s="3"/>
      <c r="E817" s="3"/>
    </row>
    <row r="818" spans="1:5" x14ac:dyDescent="0.25">
      <c r="A818" s="3"/>
      <c r="B818" s="3"/>
      <c r="C818" s="3"/>
      <c r="D818" s="3"/>
      <c r="E818" s="3"/>
    </row>
    <row r="819" spans="1:5" x14ac:dyDescent="0.25">
      <c r="A819" s="3"/>
      <c r="B819" s="3"/>
      <c r="C819" s="3"/>
      <c r="D819" s="3"/>
      <c r="E819" s="3"/>
    </row>
    <row r="820" spans="1:5" x14ac:dyDescent="0.25">
      <c r="A820" s="3"/>
      <c r="B820" s="3"/>
      <c r="C820" s="3"/>
      <c r="D820" s="3"/>
      <c r="E820" s="3"/>
    </row>
    <row r="821" spans="1:5" x14ac:dyDescent="0.25">
      <c r="A821" s="3"/>
      <c r="B821" s="3"/>
      <c r="C821" s="3"/>
      <c r="D821" s="3"/>
      <c r="E821" s="3"/>
    </row>
    <row r="822" spans="1:5" x14ac:dyDescent="0.25">
      <c r="A822" s="3"/>
      <c r="B822" s="3"/>
      <c r="C822" s="3"/>
      <c r="D822" s="3"/>
      <c r="E822" s="3"/>
    </row>
    <row r="823" spans="1:5" x14ac:dyDescent="0.25">
      <c r="A823" s="3"/>
      <c r="B823" s="3"/>
      <c r="C823" s="3"/>
      <c r="D823" s="3"/>
      <c r="E823" s="3"/>
    </row>
    <row r="824" spans="1:5" x14ac:dyDescent="0.25">
      <c r="A824" s="3"/>
      <c r="B824" s="3"/>
      <c r="C824" s="3"/>
      <c r="D824" s="3"/>
      <c r="E824" s="3"/>
    </row>
    <row r="825" spans="1:5" x14ac:dyDescent="0.25">
      <c r="A825" s="3"/>
      <c r="B825" s="3"/>
      <c r="C825" s="3"/>
      <c r="D825" s="3"/>
      <c r="E825" s="3"/>
    </row>
    <row r="826" spans="1:5" x14ac:dyDescent="0.25">
      <c r="A826" s="3"/>
      <c r="B826" s="3"/>
      <c r="C826" s="3"/>
      <c r="D826" s="3"/>
      <c r="E826" s="3"/>
    </row>
    <row r="827" spans="1:5" x14ac:dyDescent="0.25">
      <c r="A827" s="3"/>
      <c r="B827" s="3"/>
      <c r="C827" s="3"/>
      <c r="D827" s="3"/>
      <c r="E827" s="3"/>
    </row>
    <row r="828" spans="1:5" x14ac:dyDescent="0.25">
      <c r="A828" s="3"/>
      <c r="B828" s="3"/>
      <c r="C828" s="3"/>
      <c r="D828" s="3"/>
      <c r="E828" s="3"/>
    </row>
    <row r="829" spans="1:5" x14ac:dyDescent="0.25">
      <c r="A829" s="3"/>
      <c r="B829" s="3"/>
      <c r="C829" s="3"/>
      <c r="D829" s="3"/>
      <c r="E829" s="3"/>
    </row>
    <row r="830" spans="1:5" x14ac:dyDescent="0.25">
      <c r="A830" s="3"/>
      <c r="B830" s="3"/>
      <c r="C830" s="3"/>
      <c r="D830" s="3"/>
      <c r="E830" s="3"/>
    </row>
    <row r="831" spans="1:5" x14ac:dyDescent="0.25">
      <c r="A831" s="3"/>
      <c r="B831" s="3"/>
      <c r="C831" s="3"/>
      <c r="D831" s="3"/>
      <c r="E831" s="3"/>
    </row>
    <row r="832" spans="1:5" x14ac:dyDescent="0.25">
      <c r="A832" s="3"/>
      <c r="B832" s="3"/>
      <c r="C832" s="3"/>
      <c r="D832" s="3"/>
      <c r="E832" s="3"/>
    </row>
    <row r="833" spans="1:5" x14ac:dyDescent="0.25">
      <c r="A833" s="3"/>
      <c r="B833" s="3"/>
      <c r="C833" s="3"/>
      <c r="D833" s="3"/>
      <c r="E833" s="3"/>
    </row>
    <row r="834" spans="1:5" x14ac:dyDescent="0.25">
      <c r="A834" s="3"/>
      <c r="B834" s="3"/>
      <c r="C834" s="3"/>
      <c r="D834" s="3"/>
      <c r="E834" s="3"/>
    </row>
    <row r="835" spans="1:5" x14ac:dyDescent="0.25">
      <c r="A835" s="3"/>
      <c r="B835" s="3"/>
      <c r="C835" s="3"/>
      <c r="D835" s="3"/>
      <c r="E835" s="3"/>
    </row>
    <row r="836" spans="1:5" x14ac:dyDescent="0.25">
      <c r="A836" s="3"/>
      <c r="B836" s="3"/>
      <c r="C836" s="3"/>
      <c r="D836" s="3"/>
      <c r="E836" s="3"/>
    </row>
    <row r="837" spans="1:5" x14ac:dyDescent="0.25">
      <c r="A837" s="3"/>
      <c r="B837" s="3"/>
      <c r="C837" s="3"/>
      <c r="D837" s="3"/>
      <c r="E837" s="3"/>
    </row>
    <row r="838" spans="1:5" x14ac:dyDescent="0.25">
      <c r="A838" s="3"/>
      <c r="B838" s="3"/>
      <c r="C838" s="3"/>
      <c r="D838" s="3"/>
      <c r="E838" s="3"/>
    </row>
    <row r="839" spans="1:5" x14ac:dyDescent="0.25">
      <c r="A839" s="3"/>
      <c r="B839" s="3"/>
      <c r="C839" s="3"/>
      <c r="D839" s="3"/>
      <c r="E839" s="3"/>
    </row>
    <row r="840" spans="1:5" x14ac:dyDescent="0.25">
      <c r="A840" s="3"/>
      <c r="B840" s="3"/>
      <c r="C840" s="3"/>
      <c r="D840" s="3"/>
      <c r="E840" s="3"/>
    </row>
    <row r="841" spans="1:5" x14ac:dyDescent="0.25">
      <c r="A841" s="3"/>
      <c r="B841" s="3"/>
      <c r="C841" s="3"/>
      <c r="D841" s="3"/>
      <c r="E841" s="3"/>
    </row>
    <row r="842" spans="1:5" x14ac:dyDescent="0.25">
      <c r="A842" s="3"/>
      <c r="B842" s="3"/>
      <c r="C842" s="3"/>
      <c r="D842" s="3"/>
      <c r="E842" s="3"/>
    </row>
    <row r="843" spans="1:5" x14ac:dyDescent="0.25">
      <c r="A843" s="3"/>
      <c r="B843" s="3"/>
      <c r="C843" s="3"/>
      <c r="D843" s="3"/>
      <c r="E843" s="3"/>
    </row>
    <row r="844" spans="1:5" x14ac:dyDescent="0.25">
      <c r="A844" s="3"/>
      <c r="B844" s="3"/>
      <c r="C844" s="3"/>
      <c r="D844" s="3"/>
      <c r="E844" s="3"/>
    </row>
    <row r="845" spans="1:5" x14ac:dyDescent="0.25">
      <c r="A845" s="3"/>
      <c r="B845" s="3"/>
      <c r="C845" s="3"/>
      <c r="D845" s="3"/>
      <c r="E845" s="3"/>
    </row>
    <row r="846" spans="1:5" x14ac:dyDescent="0.25">
      <c r="A846" s="3"/>
      <c r="B846" s="3"/>
      <c r="C846" s="3"/>
      <c r="D846" s="3"/>
      <c r="E846" s="3"/>
    </row>
    <row r="847" spans="1:5" x14ac:dyDescent="0.25">
      <c r="A847" s="3"/>
      <c r="B847" s="3"/>
      <c r="C847" s="3"/>
      <c r="D847" s="3"/>
      <c r="E847" s="3"/>
    </row>
    <row r="848" spans="1:5" x14ac:dyDescent="0.25">
      <c r="A848" s="3"/>
      <c r="B848" s="3"/>
      <c r="C848" s="3"/>
      <c r="D848" s="3"/>
      <c r="E848" s="3"/>
    </row>
    <row r="849" spans="1:5" x14ac:dyDescent="0.25">
      <c r="A849" s="3"/>
      <c r="B849" s="3"/>
      <c r="C849" s="3"/>
      <c r="D849" s="3"/>
      <c r="E849" s="3"/>
    </row>
    <row r="850" spans="1:5" x14ac:dyDescent="0.25">
      <c r="A850" s="3"/>
      <c r="B850" s="3"/>
      <c r="C850" s="3"/>
      <c r="D850" s="3"/>
      <c r="E850" s="3"/>
    </row>
    <row r="851" spans="1:5" x14ac:dyDescent="0.25">
      <c r="A851" s="3"/>
      <c r="B851" s="3"/>
      <c r="C851" s="3"/>
      <c r="D851" s="3"/>
      <c r="E851" s="3"/>
    </row>
    <row r="852" spans="1:5" x14ac:dyDescent="0.25">
      <c r="A852" s="3"/>
      <c r="B852" s="3"/>
      <c r="C852" s="3"/>
      <c r="D852" s="3"/>
      <c r="E852" s="3"/>
    </row>
    <row r="853" spans="1:5" x14ac:dyDescent="0.25">
      <c r="A853" s="3"/>
      <c r="B853" s="3"/>
      <c r="C853" s="3"/>
      <c r="D853" s="3"/>
      <c r="E853" s="3"/>
    </row>
    <row r="854" spans="1:5" x14ac:dyDescent="0.25">
      <c r="A854" s="3"/>
      <c r="B854" s="3"/>
      <c r="C854" s="3"/>
      <c r="D854" s="3"/>
      <c r="E854" s="3"/>
    </row>
    <row r="855" spans="1:5" x14ac:dyDescent="0.25">
      <c r="A855" s="3"/>
      <c r="B855" s="3"/>
      <c r="C855" s="3"/>
      <c r="D855" s="3"/>
      <c r="E855" s="3"/>
    </row>
    <row r="856" spans="1:5" x14ac:dyDescent="0.25">
      <c r="A856" s="3"/>
      <c r="B856" s="3"/>
      <c r="C856" s="3"/>
      <c r="D856" s="3"/>
      <c r="E856" s="3"/>
    </row>
    <row r="857" spans="1:5" x14ac:dyDescent="0.25">
      <c r="A857" s="3"/>
      <c r="B857" s="3"/>
      <c r="C857" s="3"/>
      <c r="D857" s="3"/>
      <c r="E857" s="3"/>
    </row>
    <row r="858" spans="1:5" x14ac:dyDescent="0.25">
      <c r="A858" s="3"/>
      <c r="B858" s="3"/>
      <c r="C858" s="3"/>
      <c r="D858" s="3"/>
      <c r="E858" s="3"/>
    </row>
    <row r="859" spans="1:5" x14ac:dyDescent="0.25">
      <c r="A859" s="3"/>
      <c r="B859" s="3"/>
      <c r="C859" s="3"/>
      <c r="D859" s="3"/>
      <c r="E859" s="3"/>
    </row>
    <row r="860" spans="1:5" x14ac:dyDescent="0.25">
      <c r="A860" s="3"/>
      <c r="B860" s="3"/>
      <c r="C860" s="3"/>
      <c r="D860" s="3"/>
      <c r="E860" s="3"/>
    </row>
    <row r="861" spans="1:5" x14ac:dyDescent="0.25">
      <c r="A861" s="3"/>
      <c r="B861" s="3"/>
      <c r="C861" s="3"/>
      <c r="D861" s="3"/>
      <c r="E861" s="3"/>
    </row>
    <row r="862" spans="1:5" x14ac:dyDescent="0.25">
      <c r="A862" s="3"/>
      <c r="B862" s="3"/>
      <c r="C862" s="3"/>
      <c r="D862" s="3"/>
      <c r="E862" s="3"/>
    </row>
    <row r="863" spans="1:5" x14ac:dyDescent="0.25">
      <c r="A863" s="3"/>
      <c r="B863" s="3"/>
      <c r="C863" s="3"/>
      <c r="D863" s="3"/>
      <c r="E863" s="3"/>
    </row>
    <row r="864" spans="1:5" x14ac:dyDescent="0.25">
      <c r="A864" s="3"/>
      <c r="B864" s="3"/>
      <c r="C864" s="3"/>
      <c r="D864" s="3"/>
      <c r="E864" s="3"/>
    </row>
    <row r="865" spans="1:5" x14ac:dyDescent="0.25">
      <c r="A865" s="3"/>
      <c r="B865" s="3"/>
      <c r="C865" s="3"/>
      <c r="D865" s="3"/>
      <c r="E865" s="3"/>
    </row>
    <row r="866" spans="1:5" x14ac:dyDescent="0.25">
      <c r="A866" s="3"/>
      <c r="B866" s="3"/>
      <c r="C866" s="3"/>
      <c r="D866" s="3"/>
      <c r="E866" s="3"/>
    </row>
    <row r="867" spans="1:5" x14ac:dyDescent="0.25">
      <c r="A867" s="3"/>
      <c r="B867" s="3"/>
      <c r="C867" s="3"/>
      <c r="D867" s="3"/>
      <c r="E867" s="3"/>
    </row>
    <row r="868" spans="1:5" x14ac:dyDescent="0.25">
      <c r="A868" s="3"/>
      <c r="B868" s="3"/>
      <c r="C868" s="3"/>
      <c r="D868" s="3"/>
      <c r="E868" s="3"/>
    </row>
    <row r="869" spans="1:5" x14ac:dyDescent="0.25">
      <c r="A869" s="3"/>
      <c r="B869" s="3"/>
      <c r="C869" s="3"/>
      <c r="D869" s="3"/>
      <c r="E869" s="3"/>
    </row>
    <row r="870" spans="1:5" x14ac:dyDescent="0.25">
      <c r="A870" s="3"/>
      <c r="B870" s="3"/>
      <c r="C870" s="3"/>
      <c r="D870" s="3"/>
      <c r="E870" s="3"/>
    </row>
    <row r="871" spans="1:5" x14ac:dyDescent="0.25">
      <c r="A871" s="3"/>
      <c r="B871" s="3"/>
      <c r="C871" s="3"/>
      <c r="D871" s="3"/>
      <c r="E871" s="3"/>
    </row>
    <row r="872" spans="1:5" x14ac:dyDescent="0.25">
      <c r="A872" s="3"/>
      <c r="B872" s="3"/>
      <c r="C872" s="3"/>
      <c r="D872" s="3"/>
      <c r="E872" s="3"/>
    </row>
    <row r="873" spans="1:5" x14ac:dyDescent="0.25">
      <c r="A873" s="3"/>
      <c r="B873" s="3"/>
      <c r="C873" s="3"/>
      <c r="D873" s="3"/>
      <c r="E873" s="3"/>
    </row>
    <row r="874" spans="1:5" x14ac:dyDescent="0.25">
      <c r="A874" s="3"/>
      <c r="B874" s="3"/>
      <c r="C874" s="3"/>
      <c r="D874" s="3"/>
      <c r="E874" s="3"/>
    </row>
    <row r="875" spans="1:5" x14ac:dyDescent="0.25">
      <c r="A875" s="3"/>
      <c r="B875" s="3"/>
      <c r="C875" s="3"/>
      <c r="D875" s="3"/>
      <c r="E875" s="3"/>
    </row>
    <row r="876" spans="1:5" x14ac:dyDescent="0.25">
      <c r="A876" s="3"/>
      <c r="B876" s="3"/>
      <c r="C876" s="3"/>
      <c r="D876" s="3"/>
      <c r="E876" s="3"/>
    </row>
    <row r="877" spans="1:5" x14ac:dyDescent="0.25">
      <c r="A877" s="3"/>
      <c r="B877" s="3"/>
      <c r="C877" s="3"/>
      <c r="D877" s="3"/>
      <c r="E877" s="3"/>
    </row>
    <row r="878" spans="1:5" x14ac:dyDescent="0.25">
      <c r="A878" s="3"/>
      <c r="B878" s="3"/>
      <c r="C878" s="3"/>
      <c r="D878" s="3"/>
      <c r="E878" s="3"/>
    </row>
    <row r="879" spans="1:5" x14ac:dyDescent="0.25">
      <c r="A879" s="3"/>
      <c r="B879" s="3"/>
      <c r="C879" s="3"/>
      <c r="D879" s="3"/>
      <c r="E879" s="3"/>
    </row>
    <row r="880" spans="1:5" x14ac:dyDescent="0.25">
      <c r="A880" s="3"/>
      <c r="B880" s="3"/>
      <c r="C880" s="3"/>
      <c r="D880" s="3"/>
      <c r="E880" s="3"/>
    </row>
    <row r="881" spans="1:5" x14ac:dyDescent="0.25">
      <c r="A881" s="3"/>
      <c r="B881" s="3"/>
      <c r="C881" s="3"/>
      <c r="D881" s="3"/>
      <c r="E881" s="3"/>
    </row>
    <row r="882" spans="1:5" x14ac:dyDescent="0.25">
      <c r="A882" s="3"/>
      <c r="B882" s="3"/>
      <c r="C882" s="3"/>
      <c r="D882" s="3"/>
      <c r="E882" s="3"/>
    </row>
    <row r="883" spans="1:5" x14ac:dyDescent="0.25">
      <c r="A883" s="3"/>
      <c r="B883" s="3"/>
      <c r="C883" s="3"/>
      <c r="D883" s="3"/>
      <c r="E883" s="3"/>
    </row>
    <row r="884" spans="1:5" x14ac:dyDescent="0.25">
      <c r="A884" s="3"/>
      <c r="B884" s="3"/>
      <c r="C884" s="3"/>
      <c r="D884" s="3"/>
      <c r="E884" s="3"/>
    </row>
    <row r="885" spans="1:5" x14ac:dyDescent="0.25">
      <c r="A885" s="3"/>
      <c r="B885" s="3"/>
      <c r="C885" s="3"/>
      <c r="D885" s="3"/>
      <c r="E885" s="3"/>
    </row>
    <row r="886" spans="1:5" x14ac:dyDescent="0.25">
      <c r="A886" s="3"/>
      <c r="B886" s="3"/>
      <c r="C886" s="3"/>
      <c r="D886" s="3"/>
      <c r="E886" s="3"/>
    </row>
    <row r="887" spans="1:5" x14ac:dyDescent="0.25">
      <c r="A887" s="3"/>
      <c r="B887" s="3"/>
      <c r="C887" s="3"/>
      <c r="D887" s="3"/>
      <c r="E887" s="3"/>
    </row>
    <row r="888" spans="1:5" x14ac:dyDescent="0.25">
      <c r="A888" s="3"/>
      <c r="B888" s="3"/>
      <c r="C888" s="3"/>
      <c r="D888" s="3"/>
      <c r="E888" s="3"/>
    </row>
    <row r="889" spans="1:5" x14ac:dyDescent="0.25">
      <c r="A889" s="3"/>
      <c r="B889" s="3"/>
      <c r="C889" s="3"/>
      <c r="D889" s="3"/>
      <c r="E889" s="3"/>
    </row>
    <row r="890" spans="1:5" x14ac:dyDescent="0.25">
      <c r="A890" s="3"/>
      <c r="B890" s="3"/>
      <c r="C890" s="3"/>
      <c r="D890" s="3"/>
      <c r="E890" s="3"/>
    </row>
    <row r="891" spans="1:5" x14ac:dyDescent="0.25">
      <c r="A891" s="3"/>
      <c r="B891" s="3"/>
      <c r="C891" s="3"/>
      <c r="D891" s="3"/>
      <c r="E891" s="3"/>
    </row>
    <row r="892" spans="1:5" x14ac:dyDescent="0.25">
      <c r="A892" s="3"/>
      <c r="B892" s="3"/>
      <c r="C892" s="3"/>
      <c r="D892" s="3"/>
      <c r="E892" s="3"/>
    </row>
    <row r="893" spans="1:5" x14ac:dyDescent="0.25">
      <c r="A893" s="3"/>
      <c r="B893" s="3"/>
      <c r="C893" s="3"/>
      <c r="D893" s="3"/>
      <c r="E893" s="3"/>
    </row>
    <row r="894" spans="1:5" x14ac:dyDescent="0.25">
      <c r="A894" s="3"/>
      <c r="B894" s="3"/>
      <c r="C894" s="3"/>
      <c r="D894" s="3"/>
      <c r="E894" s="3"/>
    </row>
    <row r="895" spans="1:5" x14ac:dyDescent="0.25">
      <c r="A895" s="3"/>
      <c r="B895" s="3"/>
      <c r="C895" s="3"/>
      <c r="D895" s="3"/>
      <c r="E895" s="3"/>
    </row>
    <row r="896" spans="1:5" x14ac:dyDescent="0.25">
      <c r="A896" s="3"/>
      <c r="B896" s="3"/>
      <c r="C896" s="3"/>
      <c r="D896" s="3"/>
      <c r="E896" s="3"/>
    </row>
    <row r="897" spans="1:5" x14ac:dyDescent="0.25">
      <c r="A897" s="3"/>
      <c r="B897" s="3"/>
      <c r="C897" s="3"/>
      <c r="D897" s="3"/>
      <c r="E897" s="3"/>
    </row>
    <row r="898" spans="1:5" x14ac:dyDescent="0.25">
      <c r="A898" s="3"/>
      <c r="B898" s="3"/>
      <c r="C898" s="3"/>
      <c r="D898" s="3"/>
      <c r="E898" s="3"/>
    </row>
    <row r="899" spans="1:5" x14ac:dyDescent="0.25">
      <c r="A899" s="3"/>
      <c r="B899" s="3"/>
      <c r="C899" s="3"/>
      <c r="D899" s="3"/>
      <c r="E899" s="3"/>
    </row>
    <row r="900" spans="1:5" x14ac:dyDescent="0.25">
      <c r="A900" s="3"/>
      <c r="B900" s="3"/>
      <c r="C900" s="3"/>
      <c r="D900" s="3"/>
      <c r="E900" s="3"/>
    </row>
    <row r="901" spans="1:5" x14ac:dyDescent="0.25">
      <c r="A901" s="3"/>
      <c r="B901" s="3"/>
      <c r="C901" s="3"/>
      <c r="D901" s="3"/>
      <c r="E901" s="3"/>
    </row>
    <row r="902" spans="1:5" x14ac:dyDescent="0.25">
      <c r="A902" s="3"/>
      <c r="B902" s="3"/>
      <c r="C902" s="3"/>
      <c r="D902" s="3"/>
      <c r="E902" s="3"/>
    </row>
    <row r="903" spans="1:5" x14ac:dyDescent="0.25">
      <c r="A903" s="3"/>
      <c r="B903" s="3"/>
      <c r="C903" s="3"/>
      <c r="D903" s="3"/>
      <c r="E903" s="3"/>
    </row>
    <row r="904" spans="1:5" x14ac:dyDescent="0.25">
      <c r="A904" s="3"/>
      <c r="B904" s="3"/>
      <c r="C904" s="3"/>
      <c r="D904" s="3"/>
      <c r="E904" s="3"/>
    </row>
    <row r="905" spans="1:5" x14ac:dyDescent="0.25">
      <c r="A905" s="3"/>
      <c r="B905" s="3"/>
      <c r="C905" s="3"/>
      <c r="D905" s="3"/>
      <c r="E905" s="3"/>
    </row>
    <row r="906" spans="1:5" x14ac:dyDescent="0.25">
      <c r="A906" s="3"/>
      <c r="B906" s="3"/>
      <c r="C906" s="3"/>
      <c r="D906" s="3"/>
      <c r="E906" s="3"/>
    </row>
    <row r="907" spans="1:5" x14ac:dyDescent="0.25">
      <c r="A907" s="3"/>
      <c r="B907" s="3"/>
      <c r="C907" s="3"/>
      <c r="D907" s="3"/>
      <c r="E907" s="3"/>
    </row>
    <row r="908" spans="1:5" x14ac:dyDescent="0.25">
      <c r="A908" s="3"/>
      <c r="B908" s="3"/>
      <c r="C908" s="3"/>
      <c r="D908" s="3"/>
      <c r="E908" s="3"/>
    </row>
    <row r="909" spans="1:5" x14ac:dyDescent="0.25">
      <c r="A909" s="3"/>
      <c r="B909" s="3"/>
      <c r="C909" s="3"/>
      <c r="D909" s="3"/>
      <c r="E909" s="3"/>
    </row>
    <row r="910" spans="1:5" x14ac:dyDescent="0.25">
      <c r="A910" s="3"/>
      <c r="B910" s="3"/>
      <c r="C910" s="3"/>
      <c r="D910" s="3"/>
      <c r="E910" s="3"/>
    </row>
    <row r="911" spans="1:5" x14ac:dyDescent="0.25">
      <c r="A911" s="3"/>
      <c r="B911" s="3"/>
      <c r="C911" s="3"/>
      <c r="D911" s="3"/>
      <c r="E911" s="3"/>
    </row>
    <row r="912" spans="1:5" x14ac:dyDescent="0.25">
      <c r="A912" s="3"/>
      <c r="B912" s="3"/>
      <c r="C912" s="3"/>
      <c r="D912" s="3"/>
      <c r="E912" s="3"/>
    </row>
    <row r="913" spans="1:5" x14ac:dyDescent="0.25">
      <c r="A913" s="3"/>
      <c r="B913" s="3"/>
      <c r="C913" s="3"/>
      <c r="D913" s="3"/>
      <c r="E913" s="3"/>
    </row>
    <row r="914" spans="1:5" x14ac:dyDescent="0.25">
      <c r="A914" s="3"/>
      <c r="B914" s="3"/>
      <c r="C914" s="3"/>
      <c r="D914" s="3"/>
      <c r="E914" s="3"/>
    </row>
    <row r="915" spans="1:5" x14ac:dyDescent="0.25">
      <c r="A915" s="3"/>
      <c r="B915" s="3"/>
      <c r="C915" s="3"/>
      <c r="D915" s="3"/>
      <c r="E915" s="3"/>
    </row>
    <row r="916" spans="1:5" x14ac:dyDescent="0.25">
      <c r="A916" s="3"/>
      <c r="B916" s="3"/>
      <c r="C916" s="3"/>
      <c r="D916" s="3"/>
      <c r="E916" s="3"/>
    </row>
    <row r="917" spans="1:5" x14ac:dyDescent="0.25">
      <c r="A917" s="3"/>
      <c r="B917" s="3"/>
      <c r="C917" s="3"/>
      <c r="D917" s="3"/>
      <c r="E917" s="3"/>
    </row>
    <row r="918" spans="1:5" x14ac:dyDescent="0.25">
      <c r="A918" s="3"/>
      <c r="B918" s="3"/>
      <c r="C918" s="3"/>
      <c r="D918" s="3"/>
      <c r="E918" s="3"/>
    </row>
    <row r="919" spans="1:5" x14ac:dyDescent="0.25">
      <c r="A919" s="3"/>
      <c r="B919" s="3"/>
      <c r="C919" s="3"/>
      <c r="D919" s="3"/>
      <c r="E919" s="3"/>
    </row>
    <row r="920" spans="1:5" x14ac:dyDescent="0.25">
      <c r="A920" s="3"/>
      <c r="B920" s="3"/>
      <c r="C920" s="3"/>
      <c r="D920" s="3"/>
      <c r="E920" s="3"/>
    </row>
    <row r="921" spans="1:5" x14ac:dyDescent="0.25">
      <c r="A921" s="3"/>
      <c r="B921" s="3"/>
      <c r="C921" s="3"/>
      <c r="D921" s="3"/>
      <c r="E921" s="3"/>
    </row>
    <row r="922" spans="1:5" x14ac:dyDescent="0.25">
      <c r="A922" s="3"/>
      <c r="B922" s="3"/>
      <c r="C922" s="3"/>
      <c r="D922" s="3"/>
      <c r="E922" s="3"/>
    </row>
    <row r="923" spans="1:5" x14ac:dyDescent="0.25">
      <c r="A923" s="3"/>
      <c r="B923" s="3"/>
      <c r="C923" s="3"/>
      <c r="D923" s="3"/>
      <c r="E923" s="3"/>
    </row>
    <row r="924" spans="1:5" x14ac:dyDescent="0.25">
      <c r="A924" s="3"/>
      <c r="B924" s="3"/>
      <c r="C924" s="3"/>
      <c r="D924" s="3"/>
      <c r="E924" s="3"/>
    </row>
    <row r="925" spans="1:5" x14ac:dyDescent="0.25">
      <c r="A925" s="3"/>
      <c r="B925" s="3"/>
      <c r="C925" s="3"/>
      <c r="D925" s="3"/>
      <c r="E925" s="3"/>
    </row>
    <row r="926" spans="1:5" x14ac:dyDescent="0.25">
      <c r="A926" s="3"/>
      <c r="B926" s="3"/>
      <c r="C926" s="3"/>
      <c r="D926" s="3"/>
      <c r="E926" s="3"/>
    </row>
    <row r="927" spans="1:5" x14ac:dyDescent="0.25">
      <c r="A927" s="3"/>
      <c r="B927" s="3"/>
      <c r="C927" s="3"/>
      <c r="D927" s="3"/>
      <c r="E927" s="3"/>
    </row>
    <row r="928" spans="1:5" x14ac:dyDescent="0.25">
      <c r="A928" s="3"/>
      <c r="B928" s="3"/>
      <c r="C928" s="3"/>
      <c r="D928" s="3"/>
      <c r="E928" s="3"/>
    </row>
    <row r="929" spans="1:5" x14ac:dyDescent="0.25">
      <c r="A929" s="3"/>
      <c r="B929" s="3"/>
      <c r="C929" s="3"/>
      <c r="D929" s="3"/>
      <c r="E929" s="3"/>
    </row>
    <row r="930" spans="1:5" x14ac:dyDescent="0.25">
      <c r="A930" s="3"/>
      <c r="B930" s="3"/>
      <c r="C930" s="3"/>
      <c r="D930" s="3"/>
      <c r="E930" s="3"/>
    </row>
    <row r="931" spans="1:5" x14ac:dyDescent="0.25">
      <c r="A931" s="3"/>
      <c r="B931" s="3"/>
      <c r="C931" s="3"/>
      <c r="D931" s="3"/>
      <c r="E931" s="3"/>
    </row>
    <row r="932" spans="1:5" x14ac:dyDescent="0.25">
      <c r="A932" s="3"/>
      <c r="B932" s="3"/>
      <c r="C932" s="3"/>
      <c r="D932" s="3"/>
      <c r="E932" s="3"/>
    </row>
    <row r="933" spans="1:5" x14ac:dyDescent="0.25">
      <c r="A933" s="3"/>
      <c r="B933" s="3"/>
      <c r="C933" s="3"/>
      <c r="D933" s="3"/>
      <c r="E933" s="3"/>
    </row>
    <row r="934" spans="1:5" x14ac:dyDescent="0.25">
      <c r="A934" s="3"/>
      <c r="B934" s="3"/>
      <c r="C934" s="3"/>
      <c r="D934" s="3"/>
      <c r="E934" s="3"/>
    </row>
    <row r="935" spans="1:5" x14ac:dyDescent="0.25">
      <c r="A935" s="3"/>
      <c r="B935" s="3"/>
      <c r="C935" s="3"/>
      <c r="D935" s="3"/>
      <c r="E935" s="3"/>
    </row>
    <row r="936" spans="1:5" x14ac:dyDescent="0.25">
      <c r="A936" s="3"/>
      <c r="B936" s="3"/>
      <c r="C936" s="3"/>
      <c r="D936" s="3"/>
      <c r="E936" s="3"/>
    </row>
    <row r="937" spans="1:5" x14ac:dyDescent="0.25">
      <c r="A937" s="3"/>
      <c r="B937" s="3"/>
      <c r="C937" s="3"/>
      <c r="D937" s="3"/>
      <c r="E937" s="3"/>
    </row>
    <row r="938" spans="1:5" x14ac:dyDescent="0.25">
      <c r="A938" s="3"/>
      <c r="B938" s="3"/>
      <c r="C938" s="3"/>
      <c r="D938" s="3"/>
      <c r="E938" s="3"/>
    </row>
    <row r="939" spans="1:5" x14ac:dyDescent="0.25">
      <c r="A939" s="3"/>
      <c r="B939" s="3"/>
      <c r="C939" s="3"/>
      <c r="D939" s="3"/>
      <c r="E939" s="3"/>
    </row>
    <row r="940" spans="1:5" x14ac:dyDescent="0.25">
      <c r="A940" s="3"/>
      <c r="B940" s="3"/>
      <c r="C940" s="3"/>
      <c r="D940" s="3"/>
      <c r="E940" s="3"/>
    </row>
    <row r="941" spans="1:5" x14ac:dyDescent="0.25">
      <c r="A941" s="3"/>
      <c r="B941" s="3"/>
      <c r="C941" s="3"/>
      <c r="D941" s="3"/>
      <c r="E941" s="3"/>
    </row>
    <row r="942" spans="1:5" x14ac:dyDescent="0.25">
      <c r="A942" s="3"/>
      <c r="B942" s="3"/>
      <c r="C942" s="3"/>
      <c r="D942" s="3"/>
      <c r="E942" s="3"/>
    </row>
    <row r="943" spans="1:5" x14ac:dyDescent="0.25">
      <c r="A943" s="3"/>
      <c r="B943" s="3"/>
      <c r="C943" s="3"/>
      <c r="D943" s="3"/>
      <c r="E943" s="3"/>
    </row>
    <row r="944" spans="1:5" x14ac:dyDescent="0.25">
      <c r="A944" s="3"/>
      <c r="B944" s="3"/>
      <c r="C944" s="3"/>
      <c r="D944" s="3"/>
      <c r="E944" s="3"/>
    </row>
    <row r="945" spans="1:5" x14ac:dyDescent="0.25">
      <c r="A945" s="3"/>
      <c r="B945" s="3"/>
      <c r="C945" s="3"/>
      <c r="D945" s="3"/>
      <c r="E945" s="3"/>
    </row>
    <row r="946" spans="1:5" x14ac:dyDescent="0.25">
      <c r="A946" s="3"/>
      <c r="B946" s="3"/>
      <c r="C946" s="3"/>
      <c r="D946" s="3"/>
      <c r="E946" s="3"/>
    </row>
    <row r="947" spans="1:5" x14ac:dyDescent="0.25">
      <c r="A947" s="3"/>
      <c r="B947" s="3"/>
      <c r="C947" s="3"/>
      <c r="D947" s="3"/>
      <c r="E947" s="3"/>
    </row>
    <row r="948" spans="1:5" x14ac:dyDescent="0.25">
      <c r="A948" s="3"/>
      <c r="B948" s="3"/>
      <c r="C948" s="3"/>
      <c r="D948" s="3"/>
      <c r="E948" s="3"/>
    </row>
    <row r="949" spans="1:5" x14ac:dyDescent="0.25">
      <c r="A949" s="3"/>
      <c r="B949" s="3"/>
      <c r="C949" s="3"/>
      <c r="D949" s="3"/>
      <c r="E949" s="3"/>
    </row>
    <row r="950" spans="1:5" x14ac:dyDescent="0.25">
      <c r="A950" s="3"/>
      <c r="B950" s="3"/>
      <c r="C950" s="3"/>
      <c r="D950" s="3"/>
      <c r="E950" s="3"/>
    </row>
    <row r="951" spans="1:5" x14ac:dyDescent="0.25">
      <c r="A951" s="3"/>
      <c r="B951" s="3"/>
      <c r="C951" s="3"/>
      <c r="D951" s="3"/>
      <c r="E951" s="3"/>
    </row>
    <row r="952" spans="1:5" x14ac:dyDescent="0.25">
      <c r="A952" s="3"/>
      <c r="B952" s="3"/>
      <c r="C952" s="3"/>
      <c r="D952" s="3"/>
      <c r="E952" s="3"/>
    </row>
    <row r="953" spans="1:5" x14ac:dyDescent="0.25">
      <c r="A953" s="3"/>
      <c r="B953" s="3"/>
      <c r="C953" s="3"/>
      <c r="D953" s="3"/>
      <c r="E953" s="3"/>
    </row>
    <row r="954" spans="1:5" x14ac:dyDescent="0.25">
      <c r="A954" s="3"/>
      <c r="B954" s="3"/>
      <c r="C954" s="3"/>
      <c r="D954" s="3"/>
      <c r="E954" s="3"/>
    </row>
    <row r="955" spans="1:5" x14ac:dyDescent="0.25">
      <c r="A955" s="3"/>
      <c r="B955" s="3"/>
      <c r="C955" s="3"/>
      <c r="D955" s="3"/>
      <c r="E955" s="3"/>
    </row>
    <row r="956" spans="1:5" x14ac:dyDescent="0.25">
      <c r="A956" s="3"/>
      <c r="B956" s="3"/>
      <c r="C956" s="3"/>
      <c r="D956" s="3"/>
      <c r="E956" s="3"/>
    </row>
    <row r="957" spans="1:5" x14ac:dyDescent="0.25">
      <c r="A957" s="3"/>
      <c r="B957" s="3"/>
      <c r="C957" s="3"/>
      <c r="D957" s="3"/>
      <c r="E957" s="3"/>
    </row>
    <row r="958" spans="1:5" x14ac:dyDescent="0.25">
      <c r="A958" s="3"/>
      <c r="B958" s="3"/>
      <c r="C958" s="3"/>
      <c r="D958" s="3"/>
      <c r="E958" s="3"/>
    </row>
    <row r="959" spans="1:5" x14ac:dyDescent="0.25">
      <c r="A959" s="3"/>
      <c r="B959" s="3"/>
      <c r="C959" s="3"/>
      <c r="D959" s="3"/>
      <c r="E959" s="3"/>
    </row>
    <row r="960" spans="1:5" x14ac:dyDescent="0.25">
      <c r="A960" s="3"/>
      <c r="B960" s="3"/>
      <c r="C960" s="3"/>
      <c r="D960" s="3"/>
      <c r="E960" s="3"/>
    </row>
    <row r="961" spans="1:5" x14ac:dyDescent="0.25">
      <c r="A961" s="3"/>
      <c r="B961" s="3"/>
      <c r="C961" s="3"/>
      <c r="D961" s="3"/>
      <c r="E961" s="3"/>
    </row>
    <row r="962" spans="1:5" x14ac:dyDescent="0.25">
      <c r="A962" s="3"/>
      <c r="B962" s="3"/>
      <c r="C962" s="3"/>
      <c r="D962" s="3"/>
      <c r="E962" s="3"/>
    </row>
    <row r="963" spans="1:5" x14ac:dyDescent="0.25">
      <c r="A963" s="3"/>
      <c r="B963" s="3"/>
      <c r="C963" s="3"/>
      <c r="D963" s="3"/>
      <c r="E963" s="3"/>
    </row>
    <row r="964" spans="1:5" x14ac:dyDescent="0.25">
      <c r="A964" s="3"/>
      <c r="B964" s="3"/>
      <c r="C964" s="3"/>
      <c r="D964" s="3"/>
      <c r="E964" s="3"/>
    </row>
    <row r="965" spans="1:5" x14ac:dyDescent="0.25">
      <c r="A965" s="3"/>
      <c r="B965" s="3"/>
      <c r="C965" s="3"/>
      <c r="D965" s="3"/>
      <c r="E965" s="3"/>
    </row>
    <row r="966" spans="1:5" x14ac:dyDescent="0.25">
      <c r="A966" s="3"/>
      <c r="B966" s="3"/>
      <c r="C966" s="3"/>
      <c r="D966" s="3"/>
      <c r="E966" s="3"/>
    </row>
    <row r="967" spans="1:5" x14ac:dyDescent="0.25">
      <c r="A967" s="3"/>
      <c r="B967" s="3"/>
      <c r="C967" s="3"/>
      <c r="D967" s="3"/>
      <c r="E967" s="3"/>
    </row>
    <row r="968" spans="1:5" x14ac:dyDescent="0.25">
      <c r="A968" s="3"/>
      <c r="B968" s="3"/>
      <c r="C968" s="3"/>
      <c r="D968" s="3"/>
      <c r="E968" s="3"/>
    </row>
    <row r="969" spans="1:5" x14ac:dyDescent="0.25">
      <c r="A969" s="3"/>
      <c r="B969" s="3"/>
      <c r="C969" s="3"/>
      <c r="D969" s="3"/>
      <c r="E969" s="3"/>
    </row>
    <row r="970" spans="1:5" x14ac:dyDescent="0.25">
      <c r="A970" s="3"/>
      <c r="B970" s="3"/>
      <c r="C970" s="3"/>
      <c r="D970" s="3"/>
      <c r="E970" s="3"/>
    </row>
    <row r="971" spans="1:5" x14ac:dyDescent="0.25">
      <c r="A971" s="3"/>
      <c r="B971" s="3"/>
      <c r="C971" s="3"/>
      <c r="D971" s="3"/>
      <c r="E971" s="3"/>
    </row>
    <row r="972" spans="1:5" x14ac:dyDescent="0.25">
      <c r="A972" s="3"/>
      <c r="B972" s="3"/>
      <c r="C972" s="3"/>
      <c r="D972" s="3"/>
      <c r="E972" s="3"/>
    </row>
    <row r="973" spans="1:5" x14ac:dyDescent="0.25">
      <c r="A973" s="3"/>
      <c r="B973" s="3"/>
      <c r="C973" s="3"/>
      <c r="D973" s="3"/>
      <c r="E973" s="3"/>
    </row>
    <row r="974" spans="1:5" x14ac:dyDescent="0.25">
      <c r="A974" s="3"/>
      <c r="B974" s="3"/>
      <c r="C974" s="3"/>
      <c r="D974" s="3"/>
      <c r="E974" s="3"/>
    </row>
    <row r="975" spans="1:5" x14ac:dyDescent="0.25">
      <c r="A975" s="3"/>
      <c r="B975" s="3"/>
      <c r="C975" s="3"/>
      <c r="D975" s="3"/>
      <c r="E975" s="3"/>
    </row>
    <row r="976" spans="1:5" x14ac:dyDescent="0.25">
      <c r="A976" s="3"/>
      <c r="B976" s="3"/>
      <c r="C976" s="3"/>
      <c r="D976" s="3"/>
      <c r="E976" s="3"/>
    </row>
    <row r="977" spans="1:5" x14ac:dyDescent="0.25">
      <c r="A977" s="3"/>
      <c r="B977" s="3"/>
      <c r="C977" s="3"/>
      <c r="D977" s="3"/>
      <c r="E977" s="3"/>
    </row>
    <row r="978" spans="1:5" x14ac:dyDescent="0.25">
      <c r="A978" s="3"/>
      <c r="B978" s="3"/>
      <c r="C978" s="3"/>
      <c r="D978" s="3"/>
      <c r="E978" s="3"/>
    </row>
    <row r="979" spans="1:5" x14ac:dyDescent="0.25">
      <c r="A979" s="3"/>
      <c r="B979" s="3"/>
      <c r="C979" s="3"/>
      <c r="D979" s="3"/>
      <c r="E979" s="3"/>
    </row>
    <row r="980" spans="1:5" x14ac:dyDescent="0.25">
      <c r="A980" s="3"/>
      <c r="B980" s="3"/>
      <c r="C980" s="3"/>
      <c r="D980" s="3"/>
      <c r="E980" s="3"/>
    </row>
    <row r="981" spans="1:5" x14ac:dyDescent="0.25">
      <c r="A981" s="3"/>
      <c r="B981" s="3"/>
      <c r="C981" s="3"/>
      <c r="D981" s="3"/>
      <c r="E981" s="3"/>
    </row>
    <row r="982" spans="1:5" x14ac:dyDescent="0.25">
      <c r="A982" s="3"/>
      <c r="B982" s="3"/>
      <c r="C982" s="3"/>
      <c r="D982" s="3"/>
      <c r="E982" s="3"/>
    </row>
    <row r="983" spans="1:5" x14ac:dyDescent="0.25">
      <c r="A983" s="3"/>
      <c r="B983" s="3"/>
      <c r="C983" s="3"/>
      <c r="D983" s="3"/>
      <c r="E983" s="3"/>
    </row>
    <row r="984" spans="1:5" x14ac:dyDescent="0.25">
      <c r="A984" s="3"/>
      <c r="B984" s="3"/>
      <c r="C984" s="3"/>
      <c r="D984" s="3"/>
      <c r="E984" s="3"/>
    </row>
    <row r="985" spans="1:5" x14ac:dyDescent="0.25">
      <c r="A985" s="3"/>
      <c r="B985" s="3"/>
      <c r="C985" s="3"/>
      <c r="D985" s="3"/>
      <c r="E985" s="3"/>
    </row>
    <row r="986" spans="1:5" x14ac:dyDescent="0.25">
      <c r="A986" s="3"/>
      <c r="B986" s="3"/>
      <c r="C986" s="3"/>
      <c r="D986" s="3"/>
      <c r="E986" s="3"/>
    </row>
    <row r="987" spans="1:5" x14ac:dyDescent="0.25">
      <c r="A987" s="3"/>
      <c r="B987" s="3"/>
      <c r="C987" s="3"/>
      <c r="D987" s="3"/>
      <c r="E987" s="3"/>
    </row>
    <row r="988" spans="1:5" x14ac:dyDescent="0.25">
      <c r="A988" s="3"/>
      <c r="B988" s="3"/>
      <c r="C988" s="3"/>
      <c r="D988" s="3"/>
      <c r="E988" s="3"/>
    </row>
    <row r="989" spans="1:5" x14ac:dyDescent="0.25">
      <c r="A989" s="3"/>
      <c r="B989" s="3"/>
      <c r="C989" s="3"/>
      <c r="D989" s="3"/>
      <c r="E989" s="3"/>
    </row>
    <row r="990" spans="1:5" x14ac:dyDescent="0.25">
      <c r="A990" s="3"/>
      <c r="B990" s="3"/>
      <c r="C990" s="3"/>
      <c r="D990" s="3"/>
      <c r="E990" s="3"/>
    </row>
    <row r="991" spans="1:5" x14ac:dyDescent="0.25">
      <c r="A991" s="3"/>
      <c r="B991" s="3"/>
      <c r="C991" s="3"/>
      <c r="D991" s="3"/>
      <c r="E991" s="3"/>
    </row>
    <row r="992" spans="1:5" x14ac:dyDescent="0.25">
      <c r="A992" s="3"/>
      <c r="B992" s="3"/>
      <c r="C992" s="3"/>
      <c r="D992" s="3"/>
      <c r="E992" s="3"/>
    </row>
    <row r="993" spans="1:5" x14ac:dyDescent="0.25">
      <c r="A993" s="3"/>
      <c r="B993" s="3"/>
      <c r="C993" s="3"/>
      <c r="D993" s="3"/>
      <c r="E993" s="3"/>
    </row>
    <row r="994" spans="1:5" x14ac:dyDescent="0.25">
      <c r="A994" s="3"/>
      <c r="B994" s="3"/>
      <c r="C994" s="3"/>
      <c r="D994" s="3"/>
      <c r="E994" s="3"/>
    </row>
    <row r="995" spans="1:5" x14ac:dyDescent="0.25">
      <c r="A995" s="3"/>
      <c r="B995" s="3"/>
      <c r="C995" s="3"/>
      <c r="D995" s="3"/>
      <c r="E995" s="3"/>
    </row>
    <row r="996" spans="1:5" x14ac:dyDescent="0.25">
      <c r="A996" s="3"/>
      <c r="B996" s="3"/>
      <c r="C996" s="3"/>
      <c r="D996" s="3"/>
      <c r="E996" s="3"/>
    </row>
    <row r="997" spans="1:5" x14ac:dyDescent="0.25">
      <c r="A997" s="3"/>
      <c r="B997" s="3"/>
      <c r="C997" s="3"/>
      <c r="D997" s="3"/>
      <c r="E997" s="3"/>
    </row>
    <row r="998" spans="1:5" x14ac:dyDescent="0.25">
      <c r="A998" s="3"/>
      <c r="B998" s="3"/>
      <c r="C998" s="3"/>
      <c r="D998" s="3"/>
      <c r="E998" s="3"/>
    </row>
    <row r="999" spans="1:5" x14ac:dyDescent="0.25">
      <c r="A999" s="3"/>
      <c r="B999" s="3"/>
      <c r="C999" s="3"/>
      <c r="D999" s="3"/>
      <c r="E999" s="3"/>
    </row>
    <row r="1000" spans="1:5" x14ac:dyDescent="0.25">
      <c r="A1000" s="3"/>
      <c r="B1000" s="3"/>
      <c r="C1000" s="3"/>
      <c r="D1000" s="3"/>
      <c r="E1000" s="3"/>
    </row>
  </sheetData>
  <autoFilter ref="A1:F373">
    <filterColumn colId="2">
      <filters>
        <filter val="BA.CM.TH"/>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82" workbookViewId="0"/>
  </sheetViews>
  <sheetFormatPr defaultColWidth="15.140625" defaultRowHeight="15" customHeight="1" x14ac:dyDescent="0.25"/>
  <cols>
    <col min="1" max="3" width="7.42578125" customWidth="1"/>
    <col min="4" max="4" width="12.42578125" customWidth="1"/>
    <col min="5" max="5" width="19.42578125" customWidth="1"/>
    <col min="6" max="26" width="7.42578125" customWidth="1"/>
  </cols>
  <sheetData>
    <row r="1" spans="1:5" ht="15" customHeight="1" x14ac:dyDescent="0.25">
      <c r="A1" s="3" t="s">
        <v>392</v>
      </c>
      <c r="D1" s="3"/>
      <c r="E1" s="3"/>
    </row>
    <row r="2" spans="1:5" ht="15" customHeight="1" x14ac:dyDescent="0.25">
      <c r="A2" s="3" t="s">
        <v>66</v>
      </c>
      <c r="D2" s="3"/>
      <c r="E2" s="3"/>
    </row>
    <row r="3" spans="1:5" ht="15" customHeight="1" x14ac:dyDescent="0.25">
      <c r="A3" s="3" t="s">
        <v>373</v>
      </c>
      <c r="D3" s="3"/>
      <c r="E3" s="3"/>
    </row>
    <row r="4" spans="1:5" ht="15" customHeight="1" x14ac:dyDescent="0.25">
      <c r="A4" s="3" t="s">
        <v>66</v>
      </c>
      <c r="D4" s="624" t="s">
        <v>965</v>
      </c>
      <c r="E4" s="625" t="s">
        <v>966</v>
      </c>
    </row>
    <row r="5" spans="1:5" ht="15" customHeight="1" x14ac:dyDescent="0.25">
      <c r="A5" s="3" t="s">
        <v>92</v>
      </c>
      <c r="D5" s="626" t="s">
        <v>66</v>
      </c>
      <c r="E5" s="627">
        <v>56</v>
      </c>
    </row>
    <row r="6" spans="1:5" ht="15" customHeight="1" x14ac:dyDescent="0.25">
      <c r="A6" s="3" t="s">
        <v>66</v>
      </c>
      <c r="D6" s="628" t="s">
        <v>373</v>
      </c>
      <c r="E6" s="629">
        <v>1</v>
      </c>
    </row>
    <row r="7" spans="1:5" ht="15" customHeight="1" x14ac:dyDescent="0.25">
      <c r="A7" s="3" t="s">
        <v>110</v>
      </c>
      <c r="D7" s="628" t="s">
        <v>92</v>
      </c>
      <c r="E7" s="629">
        <v>2</v>
      </c>
    </row>
    <row r="8" spans="1:5" ht="15" customHeight="1" x14ac:dyDescent="0.25">
      <c r="A8" s="3" t="s">
        <v>76</v>
      </c>
      <c r="D8" s="628" t="s">
        <v>110</v>
      </c>
      <c r="E8" s="629">
        <v>16</v>
      </c>
    </row>
    <row r="9" spans="1:5" ht="15" customHeight="1" x14ac:dyDescent="0.25">
      <c r="A9" s="3" t="s">
        <v>24</v>
      </c>
      <c r="D9" s="628" t="s">
        <v>76</v>
      </c>
      <c r="E9" s="629">
        <v>8</v>
      </c>
    </row>
    <row r="10" spans="1:5" ht="15" customHeight="1" x14ac:dyDescent="0.25">
      <c r="A10" s="3" t="s">
        <v>66</v>
      </c>
      <c r="D10" s="628" t="s">
        <v>24</v>
      </c>
      <c r="E10" s="629">
        <v>13</v>
      </c>
    </row>
    <row r="11" spans="1:5" ht="15" customHeight="1" x14ac:dyDescent="0.25">
      <c r="A11" s="3" t="s">
        <v>384</v>
      </c>
      <c r="D11" s="628" t="s">
        <v>384</v>
      </c>
      <c r="E11" s="629">
        <v>5</v>
      </c>
    </row>
    <row r="12" spans="1:5" ht="15" customHeight="1" x14ac:dyDescent="0.25">
      <c r="A12" s="3" t="s">
        <v>26</v>
      </c>
      <c r="D12" s="628" t="s">
        <v>26</v>
      </c>
      <c r="E12" s="629">
        <v>6</v>
      </c>
    </row>
    <row r="13" spans="1:5" ht="15" customHeight="1" x14ac:dyDescent="0.25">
      <c r="A13" s="3" t="s">
        <v>101</v>
      </c>
      <c r="D13" s="628" t="s">
        <v>101</v>
      </c>
      <c r="E13" s="629">
        <v>6</v>
      </c>
    </row>
    <row r="14" spans="1:5" ht="15" customHeight="1" x14ac:dyDescent="0.25">
      <c r="A14" s="3" t="s">
        <v>66</v>
      </c>
      <c r="D14" s="628" t="s">
        <v>371</v>
      </c>
      <c r="E14" s="629">
        <v>1</v>
      </c>
    </row>
    <row r="15" spans="1:5" ht="15" customHeight="1" x14ac:dyDescent="0.25">
      <c r="A15" s="3" t="s">
        <v>371</v>
      </c>
      <c r="D15" s="628" t="s">
        <v>87</v>
      </c>
      <c r="E15" s="629">
        <v>4</v>
      </c>
    </row>
    <row r="16" spans="1:5" ht="15" customHeight="1" x14ac:dyDescent="0.25">
      <c r="A16" s="3" t="s">
        <v>66</v>
      </c>
      <c r="D16" s="628" t="s">
        <v>370</v>
      </c>
      <c r="E16" s="629">
        <v>13</v>
      </c>
    </row>
    <row r="17" spans="1:5" ht="15" customHeight="1" x14ac:dyDescent="0.25">
      <c r="A17" s="3" t="s">
        <v>87</v>
      </c>
      <c r="D17" s="628" t="s">
        <v>967</v>
      </c>
      <c r="E17" s="629"/>
    </row>
    <row r="18" spans="1:5" ht="15" customHeight="1" x14ac:dyDescent="0.25">
      <c r="A18" s="3" t="s">
        <v>370</v>
      </c>
      <c r="D18" s="628" t="s">
        <v>70</v>
      </c>
      <c r="E18" s="629">
        <v>20</v>
      </c>
    </row>
    <row r="19" spans="1:5" ht="15" customHeight="1" x14ac:dyDescent="0.25">
      <c r="D19" s="628" t="s">
        <v>84</v>
      </c>
      <c r="E19" s="629">
        <v>5</v>
      </c>
    </row>
    <row r="20" spans="1:5" ht="15" customHeight="1" x14ac:dyDescent="0.25">
      <c r="A20" s="3" t="s">
        <v>76</v>
      </c>
      <c r="D20" s="628" t="s">
        <v>364</v>
      </c>
      <c r="E20" s="629">
        <v>6</v>
      </c>
    </row>
    <row r="21" spans="1:5" ht="15" customHeight="1" x14ac:dyDescent="0.25">
      <c r="A21" s="3" t="s">
        <v>70</v>
      </c>
      <c r="D21" s="628" t="s">
        <v>378</v>
      </c>
      <c r="E21" s="629">
        <v>1</v>
      </c>
    </row>
    <row r="22" spans="1:5" ht="15" customHeight="1" x14ac:dyDescent="0.25">
      <c r="A22" s="3" t="s">
        <v>370</v>
      </c>
      <c r="D22" s="628" t="s">
        <v>54</v>
      </c>
      <c r="E22" s="629">
        <v>11</v>
      </c>
    </row>
    <row r="23" spans="1:5" ht="15" customHeight="1" x14ac:dyDescent="0.25">
      <c r="A23" s="3" t="s">
        <v>26</v>
      </c>
      <c r="D23" s="628" t="s">
        <v>368</v>
      </c>
      <c r="E23" s="629">
        <v>1</v>
      </c>
    </row>
    <row r="24" spans="1:5" ht="15" customHeight="1" x14ac:dyDescent="0.25">
      <c r="A24" s="3" t="s">
        <v>84</v>
      </c>
      <c r="D24" s="628" t="s">
        <v>63</v>
      </c>
      <c r="E24" s="629">
        <v>1</v>
      </c>
    </row>
    <row r="25" spans="1:5" ht="15" customHeight="1" x14ac:dyDescent="0.25">
      <c r="A25" s="3" t="s">
        <v>66</v>
      </c>
      <c r="D25" s="628" t="s">
        <v>96</v>
      </c>
      <c r="E25" s="629">
        <v>19</v>
      </c>
    </row>
    <row r="26" spans="1:5" ht="15" customHeight="1" x14ac:dyDescent="0.25">
      <c r="A26" s="3" t="s">
        <v>364</v>
      </c>
      <c r="D26" s="628" t="s">
        <v>363</v>
      </c>
      <c r="E26" s="629">
        <v>1</v>
      </c>
    </row>
    <row r="27" spans="1:5" ht="15" customHeight="1" x14ac:dyDescent="0.25">
      <c r="A27" s="3" t="s">
        <v>378</v>
      </c>
      <c r="D27" s="628" t="s">
        <v>52</v>
      </c>
      <c r="E27" s="629">
        <v>5</v>
      </c>
    </row>
    <row r="28" spans="1:5" ht="15" customHeight="1" x14ac:dyDescent="0.25">
      <c r="A28" s="3" t="s">
        <v>54</v>
      </c>
      <c r="D28" s="628" t="s">
        <v>99</v>
      </c>
      <c r="E28" s="629">
        <v>13</v>
      </c>
    </row>
    <row r="29" spans="1:5" ht="15" customHeight="1" x14ac:dyDescent="0.25">
      <c r="A29" s="3" t="s">
        <v>368</v>
      </c>
      <c r="D29" s="628" t="s">
        <v>90</v>
      </c>
      <c r="E29" s="629">
        <v>6</v>
      </c>
    </row>
    <row r="30" spans="1:5" ht="15" customHeight="1" x14ac:dyDescent="0.25">
      <c r="A30" s="3" t="s">
        <v>63</v>
      </c>
      <c r="D30" s="628" t="s">
        <v>33</v>
      </c>
      <c r="E30" s="629">
        <v>4</v>
      </c>
    </row>
    <row r="31" spans="1:5" ht="15" customHeight="1" x14ac:dyDescent="0.25">
      <c r="A31" s="3" t="s">
        <v>70</v>
      </c>
      <c r="D31" s="628" t="s">
        <v>74</v>
      </c>
      <c r="E31" s="629">
        <v>7</v>
      </c>
    </row>
    <row r="32" spans="1:5" x14ac:dyDescent="0.25">
      <c r="A32" s="3" t="s">
        <v>66</v>
      </c>
      <c r="D32" s="628" t="s">
        <v>886</v>
      </c>
      <c r="E32" s="629">
        <v>1</v>
      </c>
    </row>
    <row r="33" spans="1:5" x14ac:dyDescent="0.25">
      <c r="A33" s="3" t="s">
        <v>66</v>
      </c>
      <c r="D33" s="628" t="s">
        <v>65</v>
      </c>
      <c r="E33" s="629">
        <v>3</v>
      </c>
    </row>
    <row r="34" spans="1:5" x14ac:dyDescent="0.25">
      <c r="A34" s="3" t="s">
        <v>66</v>
      </c>
      <c r="D34" s="628" t="s">
        <v>41</v>
      </c>
      <c r="E34" s="629">
        <v>3</v>
      </c>
    </row>
    <row r="35" spans="1:5" x14ac:dyDescent="0.25">
      <c r="A35" s="3" t="s">
        <v>24</v>
      </c>
      <c r="D35" s="628" t="s">
        <v>98</v>
      </c>
      <c r="E35" s="629">
        <v>15</v>
      </c>
    </row>
    <row r="36" spans="1:5" x14ac:dyDescent="0.25">
      <c r="A36" s="3" t="s">
        <v>66</v>
      </c>
      <c r="D36" s="628" t="s">
        <v>376</v>
      </c>
      <c r="E36" s="629">
        <v>3</v>
      </c>
    </row>
    <row r="37" spans="1:5" x14ac:dyDescent="0.25">
      <c r="A37" s="3" t="s">
        <v>66</v>
      </c>
      <c r="D37" s="628" t="s">
        <v>94</v>
      </c>
      <c r="E37" s="629">
        <v>2</v>
      </c>
    </row>
    <row r="38" spans="1:5" x14ac:dyDescent="0.25">
      <c r="A38" s="3" t="s">
        <v>96</v>
      </c>
      <c r="D38" s="628" t="s">
        <v>359</v>
      </c>
      <c r="E38" s="629">
        <v>1</v>
      </c>
    </row>
    <row r="39" spans="1:5" x14ac:dyDescent="0.25">
      <c r="A39" s="3" t="s">
        <v>66</v>
      </c>
      <c r="D39" s="628" t="s">
        <v>741</v>
      </c>
      <c r="E39" s="629">
        <v>1</v>
      </c>
    </row>
    <row r="40" spans="1:5" x14ac:dyDescent="0.25">
      <c r="A40" s="3" t="s">
        <v>54</v>
      </c>
      <c r="D40" s="628" t="s">
        <v>29</v>
      </c>
      <c r="E40" s="629">
        <v>7</v>
      </c>
    </row>
    <row r="41" spans="1:5" x14ac:dyDescent="0.25">
      <c r="A41" s="3" t="s">
        <v>363</v>
      </c>
      <c r="D41" s="628" t="s">
        <v>365</v>
      </c>
      <c r="E41" s="629">
        <v>1</v>
      </c>
    </row>
    <row r="42" spans="1:5" x14ac:dyDescent="0.25">
      <c r="A42" s="3" t="s">
        <v>84</v>
      </c>
      <c r="D42" s="628" t="s">
        <v>44</v>
      </c>
      <c r="E42" s="629">
        <v>5</v>
      </c>
    </row>
    <row r="43" spans="1:5" x14ac:dyDescent="0.25">
      <c r="A43" s="3" t="s">
        <v>96</v>
      </c>
      <c r="D43" s="628" t="s">
        <v>72</v>
      </c>
      <c r="E43" s="629">
        <v>10</v>
      </c>
    </row>
    <row r="44" spans="1:5" x14ac:dyDescent="0.25">
      <c r="A44" s="3" t="s">
        <v>52</v>
      </c>
      <c r="D44" s="628" t="s">
        <v>105</v>
      </c>
      <c r="E44" s="629">
        <v>5</v>
      </c>
    </row>
    <row r="45" spans="1:5" x14ac:dyDescent="0.25">
      <c r="A45" s="3" t="s">
        <v>99</v>
      </c>
      <c r="D45" s="628" t="s">
        <v>112</v>
      </c>
      <c r="E45" s="629">
        <v>4</v>
      </c>
    </row>
    <row r="46" spans="1:5" x14ac:dyDescent="0.25">
      <c r="A46" s="3" t="s">
        <v>101</v>
      </c>
      <c r="D46" s="628" t="s">
        <v>361</v>
      </c>
      <c r="E46" s="629">
        <v>4</v>
      </c>
    </row>
    <row r="47" spans="1:5" x14ac:dyDescent="0.25">
      <c r="A47" s="3" t="s">
        <v>90</v>
      </c>
      <c r="D47" s="628" t="s">
        <v>35</v>
      </c>
      <c r="E47" s="629">
        <v>3</v>
      </c>
    </row>
    <row r="48" spans="1:5" x14ac:dyDescent="0.25">
      <c r="A48" s="3" t="s">
        <v>33</v>
      </c>
      <c r="D48" s="628" t="s">
        <v>388</v>
      </c>
      <c r="E48" s="629">
        <v>6</v>
      </c>
    </row>
    <row r="49" spans="1:5" x14ac:dyDescent="0.25">
      <c r="A49" s="3" t="s">
        <v>24</v>
      </c>
      <c r="D49" s="628" t="s">
        <v>389</v>
      </c>
      <c r="E49" s="629">
        <v>2</v>
      </c>
    </row>
    <row r="50" spans="1:5" x14ac:dyDescent="0.25">
      <c r="A50" s="3" t="s">
        <v>74</v>
      </c>
      <c r="D50" s="628" t="s">
        <v>47</v>
      </c>
      <c r="E50" s="629">
        <v>1</v>
      </c>
    </row>
    <row r="51" spans="1:5" x14ac:dyDescent="0.25">
      <c r="A51" s="3" t="s">
        <v>886</v>
      </c>
      <c r="D51" s="628" t="s">
        <v>225</v>
      </c>
      <c r="E51" s="629">
        <v>1</v>
      </c>
    </row>
    <row r="52" spans="1:5" x14ac:dyDescent="0.25">
      <c r="A52" s="3" t="s">
        <v>110</v>
      </c>
      <c r="D52" s="628" t="s">
        <v>56</v>
      </c>
      <c r="E52" s="629">
        <v>3</v>
      </c>
    </row>
    <row r="53" spans="1:5" x14ac:dyDescent="0.25">
      <c r="A53" s="3" t="s">
        <v>66</v>
      </c>
      <c r="D53" s="628" t="s">
        <v>102</v>
      </c>
      <c r="E53" s="629">
        <v>5</v>
      </c>
    </row>
    <row r="54" spans="1:5" x14ac:dyDescent="0.25">
      <c r="A54" s="3" t="s">
        <v>65</v>
      </c>
      <c r="D54" s="628" t="s">
        <v>31</v>
      </c>
      <c r="E54" s="629">
        <v>2</v>
      </c>
    </row>
    <row r="55" spans="1:5" x14ac:dyDescent="0.25">
      <c r="A55" s="3" t="s">
        <v>41</v>
      </c>
      <c r="D55" s="628" t="s">
        <v>50</v>
      </c>
      <c r="E55" s="629">
        <v>4</v>
      </c>
    </row>
    <row r="56" spans="1:5" x14ac:dyDescent="0.25">
      <c r="A56" s="3" t="s">
        <v>98</v>
      </c>
      <c r="D56" s="628" t="s">
        <v>114</v>
      </c>
      <c r="E56" s="629">
        <v>3</v>
      </c>
    </row>
    <row r="57" spans="1:5" x14ac:dyDescent="0.25">
      <c r="A57" s="3" t="s">
        <v>364</v>
      </c>
      <c r="D57" s="628" t="s">
        <v>116</v>
      </c>
      <c r="E57" s="629">
        <v>4</v>
      </c>
    </row>
    <row r="58" spans="1:5" x14ac:dyDescent="0.25">
      <c r="A58" s="3" t="s">
        <v>96</v>
      </c>
      <c r="D58" s="628" t="s">
        <v>386</v>
      </c>
      <c r="E58" s="629">
        <v>2</v>
      </c>
    </row>
    <row r="59" spans="1:5" x14ac:dyDescent="0.25">
      <c r="A59" s="3" t="s">
        <v>87</v>
      </c>
      <c r="D59" s="628" t="s">
        <v>60</v>
      </c>
      <c r="E59" s="629">
        <v>2</v>
      </c>
    </row>
    <row r="60" spans="1:5" x14ac:dyDescent="0.25">
      <c r="A60" s="3" t="s">
        <v>376</v>
      </c>
      <c r="D60" s="628" t="s">
        <v>362</v>
      </c>
      <c r="E60" s="629">
        <v>2</v>
      </c>
    </row>
    <row r="61" spans="1:5" x14ac:dyDescent="0.25">
      <c r="A61" s="3" t="s">
        <v>74</v>
      </c>
      <c r="D61" s="628" t="s">
        <v>379</v>
      </c>
      <c r="E61" s="629">
        <v>1</v>
      </c>
    </row>
    <row r="62" spans="1:5" x14ac:dyDescent="0.25">
      <c r="A62" s="3" t="s">
        <v>94</v>
      </c>
      <c r="D62" s="628" t="s">
        <v>387</v>
      </c>
      <c r="E62" s="629">
        <v>1</v>
      </c>
    </row>
    <row r="63" spans="1:5" x14ac:dyDescent="0.25">
      <c r="A63" s="3" t="s">
        <v>359</v>
      </c>
      <c r="D63" s="628" t="s">
        <v>78</v>
      </c>
      <c r="E63" s="629">
        <v>3</v>
      </c>
    </row>
    <row r="64" spans="1:5" x14ac:dyDescent="0.25">
      <c r="A64" s="3" t="s">
        <v>41</v>
      </c>
      <c r="D64" s="628" t="s">
        <v>80</v>
      </c>
      <c r="E64" s="629">
        <v>4</v>
      </c>
    </row>
    <row r="65" spans="1:5" x14ac:dyDescent="0.25">
      <c r="A65" s="3" t="s">
        <v>98</v>
      </c>
      <c r="D65" s="628" t="s">
        <v>48</v>
      </c>
      <c r="E65" s="629">
        <v>3</v>
      </c>
    </row>
    <row r="66" spans="1:5" x14ac:dyDescent="0.25">
      <c r="A66" s="3" t="s">
        <v>741</v>
      </c>
      <c r="D66" s="628" t="s">
        <v>375</v>
      </c>
      <c r="E66" s="629">
        <v>1</v>
      </c>
    </row>
    <row r="67" spans="1:5" x14ac:dyDescent="0.25">
      <c r="A67" s="3" t="s">
        <v>370</v>
      </c>
      <c r="D67" s="628" t="s">
        <v>39</v>
      </c>
      <c r="E67" s="629">
        <v>1</v>
      </c>
    </row>
    <row r="68" spans="1:5" x14ac:dyDescent="0.25">
      <c r="A68" s="3" t="s">
        <v>110</v>
      </c>
      <c r="D68" s="628" t="s">
        <v>107</v>
      </c>
      <c r="E68" s="629">
        <v>2</v>
      </c>
    </row>
    <row r="69" spans="1:5" x14ac:dyDescent="0.25">
      <c r="A69" s="3" t="s">
        <v>26</v>
      </c>
      <c r="D69" s="628" t="s">
        <v>88</v>
      </c>
      <c r="E69" s="629">
        <v>1</v>
      </c>
    </row>
    <row r="70" spans="1:5" x14ac:dyDescent="0.25">
      <c r="A70" s="3" t="s">
        <v>96</v>
      </c>
      <c r="D70" s="628" t="s">
        <v>410</v>
      </c>
      <c r="E70" s="629">
        <v>3</v>
      </c>
    </row>
    <row r="71" spans="1:5" x14ac:dyDescent="0.25">
      <c r="A71" s="3" t="s">
        <v>70</v>
      </c>
      <c r="D71" s="628" t="s">
        <v>227</v>
      </c>
      <c r="E71" s="629">
        <v>1</v>
      </c>
    </row>
    <row r="72" spans="1:5" x14ac:dyDescent="0.25">
      <c r="A72" s="3" t="s">
        <v>66</v>
      </c>
      <c r="D72" s="628" t="s">
        <v>82</v>
      </c>
      <c r="E72" s="629">
        <v>1</v>
      </c>
    </row>
    <row r="73" spans="1:5" x14ac:dyDescent="0.25">
      <c r="A73" s="3" t="s">
        <v>29</v>
      </c>
      <c r="D73" s="628" t="s">
        <v>372</v>
      </c>
      <c r="E73" s="629">
        <v>1</v>
      </c>
    </row>
    <row r="74" spans="1:5" x14ac:dyDescent="0.25">
      <c r="A74" s="3" t="s">
        <v>96</v>
      </c>
      <c r="D74" s="628" t="s">
        <v>109</v>
      </c>
      <c r="E74" s="629">
        <v>1</v>
      </c>
    </row>
    <row r="75" spans="1:5" x14ac:dyDescent="0.25">
      <c r="A75" s="3" t="s">
        <v>365</v>
      </c>
      <c r="D75" s="628" t="s">
        <v>358</v>
      </c>
      <c r="E75" s="629">
        <v>2</v>
      </c>
    </row>
    <row r="76" spans="1:5" x14ac:dyDescent="0.25">
      <c r="A76" s="3" t="s">
        <v>90</v>
      </c>
      <c r="D76" s="628" t="s">
        <v>374</v>
      </c>
      <c r="E76" s="629">
        <v>1</v>
      </c>
    </row>
    <row r="77" spans="1:5" x14ac:dyDescent="0.25">
      <c r="A77" s="3" t="s">
        <v>44</v>
      </c>
      <c r="D77" s="628" t="s">
        <v>224</v>
      </c>
      <c r="E77" s="629">
        <v>1</v>
      </c>
    </row>
    <row r="78" spans="1:5" x14ac:dyDescent="0.25">
      <c r="A78" s="3" t="s">
        <v>72</v>
      </c>
      <c r="D78" s="630" t="s">
        <v>118</v>
      </c>
      <c r="E78" s="631">
        <v>364</v>
      </c>
    </row>
    <row r="79" spans="1:5" x14ac:dyDescent="0.25">
      <c r="A79" s="3" t="s">
        <v>105</v>
      </c>
      <c r="D79" s="3"/>
      <c r="E79" s="3"/>
    </row>
    <row r="80" spans="1:5" x14ac:dyDescent="0.25">
      <c r="A80" s="3" t="s">
        <v>110</v>
      </c>
      <c r="D80" s="3"/>
      <c r="E80" s="3"/>
    </row>
    <row r="81" spans="1:5" x14ac:dyDescent="0.25">
      <c r="A81" s="3" t="s">
        <v>98</v>
      </c>
      <c r="D81" s="3"/>
      <c r="E81" s="3"/>
    </row>
    <row r="82" spans="1:5" x14ac:dyDescent="0.25">
      <c r="A82" s="3" t="s">
        <v>364</v>
      </c>
      <c r="D82" s="3"/>
      <c r="E82" s="3"/>
    </row>
    <row r="83" spans="1:5" x14ac:dyDescent="0.25">
      <c r="A83" s="3" t="s">
        <v>112</v>
      </c>
      <c r="D83" s="3"/>
      <c r="E83" s="3"/>
    </row>
    <row r="84" spans="1:5" x14ac:dyDescent="0.25">
      <c r="A84" s="3" t="s">
        <v>99</v>
      </c>
      <c r="D84" s="3"/>
      <c r="E84" s="3"/>
    </row>
    <row r="85" spans="1:5" x14ac:dyDescent="0.25">
      <c r="A85" s="3" t="s">
        <v>99</v>
      </c>
      <c r="D85" s="3"/>
      <c r="E85" s="3"/>
    </row>
    <row r="86" spans="1:5" x14ac:dyDescent="0.25">
      <c r="A86" s="3" t="s">
        <v>70</v>
      </c>
      <c r="D86" s="3"/>
      <c r="E86" s="3"/>
    </row>
    <row r="87" spans="1:5" x14ac:dyDescent="0.25">
      <c r="A87" s="3" t="s">
        <v>72</v>
      </c>
      <c r="D87" s="3"/>
      <c r="E87" s="3"/>
    </row>
    <row r="88" spans="1:5" x14ac:dyDescent="0.25">
      <c r="A88" s="3" t="s">
        <v>105</v>
      </c>
      <c r="D88" s="3"/>
      <c r="E88" s="3"/>
    </row>
    <row r="89" spans="1:5" x14ac:dyDescent="0.25">
      <c r="A89" s="3" t="s">
        <v>96</v>
      </c>
      <c r="D89" s="3"/>
      <c r="E89" s="3"/>
    </row>
    <row r="90" spans="1:5" x14ac:dyDescent="0.25">
      <c r="A90" s="3" t="s">
        <v>44</v>
      </c>
      <c r="D90" s="3"/>
      <c r="E90" s="3"/>
    </row>
    <row r="91" spans="1:5" x14ac:dyDescent="0.25">
      <c r="A91" s="3" t="s">
        <v>29</v>
      </c>
      <c r="D91" s="3"/>
      <c r="E91" s="3"/>
    </row>
    <row r="92" spans="1:5" x14ac:dyDescent="0.25">
      <c r="A92" s="3" t="s">
        <v>110</v>
      </c>
      <c r="D92" s="3"/>
      <c r="E92" s="3"/>
    </row>
    <row r="93" spans="1:5" x14ac:dyDescent="0.25">
      <c r="A93" s="3" t="s">
        <v>84</v>
      </c>
      <c r="D93" s="3"/>
      <c r="E93" s="3"/>
    </row>
    <row r="94" spans="1:5" x14ac:dyDescent="0.25">
      <c r="A94" s="3" t="s">
        <v>66</v>
      </c>
      <c r="D94" s="3"/>
      <c r="E94" s="3"/>
    </row>
    <row r="95" spans="1:5" x14ac:dyDescent="0.25">
      <c r="A95" s="3" t="s">
        <v>66</v>
      </c>
      <c r="D95" s="3"/>
      <c r="E95" s="3"/>
    </row>
    <row r="96" spans="1:5" x14ac:dyDescent="0.25">
      <c r="A96" s="3" t="s">
        <v>364</v>
      </c>
      <c r="D96" s="3"/>
      <c r="E96" s="3"/>
    </row>
    <row r="97" spans="1:5" x14ac:dyDescent="0.25">
      <c r="A97" s="3" t="s">
        <v>29</v>
      </c>
      <c r="D97" s="3"/>
      <c r="E97" s="3"/>
    </row>
    <row r="98" spans="1:5" x14ac:dyDescent="0.25">
      <c r="A98" s="3" t="s">
        <v>66</v>
      </c>
      <c r="D98" s="3"/>
      <c r="E98" s="3"/>
    </row>
    <row r="99" spans="1:5" x14ac:dyDescent="0.25">
      <c r="A99" s="3" t="s">
        <v>66</v>
      </c>
      <c r="D99" s="3"/>
      <c r="E99" s="3"/>
    </row>
    <row r="100" spans="1:5" x14ac:dyDescent="0.25">
      <c r="A100" s="3" t="s">
        <v>66</v>
      </c>
      <c r="D100" s="3"/>
      <c r="E100" s="3"/>
    </row>
    <row r="101" spans="1:5" x14ac:dyDescent="0.25">
      <c r="A101" s="3" t="s">
        <v>70</v>
      </c>
      <c r="D101" s="3"/>
      <c r="E101" s="3"/>
    </row>
    <row r="102" spans="1:5" x14ac:dyDescent="0.25">
      <c r="A102" s="3" t="s">
        <v>52</v>
      </c>
      <c r="D102" s="3"/>
      <c r="E102" s="3"/>
    </row>
    <row r="103" spans="1:5" x14ac:dyDescent="0.25">
      <c r="A103" s="3" t="s">
        <v>70</v>
      </c>
      <c r="D103" s="3"/>
      <c r="E103" s="3"/>
    </row>
    <row r="104" spans="1:5" x14ac:dyDescent="0.25">
      <c r="A104" s="3" t="s">
        <v>70</v>
      </c>
      <c r="D104" s="3"/>
      <c r="E104" s="3"/>
    </row>
    <row r="105" spans="1:5" x14ac:dyDescent="0.25">
      <c r="A105" s="3" t="s">
        <v>361</v>
      </c>
      <c r="D105" s="3"/>
      <c r="E105" s="3"/>
    </row>
    <row r="106" spans="1:5" x14ac:dyDescent="0.25">
      <c r="A106" s="3" t="s">
        <v>33</v>
      </c>
      <c r="D106" s="3"/>
      <c r="E106" s="3"/>
    </row>
    <row r="107" spans="1:5" x14ac:dyDescent="0.25">
      <c r="A107" s="3" t="s">
        <v>35</v>
      </c>
      <c r="D107" s="3"/>
      <c r="E107" s="3"/>
    </row>
    <row r="108" spans="1:5" x14ac:dyDescent="0.25">
      <c r="A108" s="3" t="s">
        <v>66</v>
      </c>
      <c r="D108" s="3"/>
      <c r="E108" s="3"/>
    </row>
    <row r="109" spans="1:5" x14ac:dyDescent="0.25">
      <c r="A109" s="3" t="s">
        <v>388</v>
      </c>
      <c r="D109" s="3"/>
      <c r="E109" s="3"/>
    </row>
    <row r="110" spans="1:5" x14ac:dyDescent="0.25">
      <c r="A110" s="3" t="s">
        <v>110</v>
      </c>
      <c r="D110" s="3"/>
      <c r="E110" s="3"/>
    </row>
    <row r="111" spans="1:5" x14ac:dyDescent="0.25">
      <c r="A111" s="3" t="s">
        <v>389</v>
      </c>
      <c r="D111" s="3"/>
      <c r="E111" s="3"/>
    </row>
    <row r="112" spans="1:5" x14ac:dyDescent="0.25">
      <c r="A112" s="3" t="s">
        <v>47</v>
      </c>
      <c r="D112" s="3"/>
      <c r="E112" s="3"/>
    </row>
    <row r="113" spans="1:5" x14ac:dyDescent="0.25">
      <c r="A113" s="3" t="s">
        <v>225</v>
      </c>
      <c r="D113" s="3"/>
      <c r="E113" s="3"/>
    </row>
    <row r="114" spans="1:5" x14ac:dyDescent="0.25">
      <c r="A114" s="3" t="s">
        <v>389</v>
      </c>
      <c r="D114" s="3"/>
      <c r="E114" s="3"/>
    </row>
    <row r="115" spans="1:5" x14ac:dyDescent="0.25">
      <c r="A115" s="3" t="s">
        <v>110</v>
      </c>
      <c r="D115" s="3"/>
      <c r="E115" s="3"/>
    </row>
    <row r="116" spans="1:5" x14ac:dyDescent="0.25">
      <c r="A116" s="3" t="s">
        <v>96</v>
      </c>
      <c r="D116" s="3"/>
      <c r="E116" s="3"/>
    </row>
    <row r="117" spans="1:5" x14ac:dyDescent="0.25">
      <c r="A117" s="3" t="s">
        <v>66</v>
      </c>
      <c r="D117" s="3"/>
      <c r="E117" s="3"/>
    </row>
    <row r="118" spans="1:5" x14ac:dyDescent="0.25">
      <c r="A118" s="3" t="s">
        <v>56</v>
      </c>
      <c r="D118" s="3"/>
      <c r="E118" s="3"/>
    </row>
    <row r="119" spans="1:5" x14ac:dyDescent="0.25">
      <c r="A119" s="3" t="s">
        <v>388</v>
      </c>
      <c r="D119" s="3"/>
      <c r="E119" s="3"/>
    </row>
    <row r="120" spans="1:5" x14ac:dyDescent="0.25">
      <c r="A120" s="3" t="s">
        <v>70</v>
      </c>
      <c r="D120" s="3"/>
      <c r="E120" s="3"/>
    </row>
    <row r="121" spans="1:5" x14ac:dyDescent="0.25">
      <c r="A121" s="3" t="s">
        <v>66</v>
      </c>
      <c r="D121" s="3"/>
      <c r="E121" s="3"/>
    </row>
    <row r="122" spans="1:5" x14ac:dyDescent="0.25">
      <c r="A122" s="3" t="s">
        <v>110</v>
      </c>
      <c r="D122" s="3"/>
      <c r="E122" s="3"/>
    </row>
    <row r="123" spans="1:5" x14ac:dyDescent="0.25">
      <c r="A123" s="3" t="s">
        <v>96</v>
      </c>
      <c r="D123" s="3"/>
      <c r="E123" s="3"/>
    </row>
    <row r="124" spans="1:5" x14ac:dyDescent="0.25">
      <c r="A124" s="3" t="s">
        <v>29</v>
      </c>
      <c r="D124" s="3"/>
      <c r="E124" s="3"/>
    </row>
    <row r="125" spans="1:5" x14ac:dyDescent="0.25">
      <c r="A125" s="3" t="s">
        <v>364</v>
      </c>
      <c r="D125" s="3"/>
      <c r="E125" s="3"/>
    </row>
    <row r="126" spans="1:5" x14ac:dyDescent="0.25">
      <c r="A126" s="3" t="s">
        <v>364</v>
      </c>
      <c r="D126" s="3"/>
      <c r="E126" s="3"/>
    </row>
    <row r="127" spans="1:5" x14ac:dyDescent="0.25">
      <c r="A127" s="3" t="s">
        <v>388</v>
      </c>
      <c r="D127" s="3"/>
      <c r="E127" s="3"/>
    </row>
    <row r="128" spans="1:5" x14ac:dyDescent="0.25">
      <c r="A128" s="3" t="s">
        <v>74</v>
      </c>
      <c r="D128" s="3"/>
      <c r="E128" s="3"/>
    </row>
    <row r="129" spans="1:5" x14ac:dyDescent="0.25">
      <c r="A129" s="3" t="s">
        <v>99</v>
      </c>
      <c r="D129" s="3"/>
      <c r="E129" s="3"/>
    </row>
    <row r="130" spans="1:5" x14ac:dyDescent="0.25">
      <c r="A130" s="3" t="s">
        <v>66</v>
      </c>
      <c r="D130" s="3"/>
      <c r="E130" s="3"/>
    </row>
    <row r="131" spans="1:5" x14ac:dyDescent="0.25">
      <c r="A131" s="3" t="s">
        <v>101</v>
      </c>
      <c r="D131" s="3"/>
      <c r="E131" s="3"/>
    </row>
    <row r="132" spans="1:5" x14ac:dyDescent="0.25">
      <c r="A132" s="3" t="s">
        <v>98</v>
      </c>
      <c r="D132" s="3"/>
      <c r="E132" s="3"/>
    </row>
    <row r="133" spans="1:5" x14ac:dyDescent="0.25">
      <c r="A133" s="3" t="s">
        <v>66</v>
      </c>
      <c r="D133" s="3"/>
      <c r="E133" s="3"/>
    </row>
    <row r="134" spans="1:5" x14ac:dyDescent="0.25">
      <c r="A134" s="3" t="s">
        <v>102</v>
      </c>
      <c r="D134" s="3"/>
      <c r="E134" s="3"/>
    </row>
    <row r="135" spans="1:5" x14ac:dyDescent="0.25">
      <c r="A135" s="3" t="s">
        <v>370</v>
      </c>
      <c r="D135" s="3"/>
      <c r="E135" s="3"/>
    </row>
    <row r="136" spans="1:5" x14ac:dyDescent="0.25">
      <c r="D136" s="3"/>
      <c r="E136" s="3"/>
    </row>
    <row r="137" spans="1:5" x14ac:dyDescent="0.25">
      <c r="A137" s="3" t="s">
        <v>31</v>
      </c>
      <c r="D137" s="3"/>
      <c r="E137" s="3"/>
    </row>
    <row r="138" spans="1:5" x14ac:dyDescent="0.25">
      <c r="A138" s="3" t="s">
        <v>72</v>
      </c>
      <c r="D138" s="3"/>
      <c r="E138" s="3"/>
    </row>
    <row r="139" spans="1:5" x14ac:dyDescent="0.25">
      <c r="A139" s="3" t="s">
        <v>24</v>
      </c>
      <c r="D139" s="3"/>
      <c r="E139" s="3"/>
    </row>
    <row r="140" spans="1:5" x14ac:dyDescent="0.25">
      <c r="A140" s="3" t="s">
        <v>66</v>
      </c>
      <c r="D140" s="3"/>
      <c r="E140" s="3"/>
    </row>
    <row r="141" spans="1:5" x14ac:dyDescent="0.25">
      <c r="A141" s="3" t="s">
        <v>66</v>
      </c>
      <c r="D141" s="3"/>
      <c r="E141" s="3"/>
    </row>
    <row r="142" spans="1:5" x14ac:dyDescent="0.25">
      <c r="A142" s="3" t="s">
        <v>110</v>
      </c>
      <c r="D142" s="3"/>
      <c r="E142" s="3"/>
    </row>
    <row r="143" spans="1:5" x14ac:dyDescent="0.25">
      <c r="A143" s="3" t="s">
        <v>101</v>
      </c>
      <c r="D143" s="3"/>
      <c r="E143" s="3"/>
    </row>
    <row r="144" spans="1:5" x14ac:dyDescent="0.25">
      <c r="A144" s="3" t="s">
        <v>54</v>
      </c>
      <c r="D144" s="3"/>
      <c r="E144" s="3"/>
    </row>
    <row r="145" spans="1:5" x14ac:dyDescent="0.25">
      <c r="A145" s="3" t="s">
        <v>50</v>
      </c>
      <c r="D145" s="3"/>
      <c r="E145" s="3"/>
    </row>
    <row r="146" spans="1:5" x14ac:dyDescent="0.25">
      <c r="A146" s="3" t="s">
        <v>110</v>
      </c>
      <c r="D146" s="3"/>
      <c r="E146" s="3"/>
    </row>
    <row r="147" spans="1:5" x14ac:dyDescent="0.25">
      <c r="A147" s="3" t="s">
        <v>35</v>
      </c>
      <c r="D147" s="3"/>
      <c r="E147" s="3"/>
    </row>
    <row r="148" spans="1:5" x14ac:dyDescent="0.25">
      <c r="A148" s="3" t="s">
        <v>388</v>
      </c>
      <c r="D148" s="3"/>
      <c r="E148" s="3"/>
    </row>
    <row r="149" spans="1:5" x14ac:dyDescent="0.25">
      <c r="A149" s="3" t="s">
        <v>66</v>
      </c>
      <c r="D149" s="3"/>
      <c r="E149" s="3"/>
    </row>
    <row r="150" spans="1:5" x14ac:dyDescent="0.25">
      <c r="A150" s="3" t="s">
        <v>66</v>
      </c>
      <c r="D150" s="3"/>
      <c r="E150" s="3"/>
    </row>
    <row r="151" spans="1:5" x14ac:dyDescent="0.25">
      <c r="A151" s="3" t="s">
        <v>66</v>
      </c>
      <c r="D151" s="3"/>
      <c r="E151" s="3"/>
    </row>
    <row r="152" spans="1:5" x14ac:dyDescent="0.25">
      <c r="A152" s="3" t="s">
        <v>94</v>
      </c>
      <c r="D152" s="3"/>
      <c r="E152" s="3"/>
    </row>
    <row r="153" spans="1:5" x14ac:dyDescent="0.25">
      <c r="A153" s="3" t="s">
        <v>114</v>
      </c>
      <c r="D153" s="3"/>
      <c r="E153" s="3"/>
    </row>
    <row r="154" spans="1:5" x14ac:dyDescent="0.25">
      <c r="A154" s="3" t="s">
        <v>370</v>
      </c>
      <c r="D154" s="3"/>
      <c r="E154" s="3"/>
    </row>
    <row r="155" spans="1:5" x14ac:dyDescent="0.25">
      <c r="A155" s="3" t="s">
        <v>116</v>
      </c>
      <c r="D155" s="3"/>
      <c r="E155" s="3"/>
    </row>
    <row r="156" spans="1:5" x14ac:dyDescent="0.25">
      <c r="A156" s="3" t="s">
        <v>74</v>
      </c>
      <c r="D156" s="3"/>
      <c r="E156" s="3"/>
    </row>
    <row r="157" spans="1:5" x14ac:dyDescent="0.25">
      <c r="A157" s="3" t="s">
        <v>101</v>
      </c>
      <c r="D157" s="3"/>
      <c r="E157" s="3"/>
    </row>
    <row r="158" spans="1:5" x14ac:dyDescent="0.25">
      <c r="A158" s="3" t="s">
        <v>99</v>
      </c>
      <c r="D158" s="3"/>
      <c r="E158" s="3"/>
    </row>
    <row r="159" spans="1:5" x14ac:dyDescent="0.25">
      <c r="A159" s="3" t="s">
        <v>44</v>
      </c>
      <c r="D159" s="3"/>
      <c r="E159" s="3"/>
    </row>
    <row r="160" spans="1:5" x14ac:dyDescent="0.25">
      <c r="A160" s="3" t="s">
        <v>70</v>
      </c>
      <c r="D160" s="3"/>
      <c r="E160" s="3"/>
    </row>
    <row r="161" spans="1:5" x14ac:dyDescent="0.25">
      <c r="A161" s="3" t="s">
        <v>116</v>
      </c>
      <c r="D161" s="3"/>
      <c r="E161" s="3"/>
    </row>
    <row r="162" spans="1:5" x14ac:dyDescent="0.25">
      <c r="A162" s="3" t="s">
        <v>54</v>
      </c>
      <c r="D162" s="3"/>
      <c r="E162" s="3"/>
    </row>
    <row r="163" spans="1:5" x14ac:dyDescent="0.25">
      <c r="A163" s="3" t="s">
        <v>96</v>
      </c>
      <c r="D163" s="3"/>
      <c r="E163" s="3"/>
    </row>
    <row r="164" spans="1:5" x14ac:dyDescent="0.25">
      <c r="A164" s="3" t="s">
        <v>386</v>
      </c>
      <c r="D164" s="3"/>
      <c r="E164" s="3"/>
    </row>
    <row r="165" spans="1:5" x14ac:dyDescent="0.25">
      <c r="D165" s="3"/>
      <c r="E165" s="3"/>
    </row>
    <row r="166" spans="1:5" x14ac:dyDescent="0.25">
      <c r="A166" s="3" t="s">
        <v>24</v>
      </c>
      <c r="D166" s="3"/>
      <c r="E166" s="3"/>
    </row>
    <row r="167" spans="1:5" x14ac:dyDescent="0.25">
      <c r="A167" s="3" t="s">
        <v>110</v>
      </c>
      <c r="D167" s="3"/>
      <c r="E167" s="3"/>
    </row>
    <row r="168" spans="1:5" x14ac:dyDescent="0.25">
      <c r="A168" s="3" t="s">
        <v>60</v>
      </c>
      <c r="D168" s="3"/>
      <c r="E168" s="3"/>
    </row>
    <row r="169" spans="1:5" x14ac:dyDescent="0.25">
      <c r="A169" s="3" t="s">
        <v>54</v>
      </c>
      <c r="D169" s="3"/>
      <c r="E169" s="3"/>
    </row>
    <row r="170" spans="1:5" x14ac:dyDescent="0.25">
      <c r="A170" s="3" t="s">
        <v>24</v>
      </c>
      <c r="D170" s="3"/>
      <c r="E170" s="3"/>
    </row>
    <row r="171" spans="1:5" x14ac:dyDescent="0.25">
      <c r="A171" s="3" t="s">
        <v>72</v>
      </c>
      <c r="D171" s="3"/>
      <c r="E171" s="3"/>
    </row>
    <row r="172" spans="1:5" x14ac:dyDescent="0.25">
      <c r="A172" s="3" t="s">
        <v>362</v>
      </c>
      <c r="D172" s="3"/>
      <c r="E172" s="3"/>
    </row>
    <row r="173" spans="1:5" x14ac:dyDescent="0.25">
      <c r="A173" s="3" t="s">
        <v>50</v>
      </c>
      <c r="D173" s="3"/>
      <c r="E173" s="3"/>
    </row>
    <row r="174" spans="1:5" x14ac:dyDescent="0.25">
      <c r="A174" s="3" t="s">
        <v>379</v>
      </c>
      <c r="D174" s="3"/>
      <c r="E174" s="3"/>
    </row>
    <row r="175" spans="1:5" x14ac:dyDescent="0.25">
      <c r="A175" s="3" t="s">
        <v>84</v>
      </c>
      <c r="D175" s="3"/>
      <c r="E175" s="3"/>
    </row>
    <row r="176" spans="1:5" x14ac:dyDescent="0.25">
      <c r="A176" s="3" t="s">
        <v>96</v>
      </c>
      <c r="D176" s="3"/>
      <c r="E176" s="3"/>
    </row>
    <row r="177" spans="1:5" x14ac:dyDescent="0.25">
      <c r="A177" s="3" t="s">
        <v>70</v>
      </c>
      <c r="D177" s="3"/>
      <c r="E177" s="3"/>
    </row>
    <row r="178" spans="1:5" x14ac:dyDescent="0.25">
      <c r="A178" s="3" t="s">
        <v>66</v>
      </c>
      <c r="D178" s="3"/>
      <c r="E178" s="3"/>
    </row>
    <row r="179" spans="1:5" x14ac:dyDescent="0.25">
      <c r="A179" s="3" t="s">
        <v>384</v>
      </c>
      <c r="D179" s="3"/>
      <c r="E179" s="3"/>
    </row>
    <row r="180" spans="1:5" x14ac:dyDescent="0.25">
      <c r="A180" s="3" t="s">
        <v>87</v>
      </c>
      <c r="D180" s="3"/>
      <c r="E180" s="3"/>
    </row>
    <row r="181" spans="1:5" x14ac:dyDescent="0.25">
      <c r="A181" s="3" t="s">
        <v>72</v>
      </c>
      <c r="D181" s="3"/>
      <c r="E181" s="3"/>
    </row>
    <row r="182" spans="1:5" x14ac:dyDescent="0.25">
      <c r="A182" s="3" t="s">
        <v>387</v>
      </c>
      <c r="D182" s="3"/>
      <c r="E182" s="3"/>
    </row>
    <row r="183" spans="1:5" x14ac:dyDescent="0.25">
      <c r="A183" s="3" t="s">
        <v>66</v>
      </c>
      <c r="D183" s="3"/>
      <c r="E183" s="3"/>
    </row>
    <row r="184" spans="1:5" x14ac:dyDescent="0.25">
      <c r="A184" s="3" t="s">
        <v>74</v>
      </c>
      <c r="D184" s="3"/>
      <c r="E184" s="3"/>
    </row>
    <row r="185" spans="1:5" x14ac:dyDescent="0.25">
      <c r="A185" s="3" t="s">
        <v>54</v>
      </c>
      <c r="D185" s="3"/>
      <c r="E185" s="3"/>
    </row>
    <row r="186" spans="1:5" x14ac:dyDescent="0.25">
      <c r="A186" s="3" t="s">
        <v>66</v>
      </c>
      <c r="D186" s="3"/>
      <c r="E186" s="3"/>
    </row>
    <row r="187" spans="1:5" x14ac:dyDescent="0.25">
      <c r="A187" s="3" t="s">
        <v>66</v>
      </c>
      <c r="D187" s="3"/>
      <c r="E187" s="3"/>
    </row>
    <row r="188" spans="1:5" x14ac:dyDescent="0.25">
      <c r="A188" s="3" t="s">
        <v>92</v>
      </c>
      <c r="D188" s="3"/>
      <c r="E188" s="3"/>
    </row>
    <row r="189" spans="1:5" x14ac:dyDescent="0.25">
      <c r="A189" s="3" t="s">
        <v>99</v>
      </c>
      <c r="D189" s="3"/>
      <c r="E189" s="3"/>
    </row>
    <row r="190" spans="1:5" x14ac:dyDescent="0.25">
      <c r="A190" s="3" t="s">
        <v>72</v>
      </c>
      <c r="D190" s="3"/>
      <c r="E190" s="3"/>
    </row>
    <row r="191" spans="1:5" x14ac:dyDescent="0.25">
      <c r="A191" s="3" t="s">
        <v>76</v>
      </c>
      <c r="D191" s="3"/>
      <c r="E191" s="3"/>
    </row>
    <row r="192" spans="1:5" x14ac:dyDescent="0.25">
      <c r="A192" s="3" t="s">
        <v>78</v>
      </c>
      <c r="D192" s="3"/>
      <c r="E192" s="3"/>
    </row>
    <row r="193" spans="1:5" x14ac:dyDescent="0.25">
      <c r="A193" s="3" t="s">
        <v>384</v>
      </c>
      <c r="D193" s="3"/>
      <c r="E193" s="3"/>
    </row>
    <row r="194" spans="1:5" x14ac:dyDescent="0.25">
      <c r="A194" s="3" t="s">
        <v>24</v>
      </c>
      <c r="D194" s="3"/>
      <c r="E194" s="3"/>
    </row>
    <row r="195" spans="1:5" x14ac:dyDescent="0.25">
      <c r="A195" s="3" t="s">
        <v>66</v>
      </c>
      <c r="D195" s="3"/>
      <c r="E195" s="3"/>
    </row>
    <row r="196" spans="1:5" x14ac:dyDescent="0.25">
      <c r="A196" s="3" t="s">
        <v>66</v>
      </c>
      <c r="D196" s="3"/>
      <c r="E196" s="3"/>
    </row>
    <row r="197" spans="1:5" x14ac:dyDescent="0.25">
      <c r="A197" s="3" t="s">
        <v>96</v>
      </c>
      <c r="D197" s="3"/>
      <c r="E197" s="3"/>
    </row>
    <row r="198" spans="1:5" x14ac:dyDescent="0.25">
      <c r="A198" s="3" t="s">
        <v>66</v>
      </c>
      <c r="D198" s="3"/>
      <c r="E198" s="3"/>
    </row>
    <row r="199" spans="1:5" x14ac:dyDescent="0.25">
      <c r="A199" s="3" t="s">
        <v>110</v>
      </c>
      <c r="D199" s="3"/>
      <c r="E199" s="3"/>
    </row>
    <row r="200" spans="1:5" x14ac:dyDescent="0.25">
      <c r="A200" s="3" t="s">
        <v>80</v>
      </c>
      <c r="D200" s="3"/>
      <c r="E200" s="3"/>
    </row>
    <row r="201" spans="1:5" x14ac:dyDescent="0.25">
      <c r="A201" s="3" t="s">
        <v>48</v>
      </c>
      <c r="D201" s="3"/>
      <c r="E201" s="3"/>
    </row>
    <row r="202" spans="1:5" x14ac:dyDescent="0.25">
      <c r="A202" s="3" t="s">
        <v>99</v>
      </c>
      <c r="D202" s="3"/>
      <c r="E202" s="3"/>
    </row>
    <row r="203" spans="1:5" x14ac:dyDescent="0.25">
      <c r="A203" s="3" t="s">
        <v>110</v>
      </c>
      <c r="D203" s="3"/>
      <c r="E203" s="3"/>
    </row>
    <row r="204" spans="1:5" x14ac:dyDescent="0.25">
      <c r="A204" s="3" t="s">
        <v>384</v>
      </c>
      <c r="D204" s="3"/>
      <c r="E204" s="3"/>
    </row>
    <row r="205" spans="1:5" x14ac:dyDescent="0.25">
      <c r="A205" s="3" t="s">
        <v>110</v>
      </c>
      <c r="D205" s="3"/>
      <c r="E205" s="3"/>
    </row>
    <row r="206" spans="1:5" x14ac:dyDescent="0.25">
      <c r="A206" s="3" t="s">
        <v>375</v>
      </c>
      <c r="D206" s="3"/>
      <c r="E206" s="3"/>
    </row>
    <row r="207" spans="1:5" x14ac:dyDescent="0.25">
      <c r="A207" s="3" t="s">
        <v>105</v>
      </c>
      <c r="D207" s="3"/>
      <c r="E207" s="3"/>
    </row>
    <row r="208" spans="1:5" x14ac:dyDescent="0.25">
      <c r="A208" s="3" t="s">
        <v>96</v>
      </c>
      <c r="D208" s="3"/>
      <c r="E208" s="3"/>
    </row>
    <row r="209" spans="1:5" x14ac:dyDescent="0.25">
      <c r="A209" s="3" t="s">
        <v>386</v>
      </c>
      <c r="D209" s="3"/>
      <c r="E209" s="3"/>
    </row>
    <row r="210" spans="1:5" x14ac:dyDescent="0.25">
      <c r="D210" s="3"/>
      <c r="E210" s="3"/>
    </row>
    <row r="211" spans="1:5" x14ac:dyDescent="0.25">
      <c r="A211" s="3" t="s">
        <v>76</v>
      </c>
      <c r="D211" s="3"/>
      <c r="E211" s="3"/>
    </row>
    <row r="212" spans="1:5" x14ac:dyDescent="0.25">
      <c r="A212" s="3" t="s">
        <v>96</v>
      </c>
      <c r="D212" s="3"/>
      <c r="E212" s="3"/>
    </row>
    <row r="213" spans="1:5" x14ac:dyDescent="0.25">
      <c r="A213" s="3" t="s">
        <v>72</v>
      </c>
      <c r="D213" s="3"/>
      <c r="E213" s="3"/>
    </row>
    <row r="214" spans="1:5" x14ac:dyDescent="0.25">
      <c r="A214" s="3" t="s">
        <v>66</v>
      </c>
      <c r="D214" s="3"/>
      <c r="E214" s="3"/>
    </row>
    <row r="215" spans="1:5" x14ac:dyDescent="0.25">
      <c r="A215" s="3" t="s">
        <v>48</v>
      </c>
      <c r="D215" s="3"/>
      <c r="E215" s="3"/>
    </row>
    <row r="216" spans="1:5" x14ac:dyDescent="0.25">
      <c r="A216" s="3" t="s">
        <v>76</v>
      </c>
      <c r="D216" s="3"/>
      <c r="E216" s="3"/>
    </row>
    <row r="217" spans="1:5" x14ac:dyDescent="0.25">
      <c r="A217" s="3" t="s">
        <v>80</v>
      </c>
      <c r="D217" s="3"/>
      <c r="E217" s="3"/>
    </row>
    <row r="218" spans="1:5" x14ac:dyDescent="0.25">
      <c r="A218" s="3" t="s">
        <v>66</v>
      </c>
      <c r="D218" s="3"/>
      <c r="E218" s="3"/>
    </row>
    <row r="219" spans="1:5" x14ac:dyDescent="0.25">
      <c r="A219" s="3" t="s">
        <v>96</v>
      </c>
      <c r="D219" s="3"/>
      <c r="E219" s="3"/>
    </row>
    <row r="220" spans="1:5" x14ac:dyDescent="0.25">
      <c r="A220" s="3" t="s">
        <v>54</v>
      </c>
      <c r="D220" s="3"/>
      <c r="E220" s="3"/>
    </row>
    <row r="221" spans="1:5" x14ac:dyDescent="0.25">
      <c r="A221" s="3" t="s">
        <v>24</v>
      </c>
      <c r="D221" s="3"/>
      <c r="E221" s="3"/>
    </row>
    <row r="222" spans="1:5" x14ac:dyDescent="0.25">
      <c r="A222" s="3" t="s">
        <v>98</v>
      </c>
      <c r="D222" s="3"/>
      <c r="E222" s="3"/>
    </row>
    <row r="223" spans="1:5" x14ac:dyDescent="0.25">
      <c r="A223" s="3" t="s">
        <v>116</v>
      </c>
      <c r="D223" s="3"/>
      <c r="E223" s="3"/>
    </row>
    <row r="224" spans="1:5" x14ac:dyDescent="0.25">
      <c r="A224" s="3" t="s">
        <v>48</v>
      </c>
      <c r="D224" s="3"/>
      <c r="E224" s="3"/>
    </row>
    <row r="225" spans="1:5" x14ac:dyDescent="0.25">
      <c r="A225" s="3" t="s">
        <v>56</v>
      </c>
      <c r="D225" s="3"/>
      <c r="E225" s="3"/>
    </row>
    <row r="226" spans="1:5" x14ac:dyDescent="0.25">
      <c r="A226" s="3" t="s">
        <v>66</v>
      </c>
      <c r="D226" s="3"/>
      <c r="E226" s="3"/>
    </row>
    <row r="227" spans="1:5" x14ac:dyDescent="0.25">
      <c r="A227" s="3" t="s">
        <v>65</v>
      </c>
      <c r="D227" s="3"/>
      <c r="E227" s="3"/>
    </row>
    <row r="228" spans="1:5" x14ac:dyDescent="0.25">
      <c r="A228" s="3" t="s">
        <v>96</v>
      </c>
      <c r="D228" s="3"/>
      <c r="E228" s="3"/>
    </row>
    <row r="229" spans="1:5" x14ac:dyDescent="0.25">
      <c r="A229" s="3" t="s">
        <v>376</v>
      </c>
      <c r="D229" s="3"/>
      <c r="E229" s="3"/>
    </row>
    <row r="230" spans="1:5" x14ac:dyDescent="0.25">
      <c r="A230" s="3" t="s">
        <v>54</v>
      </c>
      <c r="D230" s="3"/>
      <c r="E230" s="3"/>
    </row>
    <row r="231" spans="1:5" x14ac:dyDescent="0.25">
      <c r="A231" s="3" t="s">
        <v>361</v>
      </c>
      <c r="D231" s="3"/>
      <c r="E231" s="3"/>
    </row>
    <row r="232" spans="1:5" x14ac:dyDescent="0.25">
      <c r="A232" s="3" t="s">
        <v>50</v>
      </c>
      <c r="D232" s="3"/>
      <c r="E232" s="3"/>
    </row>
    <row r="233" spans="1:5" x14ac:dyDescent="0.25">
      <c r="A233" s="3" t="s">
        <v>31</v>
      </c>
      <c r="D233" s="3"/>
      <c r="E233" s="3"/>
    </row>
    <row r="234" spans="1:5" x14ac:dyDescent="0.25">
      <c r="A234" s="3" t="s">
        <v>370</v>
      </c>
      <c r="D234" s="3"/>
      <c r="E234" s="3"/>
    </row>
    <row r="235" spans="1:5" x14ac:dyDescent="0.25">
      <c r="A235" s="3" t="s">
        <v>370</v>
      </c>
      <c r="D235" s="3"/>
      <c r="E235" s="3"/>
    </row>
    <row r="236" spans="1:5" x14ac:dyDescent="0.25">
      <c r="A236" s="3" t="s">
        <v>80</v>
      </c>
      <c r="D236" s="3"/>
      <c r="E236" s="3"/>
    </row>
    <row r="237" spans="1:5" x14ac:dyDescent="0.25">
      <c r="A237" s="3" t="s">
        <v>74</v>
      </c>
      <c r="D237" s="3"/>
      <c r="E237" s="3"/>
    </row>
    <row r="238" spans="1:5" x14ac:dyDescent="0.25">
      <c r="A238" s="3" t="s">
        <v>78</v>
      </c>
      <c r="D238" s="3"/>
      <c r="E238" s="3"/>
    </row>
    <row r="239" spans="1:5" x14ac:dyDescent="0.25">
      <c r="A239" s="3" t="s">
        <v>54</v>
      </c>
      <c r="D239" s="3"/>
      <c r="E239" s="3"/>
    </row>
    <row r="240" spans="1:5" x14ac:dyDescent="0.25">
      <c r="A240" s="3" t="s">
        <v>52</v>
      </c>
      <c r="D240" s="3"/>
      <c r="E240" s="3"/>
    </row>
    <row r="241" spans="1:5" x14ac:dyDescent="0.25">
      <c r="A241" s="3" t="s">
        <v>90</v>
      </c>
      <c r="D241" s="3"/>
      <c r="E241" s="3"/>
    </row>
    <row r="242" spans="1:5" x14ac:dyDescent="0.25">
      <c r="A242" s="3" t="s">
        <v>66</v>
      </c>
      <c r="D242" s="3"/>
      <c r="E242" s="3"/>
    </row>
    <row r="243" spans="1:5" x14ac:dyDescent="0.25">
      <c r="A243" s="3" t="s">
        <v>39</v>
      </c>
      <c r="D243" s="3"/>
      <c r="E243" s="3"/>
    </row>
    <row r="244" spans="1:5" x14ac:dyDescent="0.25">
      <c r="A244" s="3" t="s">
        <v>112</v>
      </c>
      <c r="D244" s="3"/>
      <c r="E244" s="3"/>
    </row>
    <row r="245" spans="1:5" x14ac:dyDescent="0.25">
      <c r="A245" s="3" t="s">
        <v>107</v>
      </c>
      <c r="D245" s="3"/>
      <c r="E245" s="3"/>
    </row>
    <row r="246" spans="1:5" x14ac:dyDescent="0.25">
      <c r="A246" s="3" t="s">
        <v>98</v>
      </c>
      <c r="D246" s="3"/>
      <c r="E246" s="3"/>
    </row>
    <row r="247" spans="1:5" x14ac:dyDescent="0.25">
      <c r="A247" s="3" t="s">
        <v>66</v>
      </c>
      <c r="D247" s="3"/>
      <c r="E247" s="3"/>
    </row>
    <row r="248" spans="1:5" x14ac:dyDescent="0.25">
      <c r="A248" s="3" t="s">
        <v>66</v>
      </c>
      <c r="D248" s="3"/>
      <c r="E248" s="3"/>
    </row>
    <row r="249" spans="1:5" x14ac:dyDescent="0.25">
      <c r="A249" s="3" t="s">
        <v>90</v>
      </c>
      <c r="D249" s="3"/>
      <c r="E249" s="3"/>
    </row>
    <row r="250" spans="1:5" x14ac:dyDescent="0.25">
      <c r="A250" s="3" t="s">
        <v>70</v>
      </c>
      <c r="D250" s="3"/>
      <c r="E250" s="3"/>
    </row>
    <row r="251" spans="1:5" x14ac:dyDescent="0.25">
      <c r="A251" s="3" t="s">
        <v>88</v>
      </c>
      <c r="D251" s="3"/>
      <c r="E251" s="3"/>
    </row>
    <row r="252" spans="1:5" x14ac:dyDescent="0.25">
      <c r="A252" s="3" t="s">
        <v>54</v>
      </c>
      <c r="D252" s="3"/>
      <c r="E252" s="3"/>
    </row>
    <row r="253" spans="1:5" x14ac:dyDescent="0.25">
      <c r="A253" s="3" t="s">
        <v>54</v>
      </c>
      <c r="D253" s="3"/>
      <c r="E253" s="3"/>
    </row>
    <row r="254" spans="1:5" x14ac:dyDescent="0.25">
      <c r="A254" s="3" t="s">
        <v>66</v>
      </c>
      <c r="D254" s="3"/>
      <c r="E254" s="3"/>
    </row>
    <row r="255" spans="1:5" x14ac:dyDescent="0.25">
      <c r="A255" s="3" t="s">
        <v>410</v>
      </c>
      <c r="D255" s="3"/>
      <c r="E255" s="3"/>
    </row>
    <row r="256" spans="1:5" x14ac:dyDescent="0.25">
      <c r="A256" s="3" t="s">
        <v>96</v>
      </c>
      <c r="D256" s="3"/>
      <c r="E256" s="3"/>
    </row>
    <row r="257" spans="1:5" x14ac:dyDescent="0.25">
      <c r="A257" s="3" t="s">
        <v>98</v>
      </c>
      <c r="D257" s="3"/>
      <c r="E257" s="3"/>
    </row>
    <row r="258" spans="1:5" x14ac:dyDescent="0.25">
      <c r="A258" s="3" t="s">
        <v>370</v>
      </c>
      <c r="D258" s="3"/>
      <c r="E258" s="3"/>
    </row>
    <row r="259" spans="1:5" x14ac:dyDescent="0.25">
      <c r="A259" s="3" t="s">
        <v>98</v>
      </c>
      <c r="D259" s="3"/>
      <c r="E259" s="3"/>
    </row>
    <row r="260" spans="1:5" x14ac:dyDescent="0.25">
      <c r="A260" s="3" t="s">
        <v>99</v>
      </c>
      <c r="D260" s="3"/>
      <c r="E260" s="3"/>
    </row>
    <row r="261" spans="1:5" x14ac:dyDescent="0.25">
      <c r="A261" s="3" t="s">
        <v>52</v>
      </c>
      <c r="D261" s="3"/>
      <c r="E261" s="3"/>
    </row>
    <row r="262" spans="1:5" x14ac:dyDescent="0.25">
      <c r="A262" s="3" t="s">
        <v>26</v>
      </c>
      <c r="D262" s="3"/>
      <c r="E262" s="3"/>
    </row>
    <row r="263" spans="1:5" x14ac:dyDescent="0.25">
      <c r="A263" s="3" t="s">
        <v>66</v>
      </c>
      <c r="D263" s="3"/>
      <c r="E263" s="3"/>
    </row>
    <row r="264" spans="1:5" x14ac:dyDescent="0.25">
      <c r="A264" s="3" t="s">
        <v>99</v>
      </c>
      <c r="D264" s="3"/>
      <c r="E264" s="3"/>
    </row>
    <row r="265" spans="1:5" x14ac:dyDescent="0.25">
      <c r="A265" s="3" t="s">
        <v>99</v>
      </c>
      <c r="D265" s="3"/>
      <c r="E265" s="3"/>
    </row>
    <row r="266" spans="1:5" x14ac:dyDescent="0.25">
      <c r="A266" s="3" t="s">
        <v>29</v>
      </c>
      <c r="D266" s="3"/>
      <c r="E266" s="3"/>
    </row>
    <row r="267" spans="1:5" x14ac:dyDescent="0.25">
      <c r="A267" s="3" t="s">
        <v>410</v>
      </c>
      <c r="D267" s="3"/>
      <c r="E267" s="3"/>
    </row>
    <row r="268" spans="1:5" x14ac:dyDescent="0.25">
      <c r="A268" s="3" t="s">
        <v>98</v>
      </c>
      <c r="D268" s="3"/>
      <c r="E268" s="3"/>
    </row>
    <row r="269" spans="1:5" x14ac:dyDescent="0.25">
      <c r="A269" s="3" t="s">
        <v>70</v>
      </c>
      <c r="D269" s="3"/>
      <c r="E269" s="3"/>
    </row>
    <row r="270" spans="1:5" x14ac:dyDescent="0.25">
      <c r="A270" s="3" t="s">
        <v>60</v>
      </c>
      <c r="D270" s="3"/>
      <c r="E270" s="3"/>
    </row>
    <row r="271" spans="1:5" x14ac:dyDescent="0.25">
      <c r="A271" s="3" t="s">
        <v>370</v>
      </c>
      <c r="D271" s="3"/>
      <c r="E271" s="3"/>
    </row>
    <row r="272" spans="1:5" x14ac:dyDescent="0.25">
      <c r="D272" s="3"/>
      <c r="E272" s="3"/>
    </row>
    <row r="273" spans="1:5" x14ac:dyDescent="0.25">
      <c r="A273" s="3" t="s">
        <v>99</v>
      </c>
      <c r="D273" s="3"/>
      <c r="E273" s="3"/>
    </row>
    <row r="274" spans="1:5" x14ac:dyDescent="0.25">
      <c r="A274" s="3" t="s">
        <v>72</v>
      </c>
      <c r="D274" s="3"/>
      <c r="E274" s="3"/>
    </row>
    <row r="275" spans="1:5" x14ac:dyDescent="0.25">
      <c r="A275" s="3" t="s">
        <v>227</v>
      </c>
      <c r="D275" s="3"/>
      <c r="E275" s="3"/>
    </row>
    <row r="276" spans="1:5" x14ac:dyDescent="0.25">
      <c r="A276" s="3" t="s">
        <v>105</v>
      </c>
      <c r="D276" s="3"/>
      <c r="E276" s="3"/>
    </row>
    <row r="277" spans="1:5" x14ac:dyDescent="0.25">
      <c r="A277" s="3" t="s">
        <v>26</v>
      </c>
      <c r="D277" s="3"/>
      <c r="E277" s="3"/>
    </row>
    <row r="278" spans="1:5" x14ac:dyDescent="0.25">
      <c r="A278" s="3" t="s">
        <v>82</v>
      </c>
      <c r="D278" s="3"/>
      <c r="E278" s="3"/>
    </row>
    <row r="279" spans="1:5" x14ac:dyDescent="0.25">
      <c r="A279" s="3" t="s">
        <v>80</v>
      </c>
      <c r="D279" s="3"/>
      <c r="E279" s="3"/>
    </row>
    <row r="280" spans="1:5" x14ac:dyDescent="0.25">
      <c r="A280" s="3" t="s">
        <v>116</v>
      </c>
      <c r="D280" s="3"/>
      <c r="E280" s="3"/>
    </row>
    <row r="281" spans="1:5" x14ac:dyDescent="0.25">
      <c r="A281" s="3" t="s">
        <v>98</v>
      </c>
      <c r="D281" s="3"/>
      <c r="E281" s="3"/>
    </row>
    <row r="282" spans="1:5" x14ac:dyDescent="0.25">
      <c r="A282" s="3" t="s">
        <v>361</v>
      </c>
      <c r="D282" s="3"/>
      <c r="E282" s="3"/>
    </row>
    <row r="283" spans="1:5" x14ac:dyDescent="0.25">
      <c r="A283" s="3" t="s">
        <v>388</v>
      </c>
      <c r="D283" s="3"/>
      <c r="E283" s="3"/>
    </row>
    <row r="284" spans="1:5" x14ac:dyDescent="0.25">
      <c r="A284" s="3" t="s">
        <v>372</v>
      </c>
      <c r="D284" s="3"/>
      <c r="E284" s="3"/>
    </row>
    <row r="285" spans="1:5" x14ac:dyDescent="0.25">
      <c r="A285" s="3" t="s">
        <v>70</v>
      </c>
      <c r="D285" s="3"/>
      <c r="E285" s="3"/>
    </row>
    <row r="286" spans="1:5" x14ac:dyDescent="0.25">
      <c r="A286" s="3" t="s">
        <v>76</v>
      </c>
      <c r="D286" s="3"/>
      <c r="E286" s="3"/>
    </row>
    <row r="287" spans="1:5" x14ac:dyDescent="0.25">
      <c r="A287" s="3" t="s">
        <v>376</v>
      </c>
      <c r="D287" s="3"/>
      <c r="E287" s="3"/>
    </row>
    <row r="288" spans="1:5" x14ac:dyDescent="0.25">
      <c r="A288" s="3" t="s">
        <v>66</v>
      </c>
      <c r="D288" s="3"/>
      <c r="E288" s="3"/>
    </row>
    <row r="289" spans="1:5" x14ac:dyDescent="0.25">
      <c r="A289" s="3" t="s">
        <v>24</v>
      </c>
      <c r="D289" s="3"/>
      <c r="E289" s="3"/>
    </row>
    <row r="290" spans="1:5" x14ac:dyDescent="0.25">
      <c r="A290" s="3" t="s">
        <v>66</v>
      </c>
      <c r="D290" s="3"/>
      <c r="E290" s="3"/>
    </row>
    <row r="291" spans="1:5" x14ac:dyDescent="0.25">
      <c r="A291" s="3" t="s">
        <v>388</v>
      </c>
      <c r="D291" s="3"/>
      <c r="E291" s="3"/>
    </row>
    <row r="292" spans="1:5" x14ac:dyDescent="0.25">
      <c r="A292" s="3" t="s">
        <v>90</v>
      </c>
      <c r="D292" s="3"/>
      <c r="E292" s="3"/>
    </row>
    <row r="293" spans="1:5" x14ac:dyDescent="0.25">
      <c r="A293" s="3" t="s">
        <v>384</v>
      </c>
      <c r="D293" s="3"/>
      <c r="E293" s="3"/>
    </row>
    <row r="294" spans="1:5" x14ac:dyDescent="0.25">
      <c r="A294" s="3" t="s">
        <v>96</v>
      </c>
      <c r="D294" s="3"/>
      <c r="E294" s="3"/>
    </row>
    <row r="295" spans="1:5" x14ac:dyDescent="0.25">
      <c r="A295" s="3" t="s">
        <v>44</v>
      </c>
      <c r="D295" s="3"/>
      <c r="E295" s="3"/>
    </row>
    <row r="296" spans="1:5" x14ac:dyDescent="0.25">
      <c r="A296" s="3" t="s">
        <v>87</v>
      </c>
      <c r="D296" s="3"/>
      <c r="E296" s="3"/>
    </row>
    <row r="297" spans="1:5" x14ac:dyDescent="0.25">
      <c r="A297" s="3" t="s">
        <v>66</v>
      </c>
      <c r="D297" s="3"/>
      <c r="E297" s="3"/>
    </row>
    <row r="298" spans="1:5" x14ac:dyDescent="0.25">
      <c r="A298" s="3" t="s">
        <v>35</v>
      </c>
      <c r="D298" s="3"/>
      <c r="E298" s="3"/>
    </row>
    <row r="299" spans="1:5" x14ac:dyDescent="0.25">
      <c r="A299" s="3" t="s">
        <v>370</v>
      </c>
      <c r="D299" s="3"/>
      <c r="E299" s="3"/>
    </row>
    <row r="300" spans="1:5" x14ac:dyDescent="0.25">
      <c r="A300" s="3" t="s">
        <v>26</v>
      </c>
      <c r="D300" s="3"/>
      <c r="E300" s="3"/>
    </row>
    <row r="301" spans="1:5" x14ac:dyDescent="0.25">
      <c r="A301" s="3" t="s">
        <v>33</v>
      </c>
      <c r="D301" s="3"/>
      <c r="E301" s="3"/>
    </row>
    <row r="302" spans="1:5" x14ac:dyDescent="0.25">
      <c r="A302" s="3" t="s">
        <v>66</v>
      </c>
      <c r="D302" s="3"/>
      <c r="E302" s="3"/>
    </row>
    <row r="303" spans="1:5" x14ac:dyDescent="0.25">
      <c r="A303" s="3" t="s">
        <v>70</v>
      </c>
      <c r="D303" s="3"/>
      <c r="E303" s="3"/>
    </row>
    <row r="304" spans="1:5" x14ac:dyDescent="0.25">
      <c r="A304" s="3" t="s">
        <v>98</v>
      </c>
      <c r="D304" s="3"/>
      <c r="E304" s="3"/>
    </row>
    <row r="305" spans="1:5" x14ac:dyDescent="0.25">
      <c r="A305" s="3" t="s">
        <v>76</v>
      </c>
      <c r="D305" s="3"/>
      <c r="E305" s="3"/>
    </row>
    <row r="306" spans="1:5" x14ac:dyDescent="0.25">
      <c r="A306" s="3" t="s">
        <v>109</v>
      </c>
      <c r="D306" s="3"/>
      <c r="E306" s="3"/>
    </row>
    <row r="307" spans="1:5" x14ac:dyDescent="0.25">
      <c r="A307" s="3" t="s">
        <v>29</v>
      </c>
      <c r="D307" s="3"/>
      <c r="E307" s="3"/>
    </row>
    <row r="308" spans="1:5" x14ac:dyDescent="0.25">
      <c r="A308" s="3" t="s">
        <v>102</v>
      </c>
      <c r="D308" s="3"/>
      <c r="E308" s="3"/>
    </row>
    <row r="309" spans="1:5" x14ac:dyDescent="0.25">
      <c r="A309" s="3" t="s">
        <v>362</v>
      </c>
      <c r="D309" s="3"/>
      <c r="E309" s="3"/>
    </row>
    <row r="310" spans="1:5" x14ac:dyDescent="0.25">
      <c r="A310" s="3" t="s">
        <v>98</v>
      </c>
      <c r="D310" s="3"/>
      <c r="E310" s="3"/>
    </row>
    <row r="311" spans="1:5" x14ac:dyDescent="0.25">
      <c r="A311" s="3" t="s">
        <v>410</v>
      </c>
      <c r="D311" s="3"/>
      <c r="E311" s="3"/>
    </row>
    <row r="312" spans="1:5" x14ac:dyDescent="0.25">
      <c r="A312" s="3" t="s">
        <v>78</v>
      </c>
      <c r="D312" s="3"/>
      <c r="E312" s="3"/>
    </row>
    <row r="313" spans="1:5" x14ac:dyDescent="0.25">
      <c r="A313" s="3" t="s">
        <v>66</v>
      </c>
      <c r="D313" s="3"/>
      <c r="E313" s="3"/>
    </row>
    <row r="314" spans="1:5" x14ac:dyDescent="0.25">
      <c r="A314" s="3" t="s">
        <v>70</v>
      </c>
      <c r="D314" s="3"/>
      <c r="E314" s="3"/>
    </row>
    <row r="315" spans="1:5" x14ac:dyDescent="0.25">
      <c r="A315" s="3" t="s">
        <v>66</v>
      </c>
      <c r="D315" s="3"/>
      <c r="E315" s="3"/>
    </row>
    <row r="316" spans="1:5" x14ac:dyDescent="0.25">
      <c r="A316" s="3" t="s">
        <v>358</v>
      </c>
      <c r="D316" s="3"/>
      <c r="E316" s="3"/>
    </row>
    <row r="317" spans="1:5" x14ac:dyDescent="0.25">
      <c r="A317" s="3" t="s">
        <v>72</v>
      </c>
      <c r="D317" s="3"/>
      <c r="E317" s="3"/>
    </row>
    <row r="318" spans="1:5" x14ac:dyDescent="0.25">
      <c r="A318" s="3" t="s">
        <v>90</v>
      </c>
      <c r="D318" s="3"/>
      <c r="E318" s="3"/>
    </row>
    <row r="319" spans="1:5" x14ac:dyDescent="0.25">
      <c r="A319" s="3" t="s">
        <v>110</v>
      </c>
      <c r="D319" s="3"/>
      <c r="E319" s="3"/>
    </row>
    <row r="320" spans="1:5" x14ac:dyDescent="0.25">
      <c r="A320" s="3" t="s">
        <v>52</v>
      </c>
      <c r="D320" s="3"/>
      <c r="E320" s="3"/>
    </row>
    <row r="321" spans="1:5" x14ac:dyDescent="0.25">
      <c r="A321" s="3" t="s">
        <v>70</v>
      </c>
      <c r="D321" s="3"/>
      <c r="E321" s="3"/>
    </row>
    <row r="322" spans="1:5" x14ac:dyDescent="0.25">
      <c r="A322" s="3" t="s">
        <v>70</v>
      </c>
      <c r="D322" s="3"/>
      <c r="E322" s="3"/>
    </row>
    <row r="323" spans="1:5" x14ac:dyDescent="0.25">
      <c r="A323" s="3" t="s">
        <v>110</v>
      </c>
      <c r="D323" s="3"/>
      <c r="E323" s="3"/>
    </row>
    <row r="324" spans="1:5" x14ac:dyDescent="0.25">
      <c r="A324" s="3" t="s">
        <v>102</v>
      </c>
      <c r="D324" s="3"/>
      <c r="E324" s="3"/>
    </row>
    <row r="325" spans="1:5" x14ac:dyDescent="0.25">
      <c r="A325" s="3" t="s">
        <v>76</v>
      </c>
      <c r="D325" s="3"/>
      <c r="E325" s="3"/>
    </row>
    <row r="326" spans="1:5" x14ac:dyDescent="0.25">
      <c r="A326" s="3" t="s">
        <v>102</v>
      </c>
      <c r="D326" s="3"/>
      <c r="E326" s="3"/>
    </row>
    <row r="327" spans="1:5" x14ac:dyDescent="0.25">
      <c r="A327" s="3" t="s">
        <v>370</v>
      </c>
      <c r="D327" s="3"/>
      <c r="E327" s="3"/>
    </row>
    <row r="328" spans="1:5" x14ac:dyDescent="0.25">
      <c r="D328" s="3"/>
      <c r="E328" s="3"/>
    </row>
    <row r="329" spans="1:5" x14ac:dyDescent="0.25">
      <c r="A329" s="3" t="s">
        <v>99</v>
      </c>
      <c r="D329" s="3"/>
      <c r="E329" s="3"/>
    </row>
    <row r="330" spans="1:5" x14ac:dyDescent="0.25">
      <c r="A330" s="3" t="s">
        <v>112</v>
      </c>
      <c r="D330" s="3"/>
      <c r="E330" s="3"/>
    </row>
    <row r="331" spans="1:5" x14ac:dyDescent="0.25">
      <c r="A331" s="3" t="s">
        <v>84</v>
      </c>
      <c r="D331" s="3"/>
      <c r="E331" s="3"/>
    </row>
    <row r="332" spans="1:5" x14ac:dyDescent="0.25">
      <c r="A332" s="3" t="s">
        <v>56</v>
      </c>
      <c r="D332" s="3"/>
      <c r="E332" s="3"/>
    </row>
    <row r="333" spans="1:5" x14ac:dyDescent="0.25">
      <c r="A333" s="3" t="s">
        <v>101</v>
      </c>
      <c r="D333" s="3"/>
      <c r="E333" s="3"/>
    </row>
    <row r="334" spans="1:5" x14ac:dyDescent="0.25">
      <c r="A334" s="3" t="s">
        <v>65</v>
      </c>
      <c r="D334" s="3"/>
      <c r="E334" s="3"/>
    </row>
    <row r="335" spans="1:5" x14ac:dyDescent="0.25">
      <c r="A335" s="3" t="s">
        <v>66</v>
      </c>
      <c r="D335" s="3"/>
      <c r="E335" s="3"/>
    </row>
    <row r="336" spans="1:5" x14ac:dyDescent="0.25">
      <c r="A336" s="3" t="s">
        <v>96</v>
      </c>
      <c r="D336" s="3"/>
      <c r="E336" s="3"/>
    </row>
    <row r="337" spans="1:5" x14ac:dyDescent="0.25">
      <c r="A337" s="3" t="s">
        <v>98</v>
      </c>
      <c r="D337" s="3"/>
      <c r="E337" s="3"/>
    </row>
    <row r="338" spans="1:5" x14ac:dyDescent="0.25">
      <c r="A338" s="3" t="s">
        <v>98</v>
      </c>
      <c r="D338" s="3"/>
      <c r="E338" s="3"/>
    </row>
    <row r="339" spans="1:5" x14ac:dyDescent="0.25">
      <c r="A339" s="3" t="s">
        <v>98</v>
      </c>
      <c r="D339" s="3"/>
      <c r="E339" s="3"/>
    </row>
    <row r="340" spans="1:5" x14ac:dyDescent="0.25">
      <c r="A340" s="3" t="s">
        <v>24</v>
      </c>
      <c r="D340" s="3"/>
      <c r="E340" s="3"/>
    </row>
    <row r="341" spans="1:5" x14ac:dyDescent="0.25">
      <c r="A341" s="3" t="s">
        <v>72</v>
      </c>
      <c r="D341" s="3"/>
      <c r="E341" s="3"/>
    </row>
    <row r="342" spans="1:5" x14ac:dyDescent="0.25">
      <c r="A342" s="3" t="s">
        <v>358</v>
      </c>
      <c r="D342" s="3"/>
      <c r="E342" s="3"/>
    </row>
    <row r="343" spans="1:5" x14ac:dyDescent="0.25">
      <c r="A343" s="3" t="s">
        <v>105</v>
      </c>
      <c r="D343" s="3"/>
      <c r="E343" s="3"/>
    </row>
    <row r="344" spans="1:5" x14ac:dyDescent="0.25">
      <c r="A344" s="3" t="s">
        <v>41</v>
      </c>
      <c r="D344" s="3"/>
      <c r="E344" s="3"/>
    </row>
    <row r="345" spans="1:5" x14ac:dyDescent="0.25">
      <c r="A345" s="3" t="s">
        <v>370</v>
      </c>
      <c r="D345" s="3"/>
      <c r="E345" s="3"/>
    </row>
    <row r="346" spans="1:5" x14ac:dyDescent="0.25">
      <c r="D346" s="3"/>
      <c r="E346" s="3"/>
    </row>
    <row r="347" spans="1:5" x14ac:dyDescent="0.25">
      <c r="A347" s="3" t="s">
        <v>370</v>
      </c>
      <c r="D347" s="3"/>
      <c r="E347" s="3"/>
    </row>
    <row r="348" spans="1:5" x14ac:dyDescent="0.25">
      <c r="D348" s="3"/>
      <c r="E348" s="3"/>
    </row>
    <row r="349" spans="1:5" x14ac:dyDescent="0.25">
      <c r="A349" s="3" t="s">
        <v>66</v>
      </c>
      <c r="D349" s="3"/>
      <c r="E349" s="3"/>
    </row>
    <row r="350" spans="1:5" x14ac:dyDescent="0.25">
      <c r="A350" s="3" t="s">
        <v>112</v>
      </c>
      <c r="D350" s="3"/>
      <c r="E350" s="3"/>
    </row>
    <row r="351" spans="1:5" x14ac:dyDescent="0.25">
      <c r="A351" s="3" t="s">
        <v>102</v>
      </c>
      <c r="D351" s="3"/>
      <c r="E351" s="3"/>
    </row>
    <row r="352" spans="1:5" x14ac:dyDescent="0.25">
      <c r="A352" s="3" t="s">
        <v>24</v>
      </c>
      <c r="D352" s="3"/>
      <c r="E352" s="3"/>
    </row>
    <row r="353" spans="1:5" x14ac:dyDescent="0.25">
      <c r="A353" s="3" t="s">
        <v>33</v>
      </c>
      <c r="D353" s="3"/>
      <c r="E353" s="3"/>
    </row>
    <row r="354" spans="1:5" x14ac:dyDescent="0.25">
      <c r="A354" s="3" t="s">
        <v>24</v>
      </c>
      <c r="D354" s="3"/>
      <c r="E354" s="3"/>
    </row>
    <row r="355" spans="1:5" x14ac:dyDescent="0.25">
      <c r="A355" s="3" t="s">
        <v>70</v>
      </c>
      <c r="D355" s="3"/>
      <c r="E355" s="3"/>
    </row>
    <row r="356" spans="1:5" x14ac:dyDescent="0.25">
      <c r="A356" s="3" t="s">
        <v>66</v>
      </c>
      <c r="D356" s="3"/>
      <c r="E356" s="3"/>
    </row>
    <row r="357" spans="1:5" x14ac:dyDescent="0.25">
      <c r="A357" s="3" t="s">
        <v>99</v>
      </c>
      <c r="D357" s="3"/>
      <c r="E357" s="3"/>
    </row>
    <row r="358" spans="1:5" x14ac:dyDescent="0.25">
      <c r="A358" s="3" t="s">
        <v>374</v>
      </c>
      <c r="D358" s="3"/>
      <c r="E358" s="3"/>
    </row>
    <row r="359" spans="1:5" x14ac:dyDescent="0.25">
      <c r="A359" s="3" t="s">
        <v>50</v>
      </c>
      <c r="D359" s="3"/>
      <c r="E359" s="3"/>
    </row>
    <row r="360" spans="1:5" x14ac:dyDescent="0.25">
      <c r="A360" s="3" t="s">
        <v>224</v>
      </c>
      <c r="D360" s="3"/>
      <c r="E360" s="3"/>
    </row>
    <row r="361" spans="1:5" x14ac:dyDescent="0.25">
      <c r="A361" s="3" t="s">
        <v>361</v>
      </c>
      <c r="D361" s="3"/>
      <c r="E361" s="3"/>
    </row>
    <row r="362" spans="1:5" x14ac:dyDescent="0.25">
      <c r="A362" s="3" t="s">
        <v>29</v>
      </c>
      <c r="D362" s="3"/>
      <c r="E362" s="3"/>
    </row>
    <row r="363" spans="1:5" x14ac:dyDescent="0.25">
      <c r="A363" s="3" t="s">
        <v>66</v>
      </c>
      <c r="D363" s="3"/>
      <c r="E363" s="3"/>
    </row>
    <row r="364" spans="1:5" x14ac:dyDescent="0.25">
      <c r="A364" s="3" t="s">
        <v>114</v>
      </c>
      <c r="D364" s="3"/>
      <c r="E364" s="3"/>
    </row>
    <row r="365" spans="1:5" x14ac:dyDescent="0.25">
      <c r="A365" s="3" t="s">
        <v>74</v>
      </c>
      <c r="D365" s="3"/>
      <c r="E365" s="3"/>
    </row>
    <row r="366" spans="1:5" x14ac:dyDescent="0.25">
      <c r="A366" s="3" t="s">
        <v>114</v>
      </c>
      <c r="D366" s="3"/>
      <c r="E366" s="3"/>
    </row>
    <row r="367" spans="1:5" x14ac:dyDescent="0.25">
      <c r="A367" s="3" t="s">
        <v>66</v>
      </c>
      <c r="D367" s="3"/>
      <c r="E367" s="3"/>
    </row>
    <row r="368" spans="1:5" x14ac:dyDescent="0.25">
      <c r="A368" s="3" t="s">
        <v>44</v>
      </c>
      <c r="D368" s="3"/>
      <c r="E368" s="3"/>
    </row>
    <row r="369" spans="1:5" x14ac:dyDescent="0.25">
      <c r="A369" s="3" t="s">
        <v>107</v>
      </c>
      <c r="D369" s="3"/>
      <c r="E369" s="3"/>
    </row>
    <row r="370" spans="1:5" x14ac:dyDescent="0.25">
      <c r="A370" s="3" t="s">
        <v>70</v>
      </c>
      <c r="D370" s="3"/>
      <c r="E370" s="3"/>
    </row>
    <row r="371" spans="1:5" x14ac:dyDescent="0.25">
      <c r="A371" s="3" t="s">
        <v>70</v>
      </c>
      <c r="D371" s="3"/>
      <c r="E371" s="3"/>
    </row>
    <row r="372" spans="1:5" x14ac:dyDescent="0.25">
      <c r="A372" s="3" t="s">
        <v>24</v>
      </c>
      <c r="D372" s="3"/>
      <c r="E372" s="3"/>
    </row>
    <row r="373" spans="1:5" x14ac:dyDescent="0.25">
      <c r="A373" s="3" t="s">
        <v>96</v>
      </c>
      <c r="D373" s="3"/>
      <c r="E373" s="3"/>
    </row>
    <row r="374" spans="1:5" x14ac:dyDescent="0.25">
      <c r="D374" s="3"/>
      <c r="E374" s="3"/>
    </row>
    <row r="375" spans="1:5" x14ac:dyDescent="0.25">
      <c r="D375" s="3"/>
      <c r="E375" s="3"/>
    </row>
    <row r="376" spans="1:5" x14ac:dyDescent="0.25">
      <c r="D376" s="3"/>
      <c r="E376" s="3"/>
    </row>
    <row r="377" spans="1:5" x14ac:dyDescent="0.25">
      <c r="D377" s="3"/>
      <c r="E377" s="3"/>
    </row>
    <row r="378" spans="1:5" x14ac:dyDescent="0.25">
      <c r="D378" s="3"/>
      <c r="E378" s="3"/>
    </row>
    <row r="379" spans="1:5" x14ac:dyDescent="0.25">
      <c r="D379" s="3"/>
      <c r="E379" s="3"/>
    </row>
    <row r="380" spans="1:5" x14ac:dyDescent="0.25">
      <c r="D380" s="3"/>
      <c r="E380" s="3"/>
    </row>
    <row r="381" spans="1:5" x14ac:dyDescent="0.25">
      <c r="D381" s="3"/>
      <c r="E381" s="3"/>
    </row>
    <row r="382" spans="1:5" x14ac:dyDescent="0.25">
      <c r="D382" s="3"/>
      <c r="E382" s="3"/>
    </row>
    <row r="383" spans="1:5" x14ac:dyDescent="0.25">
      <c r="D383" s="3"/>
      <c r="E383" s="3"/>
    </row>
    <row r="384" spans="1:5" x14ac:dyDescent="0.25">
      <c r="D384" s="3"/>
      <c r="E384" s="3"/>
    </row>
    <row r="385" spans="4:5" x14ac:dyDescent="0.25">
      <c r="D385" s="3"/>
      <c r="E385" s="3"/>
    </row>
    <row r="386" spans="4:5" x14ac:dyDescent="0.25">
      <c r="D386" s="3"/>
      <c r="E386" s="3"/>
    </row>
    <row r="387" spans="4:5" x14ac:dyDescent="0.25">
      <c r="D387" s="3"/>
      <c r="E387" s="3"/>
    </row>
    <row r="388" spans="4:5" x14ac:dyDescent="0.25">
      <c r="D388" s="3"/>
      <c r="E388" s="3"/>
    </row>
    <row r="389" spans="4:5" x14ac:dyDescent="0.25">
      <c r="D389" s="3"/>
      <c r="E389" s="3"/>
    </row>
    <row r="390" spans="4:5" x14ac:dyDescent="0.25">
      <c r="D390" s="3"/>
      <c r="E390" s="3"/>
    </row>
    <row r="391" spans="4:5" x14ac:dyDescent="0.25">
      <c r="D391" s="3"/>
      <c r="E391" s="3"/>
    </row>
    <row r="392" spans="4:5" x14ac:dyDescent="0.25">
      <c r="D392" s="3"/>
      <c r="E392" s="3"/>
    </row>
    <row r="393" spans="4:5" x14ac:dyDescent="0.25">
      <c r="D393" s="3"/>
      <c r="E393" s="3"/>
    </row>
    <row r="394" spans="4:5" x14ac:dyDescent="0.25">
      <c r="D394" s="3"/>
      <c r="E394" s="3"/>
    </row>
    <row r="395" spans="4:5" x14ac:dyDescent="0.25">
      <c r="D395" s="3"/>
      <c r="E395" s="3"/>
    </row>
    <row r="396" spans="4:5" x14ac:dyDescent="0.25">
      <c r="D396" s="3"/>
      <c r="E396" s="3"/>
    </row>
    <row r="397" spans="4:5" x14ac:dyDescent="0.25">
      <c r="D397" s="3"/>
      <c r="E397" s="3"/>
    </row>
    <row r="398" spans="4:5" x14ac:dyDescent="0.25">
      <c r="D398" s="3"/>
      <c r="E398" s="3"/>
    </row>
    <row r="399" spans="4:5" x14ac:dyDescent="0.25">
      <c r="D399" s="3"/>
      <c r="E399" s="3"/>
    </row>
    <row r="400" spans="4:5" x14ac:dyDescent="0.25">
      <c r="D400" s="3"/>
      <c r="E400" s="3"/>
    </row>
    <row r="401" spans="4:5" x14ac:dyDescent="0.25">
      <c r="D401" s="3"/>
      <c r="E401" s="3"/>
    </row>
    <row r="402" spans="4:5" x14ac:dyDescent="0.25">
      <c r="D402" s="3"/>
      <c r="E402" s="3"/>
    </row>
    <row r="403" spans="4:5" x14ac:dyDescent="0.25">
      <c r="D403" s="3"/>
      <c r="E403" s="3"/>
    </row>
    <row r="404" spans="4:5" x14ac:dyDescent="0.25">
      <c r="D404" s="3"/>
      <c r="E404" s="3"/>
    </row>
    <row r="405" spans="4:5" x14ac:dyDescent="0.25">
      <c r="D405" s="3"/>
      <c r="E405" s="3"/>
    </row>
    <row r="406" spans="4:5" x14ac:dyDescent="0.25">
      <c r="D406" s="3"/>
      <c r="E406" s="3"/>
    </row>
    <row r="407" spans="4:5" x14ac:dyDescent="0.25">
      <c r="D407" s="3"/>
      <c r="E407" s="3"/>
    </row>
    <row r="408" spans="4:5" x14ac:dyDescent="0.25">
      <c r="D408" s="3"/>
      <c r="E408" s="3"/>
    </row>
    <row r="409" spans="4:5" x14ac:dyDescent="0.25">
      <c r="D409" s="3"/>
      <c r="E409" s="3"/>
    </row>
    <row r="410" spans="4:5" x14ac:dyDescent="0.25">
      <c r="D410" s="3"/>
      <c r="E410" s="3"/>
    </row>
    <row r="411" spans="4:5" x14ac:dyDescent="0.25">
      <c r="D411" s="3"/>
      <c r="E411" s="3"/>
    </row>
    <row r="412" spans="4:5" x14ac:dyDescent="0.25">
      <c r="D412" s="3"/>
      <c r="E412" s="3"/>
    </row>
    <row r="413" spans="4:5" x14ac:dyDescent="0.25">
      <c r="D413" s="3"/>
      <c r="E413" s="3"/>
    </row>
    <row r="414" spans="4:5" x14ac:dyDescent="0.25">
      <c r="D414" s="3"/>
      <c r="E414" s="3"/>
    </row>
    <row r="415" spans="4:5" x14ac:dyDescent="0.25">
      <c r="D415" s="3"/>
      <c r="E415" s="3"/>
    </row>
    <row r="416" spans="4:5" x14ac:dyDescent="0.25">
      <c r="D416" s="3"/>
      <c r="E416" s="3"/>
    </row>
    <row r="417" spans="4:5" x14ac:dyDescent="0.25">
      <c r="D417" s="3"/>
      <c r="E417" s="3"/>
    </row>
    <row r="418" spans="4:5" x14ac:dyDescent="0.25">
      <c r="D418" s="3"/>
      <c r="E418" s="3"/>
    </row>
    <row r="419" spans="4:5" x14ac:dyDescent="0.25">
      <c r="D419" s="3"/>
      <c r="E419" s="3"/>
    </row>
    <row r="420" spans="4:5" x14ac:dyDescent="0.25">
      <c r="D420" s="3"/>
      <c r="E420" s="3"/>
    </row>
    <row r="421" spans="4:5" x14ac:dyDescent="0.25">
      <c r="D421" s="3"/>
      <c r="E421" s="3"/>
    </row>
    <row r="422" spans="4:5" x14ac:dyDescent="0.25">
      <c r="D422" s="3"/>
      <c r="E422" s="3"/>
    </row>
    <row r="423" spans="4:5" x14ac:dyDescent="0.25">
      <c r="D423" s="3"/>
      <c r="E423" s="3"/>
    </row>
    <row r="424" spans="4:5" x14ac:dyDescent="0.25">
      <c r="D424" s="3"/>
      <c r="E424" s="3"/>
    </row>
    <row r="425" spans="4:5" x14ac:dyDescent="0.25">
      <c r="D425" s="3"/>
      <c r="E425" s="3"/>
    </row>
    <row r="426" spans="4:5" x14ac:dyDescent="0.25">
      <c r="D426" s="3"/>
      <c r="E426" s="3"/>
    </row>
    <row r="427" spans="4:5" x14ac:dyDescent="0.25">
      <c r="D427" s="3"/>
      <c r="E427" s="3"/>
    </row>
    <row r="428" spans="4:5" x14ac:dyDescent="0.25">
      <c r="D428" s="3"/>
      <c r="E428" s="3"/>
    </row>
    <row r="429" spans="4:5" x14ac:dyDescent="0.25">
      <c r="D429" s="3"/>
      <c r="E429" s="3"/>
    </row>
    <row r="430" spans="4:5" x14ac:dyDescent="0.25">
      <c r="D430" s="3"/>
      <c r="E430" s="3"/>
    </row>
    <row r="431" spans="4:5" x14ac:dyDescent="0.25">
      <c r="D431" s="3"/>
      <c r="E431" s="3"/>
    </row>
    <row r="432" spans="4:5" x14ac:dyDescent="0.25">
      <c r="D432" s="3"/>
      <c r="E432" s="3"/>
    </row>
    <row r="433" spans="4:5" x14ac:dyDescent="0.25">
      <c r="D433" s="3"/>
      <c r="E433" s="3"/>
    </row>
    <row r="434" spans="4:5" x14ac:dyDescent="0.25">
      <c r="D434" s="3"/>
      <c r="E434" s="3"/>
    </row>
    <row r="435" spans="4:5" x14ac:dyDescent="0.25">
      <c r="D435" s="3"/>
      <c r="E435" s="3"/>
    </row>
    <row r="436" spans="4:5" x14ac:dyDescent="0.25">
      <c r="D436" s="3"/>
      <c r="E436" s="3"/>
    </row>
    <row r="437" spans="4:5" x14ac:dyDescent="0.25">
      <c r="D437" s="3"/>
      <c r="E437" s="3"/>
    </row>
    <row r="438" spans="4:5" x14ac:dyDescent="0.25">
      <c r="D438" s="3"/>
      <c r="E438" s="3"/>
    </row>
    <row r="439" spans="4:5" x14ac:dyDescent="0.25">
      <c r="D439" s="3"/>
      <c r="E439" s="3"/>
    </row>
    <row r="440" spans="4:5" x14ac:dyDescent="0.25">
      <c r="D440" s="3"/>
      <c r="E440" s="3"/>
    </row>
    <row r="441" spans="4:5" x14ac:dyDescent="0.25">
      <c r="D441" s="3"/>
      <c r="E441" s="3"/>
    </row>
    <row r="442" spans="4:5" x14ac:dyDescent="0.25">
      <c r="D442" s="3"/>
      <c r="E442" s="3"/>
    </row>
    <row r="443" spans="4:5" x14ac:dyDescent="0.25">
      <c r="D443" s="3"/>
      <c r="E443" s="3"/>
    </row>
    <row r="444" spans="4:5" x14ac:dyDescent="0.25">
      <c r="D444" s="3"/>
      <c r="E444" s="3"/>
    </row>
    <row r="445" spans="4:5" x14ac:dyDescent="0.25">
      <c r="D445" s="3"/>
      <c r="E445" s="3"/>
    </row>
    <row r="446" spans="4:5" x14ac:dyDescent="0.25">
      <c r="D446" s="3"/>
      <c r="E446" s="3"/>
    </row>
    <row r="447" spans="4:5" x14ac:dyDescent="0.25">
      <c r="D447" s="3"/>
      <c r="E447" s="3"/>
    </row>
    <row r="448" spans="4:5" x14ac:dyDescent="0.25">
      <c r="D448" s="3"/>
      <c r="E448" s="3"/>
    </row>
    <row r="449" spans="4:5" x14ac:dyDescent="0.25">
      <c r="D449" s="3"/>
      <c r="E449" s="3"/>
    </row>
    <row r="450" spans="4:5" x14ac:dyDescent="0.25">
      <c r="D450" s="3"/>
      <c r="E450" s="3"/>
    </row>
    <row r="451" spans="4:5" x14ac:dyDescent="0.25">
      <c r="D451" s="3"/>
      <c r="E451" s="3"/>
    </row>
    <row r="452" spans="4:5" x14ac:dyDescent="0.25">
      <c r="D452" s="3"/>
      <c r="E452" s="3"/>
    </row>
    <row r="453" spans="4:5" x14ac:dyDescent="0.25">
      <c r="D453" s="3"/>
      <c r="E453" s="3"/>
    </row>
    <row r="454" spans="4:5" x14ac:dyDescent="0.25">
      <c r="D454" s="3"/>
      <c r="E454" s="3"/>
    </row>
    <row r="455" spans="4:5" x14ac:dyDescent="0.25">
      <c r="D455" s="3"/>
      <c r="E455" s="3"/>
    </row>
    <row r="456" spans="4:5" x14ac:dyDescent="0.25">
      <c r="D456" s="3"/>
      <c r="E456" s="3"/>
    </row>
    <row r="457" spans="4:5" x14ac:dyDescent="0.25">
      <c r="D457" s="3"/>
      <c r="E457" s="3"/>
    </row>
    <row r="458" spans="4:5" x14ac:dyDescent="0.25">
      <c r="D458" s="3"/>
      <c r="E458" s="3"/>
    </row>
    <row r="459" spans="4:5" x14ac:dyDescent="0.25">
      <c r="D459" s="3"/>
      <c r="E459" s="3"/>
    </row>
    <row r="460" spans="4:5" x14ac:dyDescent="0.25">
      <c r="D460" s="3"/>
      <c r="E460" s="3"/>
    </row>
    <row r="461" spans="4:5" x14ac:dyDescent="0.25">
      <c r="D461" s="3"/>
      <c r="E461" s="3"/>
    </row>
    <row r="462" spans="4:5" x14ac:dyDescent="0.25">
      <c r="D462" s="3"/>
      <c r="E462" s="3"/>
    </row>
    <row r="463" spans="4:5" x14ac:dyDescent="0.25">
      <c r="D463" s="3"/>
      <c r="E463" s="3"/>
    </row>
    <row r="464" spans="4:5" x14ac:dyDescent="0.25">
      <c r="D464" s="3"/>
      <c r="E464" s="3"/>
    </row>
    <row r="465" spans="4:5" x14ac:dyDescent="0.25">
      <c r="D465" s="3"/>
      <c r="E465" s="3"/>
    </row>
    <row r="466" spans="4:5" x14ac:dyDescent="0.25">
      <c r="D466" s="3"/>
      <c r="E466" s="3"/>
    </row>
    <row r="467" spans="4:5" x14ac:dyDescent="0.25">
      <c r="D467" s="3"/>
      <c r="E467" s="3"/>
    </row>
    <row r="468" spans="4:5" x14ac:dyDescent="0.25">
      <c r="D468" s="3"/>
      <c r="E468" s="3"/>
    </row>
    <row r="469" spans="4:5" x14ac:dyDescent="0.25">
      <c r="D469" s="3"/>
      <c r="E469" s="3"/>
    </row>
    <row r="470" spans="4:5" x14ac:dyDescent="0.25">
      <c r="D470" s="3"/>
      <c r="E470" s="3"/>
    </row>
    <row r="471" spans="4:5" x14ac:dyDescent="0.25">
      <c r="D471" s="3"/>
      <c r="E471" s="3"/>
    </row>
    <row r="472" spans="4:5" x14ac:dyDescent="0.25">
      <c r="D472" s="3"/>
      <c r="E472" s="3"/>
    </row>
    <row r="473" spans="4:5" x14ac:dyDescent="0.25">
      <c r="D473" s="3"/>
      <c r="E473" s="3"/>
    </row>
    <row r="474" spans="4:5" x14ac:dyDescent="0.25">
      <c r="D474" s="3"/>
      <c r="E474" s="3"/>
    </row>
    <row r="475" spans="4:5" x14ac:dyDescent="0.25">
      <c r="D475" s="3"/>
      <c r="E475" s="3"/>
    </row>
    <row r="476" spans="4:5" x14ac:dyDescent="0.25">
      <c r="D476" s="3"/>
      <c r="E476" s="3"/>
    </row>
    <row r="477" spans="4:5" x14ac:dyDescent="0.25">
      <c r="D477" s="3"/>
      <c r="E477" s="3"/>
    </row>
    <row r="478" spans="4:5" x14ac:dyDescent="0.25">
      <c r="D478" s="3"/>
      <c r="E478" s="3"/>
    </row>
    <row r="479" spans="4:5" x14ac:dyDescent="0.25">
      <c r="D479" s="3"/>
      <c r="E479" s="3"/>
    </row>
    <row r="480" spans="4:5" x14ac:dyDescent="0.25">
      <c r="D480" s="3"/>
      <c r="E480" s="3"/>
    </row>
    <row r="481" spans="4:5" x14ac:dyDescent="0.25">
      <c r="D481" s="3"/>
      <c r="E481" s="3"/>
    </row>
    <row r="482" spans="4:5" x14ac:dyDescent="0.25">
      <c r="D482" s="3"/>
      <c r="E482" s="3"/>
    </row>
    <row r="483" spans="4:5" x14ac:dyDescent="0.25">
      <c r="D483" s="3"/>
      <c r="E483" s="3"/>
    </row>
    <row r="484" spans="4:5" x14ac:dyDescent="0.25">
      <c r="D484" s="3"/>
      <c r="E484" s="3"/>
    </row>
    <row r="485" spans="4:5" x14ac:dyDescent="0.25">
      <c r="D485" s="3"/>
      <c r="E485" s="3"/>
    </row>
    <row r="486" spans="4:5" x14ac:dyDescent="0.25">
      <c r="D486" s="3"/>
      <c r="E486" s="3"/>
    </row>
    <row r="487" spans="4:5" x14ac:dyDescent="0.25">
      <c r="D487" s="3"/>
      <c r="E487" s="3"/>
    </row>
    <row r="488" spans="4:5" x14ac:dyDescent="0.25">
      <c r="D488" s="3"/>
      <c r="E488" s="3"/>
    </row>
    <row r="489" spans="4:5" x14ac:dyDescent="0.25">
      <c r="D489" s="3"/>
      <c r="E489" s="3"/>
    </row>
    <row r="490" spans="4:5" x14ac:dyDescent="0.25">
      <c r="D490" s="3"/>
      <c r="E490" s="3"/>
    </row>
    <row r="491" spans="4:5" x14ac:dyDescent="0.25">
      <c r="D491" s="3"/>
      <c r="E491" s="3"/>
    </row>
    <row r="492" spans="4:5" x14ac:dyDescent="0.25">
      <c r="D492" s="3"/>
      <c r="E492" s="3"/>
    </row>
    <row r="493" spans="4:5" x14ac:dyDescent="0.25">
      <c r="D493" s="3"/>
      <c r="E493" s="3"/>
    </row>
    <row r="494" spans="4:5" x14ac:dyDescent="0.25">
      <c r="D494" s="3"/>
      <c r="E494" s="3"/>
    </row>
    <row r="495" spans="4:5" x14ac:dyDescent="0.25">
      <c r="D495" s="3"/>
      <c r="E495" s="3"/>
    </row>
    <row r="496" spans="4:5" x14ac:dyDescent="0.25">
      <c r="D496" s="3"/>
      <c r="E496" s="3"/>
    </row>
    <row r="497" spans="4:5" x14ac:dyDescent="0.25">
      <c r="D497" s="3"/>
      <c r="E497" s="3"/>
    </row>
    <row r="498" spans="4:5" x14ac:dyDescent="0.25">
      <c r="D498" s="3"/>
      <c r="E498" s="3"/>
    </row>
    <row r="499" spans="4:5" x14ac:dyDescent="0.25">
      <c r="D499" s="3"/>
      <c r="E499" s="3"/>
    </row>
    <row r="500" spans="4:5" x14ac:dyDescent="0.25">
      <c r="D500" s="3"/>
      <c r="E500" s="3"/>
    </row>
    <row r="501" spans="4:5" x14ac:dyDescent="0.25">
      <c r="D501" s="3"/>
      <c r="E501" s="3"/>
    </row>
    <row r="502" spans="4:5" x14ac:dyDescent="0.25">
      <c r="D502" s="3"/>
      <c r="E502" s="3"/>
    </row>
    <row r="503" spans="4:5" x14ac:dyDescent="0.25">
      <c r="D503" s="3"/>
      <c r="E503" s="3"/>
    </row>
    <row r="504" spans="4:5" x14ac:dyDescent="0.25">
      <c r="D504" s="3"/>
      <c r="E504" s="3"/>
    </row>
    <row r="505" spans="4:5" x14ac:dyDescent="0.25">
      <c r="D505" s="3"/>
      <c r="E505" s="3"/>
    </row>
    <row r="506" spans="4:5" x14ac:dyDescent="0.25">
      <c r="D506" s="3"/>
      <c r="E506" s="3"/>
    </row>
    <row r="507" spans="4:5" x14ac:dyDescent="0.25">
      <c r="D507" s="3"/>
      <c r="E507" s="3"/>
    </row>
    <row r="508" spans="4:5" x14ac:dyDescent="0.25">
      <c r="D508" s="3"/>
      <c r="E508" s="3"/>
    </row>
    <row r="509" spans="4:5" x14ac:dyDescent="0.25">
      <c r="D509" s="3"/>
      <c r="E509" s="3"/>
    </row>
    <row r="510" spans="4:5" x14ac:dyDescent="0.25">
      <c r="D510" s="3"/>
      <c r="E510" s="3"/>
    </row>
    <row r="511" spans="4:5" x14ac:dyDescent="0.25">
      <c r="D511" s="3"/>
      <c r="E511" s="3"/>
    </row>
    <row r="512" spans="4:5" x14ac:dyDescent="0.25">
      <c r="D512" s="3"/>
      <c r="E512" s="3"/>
    </row>
    <row r="513" spans="4:5" x14ac:dyDescent="0.25">
      <c r="D513" s="3"/>
      <c r="E513" s="3"/>
    </row>
    <row r="514" spans="4:5" x14ac:dyDescent="0.25">
      <c r="D514" s="3"/>
      <c r="E514" s="3"/>
    </row>
    <row r="515" spans="4:5" x14ac:dyDescent="0.25">
      <c r="D515" s="3"/>
      <c r="E515" s="3"/>
    </row>
    <row r="516" spans="4:5" x14ac:dyDescent="0.25">
      <c r="D516" s="3"/>
      <c r="E516" s="3"/>
    </row>
    <row r="517" spans="4:5" x14ac:dyDescent="0.25">
      <c r="D517" s="3"/>
      <c r="E517" s="3"/>
    </row>
    <row r="518" spans="4:5" x14ac:dyDescent="0.25">
      <c r="D518" s="3"/>
      <c r="E518" s="3"/>
    </row>
    <row r="519" spans="4:5" x14ac:dyDescent="0.25">
      <c r="D519" s="3"/>
      <c r="E519" s="3"/>
    </row>
    <row r="520" spans="4:5" x14ac:dyDescent="0.25">
      <c r="D520" s="3"/>
      <c r="E520" s="3"/>
    </row>
    <row r="521" spans="4:5" x14ac:dyDescent="0.25">
      <c r="D521" s="3"/>
      <c r="E521" s="3"/>
    </row>
    <row r="522" spans="4:5" x14ac:dyDescent="0.25">
      <c r="D522" s="3"/>
      <c r="E522" s="3"/>
    </row>
    <row r="523" spans="4:5" x14ac:dyDescent="0.25">
      <c r="D523" s="3"/>
      <c r="E523" s="3"/>
    </row>
    <row r="524" spans="4:5" x14ac:dyDescent="0.25">
      <c r="D524" s="3"/>
      <c r="E524" s="3"/>
    </row>
    <row r="525" spans="4:5" x14ac:dyDescent="0.25">
      <c r="D525" s="3"/>
      <c r="E525" s="3"/>
    </row>
    <row r="526" spans="4:5" x14ac:dyDescent="0.25">
      <c r="D526" s="3"/>
      <c r="E526" s="3"/>
    </row>
    <row r="527" spans="4:5" x14ac:dyDescent="0.25">
      <c r="D527" s="3"/>
      <c r="E527" s="3"/>
    </row>
    <row r="528" spans="4:5" x14ac:dyDescent="0.25">
      <c r="D528" s="3"/>
      <c r="E528" s="3"/>
    </row>
    <row r="529" spans="4:5" x14ac:dyDescent="0.25">
      <c r="D529" s="3"/>
      <c r="E529" s="3"/>
    </row>
    <row r="530" spans="4:5" x14ac:dyDescent="0.25">
      <c r="D530" s="3"/>
      <c r="E530" s="3"/>
    </row>
    <row r="531" spans="4:5" x14ac:dyDescent="0.25">
      <c r="D531" s="3"/>
      <c r="E531" s="3"/>
    </row>
    <row r="532" spans="4:5" x14ac:dyDescent="0.25">
      <c r="D532" s="3"/>
      <c r="E532" s="3"/>
    </row>
    <row r="533" spans="4:5" x14ac:dyDescent="0.25">
      <c r="D533" s="3"/>
      <c r="E533" s="3"/>
    </row>
    <row r="534" spans="4:5" x14ac:dyDescent="0.25">
      <c r="D534" s="3"/>
      <c r="E534" s="3"/>
    </row>
    <row r="535" spans="4:5" x14ac:dyDescent="0.25">
      <c r="D535" s="3"/>
      <c r="E535" s="3"/>
    </row>
    <row r="536" spans="4:5" x14ac:dyDescent="0.25">
      <c r="D536" s="3"/>
      <c r="E536" s="3"/>
    </row>
    <row r="537" spans="4:5" x14ac:dyDescent="0.25">
      <c r="D537" s="3"/>
      <c r="E537" s="3"/>
    </row>
    <row r="538" spans="4:5" x14ac:dyDescent="0.25">
      <c r="D538" s="3"/>
      <c r="E538" s="3"/>
    </row>
    <row r="539" spans="4:5" x14ac:dyDescent="0.25">
      <c r="D539" s="3"/>
      <c r="E539" s="3"/>
    </row>
    <row r="540" spans="4:5" x14ac:dyDescent="0.25">
      <c r="D540" s="3"/>
      <c r="E540" s="3"/>
    </row>
    <row r="541" spans="4:5" x14ac:dyDescent="0.25">
      <c r="D541" s="3"/>
      <c r="E541" s="3"/>
    </row>
    <row r="542" spans="4:5" x14ac:dyDescent="0.25">
      <c r="D542" s="3"/>
      <c r="E542" s="3"/>
    </row>
    <row r="543" spans="4:5" x14ac:dyDescent="0.25">
      <c r="D543" s="3"/>
      <c r="E543" s="3"/>
    </row>
    <row r="544" spans="4:5" x14ac:dyDescent="0.25">
      <c r="D544" s="3"/>
      <c r="E544" s="3"/>
    </row>
    <row r="545" spans="4:5" x14ac:dyDescent="0.25">
      <c r="D545" s="3"/>
      <c r="E545" s="3"/>
    </row>
    <row r="546" spans="4:5" x14ac:dyDescent="0.25">
      <c r="D546" s="3"/>
      <c r="E546" s="3"/>
    </row>
    <row r="547" spans="4:5" x14ac:dyDescent="0.25">
      <c r="D547" s="3"/>
      <c r="E547" s="3"/>
    </row>
    <row r="548" spans="4:5" x14ac:dyDescent="0.25">
      <c r="D548" s="3"/>
      <c r="E548" s="3"/>
    </row>
    <row r="549" spans="4:5" x14ac:dyDescent="0.25">
      <c r="D549" s="3"/>
      <c r="E549" s="3"/>
    </row>
    <row r="550" spans="4:5" x14ac:dyDescent="0.25">
      <c r="D550" s="3"/>
      <c r="E550" s="3"/>
    </row>
    <row r="551" spans="4:5" x14ac:dyDescent="0.25">
      <c r="D551" s="3"/>
      <c r="E551" s="3"/>
    </row>
    <row r="552" spans="4:5" x14ac:dyDescent="0.25">
      <c r="D552" s="3"/>
      <c r="E552" s="3"/>
    </row>
    <row r="553" spans="4:5" x14ac:dyDescent="0.25">
      <c r="D553" s="3"/>
      <c r="E553" s="3"/>
    </row>
    <row r="554" spans="4:5" x14ac:dyDescent="0.25">
      <c r="D554" s="3"/>
      <c r="E554" s="3"/>
    </row>
    <row r="555" spans="4:5" x14ac:dyDescent="0.25">
      <c r="D555" s="3"/>
      <c r="E555" s="3"/>
    </row>
    <row r="556" spans="4:5" x14ac:dyDescent="0.25">
      <c r="D556" s="3"/>
      <c r="E556" s="3"/>
    </row>
    <row r="557" spans="4:5" x14ac:dyDescent="0.25">
      <c r="D557" s="3"/>
      <c r="E557" s="3"/>
    </row>
    <row r="558" spans="4:5" x14ac:dyDescent="0.25">
      <c r="D558" s="3"/>
      <c r="E558" s="3"/>
    </row>
    <row r="559" spans="4:5" x14ac:dyDescent="0.25">
      <c r="D559" s="3"/>
      <c r="E559" s="3"/>
    </row>
    <row r="560" spans="4:5" x14ac:dyDescent="0.25">
      <c r="D560" s="3"/>
      <c r="E560" s="3"/>
    </row>
    <row r="561" spans="4:5" x14ac:dyDescent="0.25">
      <c r="D561" s="3"/>
      <c r="E561" s="3"/>
    </row>
    <row r="562" spans="4:5" x14ac:dyDescent="0.25">
      <c r="D562" s="3"/>
      <c r="E562" s="3"/>
    </row>
    <row r="563" spans="4:5" x14ac:dyDescent="0.25">
      <c r="D563" s="3"/>
      <c r="E563" s="3"/>
    </row>
    <row r="564" spans="4:5" x14ac:dyDescent="0.25">
      <c r="D564" s="3"/>
      <c r="E564" s="3"/>
    </row>
    <row r="565" spans="4:5" x14ac:dyDescent="0.25">
      <c r="D565" s="3"/>
      <c r="E565" s="3"/>
    </row>
    <row r="566" spans="4:5" x14ac:dyDescent="0.25">
      <c r="D566" s="3"/>
      <c r="E566" s="3"/>
    </row>
    <row r="567" spans="4:5" x14ac:dyDescent="0.25">
      <c r="D567" s="3"/>
      <c r="E567" s="3"/>
    </row>
    <row r="568" spans="4:5" x14ac:dyDescent="0.25">
      <c r="D568" s="3"/>
      <c r="E568" s="3"/>
    </row>
    <row r="569" spans="4:5" x14ac:dyDescent="0.25">
      <c r="D569" s="3"/>
      <c r="E569" s="3"/>
    </row>
    <row r="570" spans="4:5" x14ac:dyDescent="0.25">
      <c r="D570" s="3"/>
      <c r="E570" s="3"/>
    </row>
    <row r="571" spans="4:5" x14ac:dyDescent="0.25">
      <c r="D571" s="3"/>
      <c r="E571" s="3"/>
    </row>
    <row r="572" spans="4:5" x14ac:dyDescent="0.25">
      <c r="D572" s="3"/>
      <c r="E572" s="3"/>
    </row>
    <row r="573" spans="4:5" x14ac:dyDescent="0.25">
      <c r="D573" s="3"/>
      <c r="E573" s="3"/>
    </row>
    <row r="574" spans="4:5" x14ac:dyDescent="0.25">
      <c r="D574" s="3"/>
      <c r="E574" s="3"/>
    </row>
    <row r="575" spans="4:5" x14ac:dyDescent="0.25">
      <c r="D575" s="3"/>
      <c r="E575" s="3"/>
    </row>
    <row r="576" spans="4:5" x14ac:dyDescent="0.25">
      <c r="D576" s="3"/>
      <c r="E576" s="3"/>
    </row>
    <row r="577" spans="4:5" x14ac:dyDescent="0.25">
      <c r="D577" s="3"/>
      <c r="E577" s="3"/>
    </row>
    <row r="578" spans="4:5" x14ac:dyDescent="0.25">
      <c r="D578" s="3"/>
      <c r="E578" s="3"/>
    </row>
    <row r="579" spans="4:5" x14ac:dyDescent="0.25">
      <c r="D579" s="3"/>
      <c r="E579" s="3"/>
    </row>
    <row r="580" spans="4:5" x14ac:dyDescent="0.25">
      <c r="D580" s="3"/>
      <c r="E580" s="3"/>
    </row>
    <row r="581" spans="4:5" x14ac:dyDescent="0.25">
      <c r="D581" s="3"/>
      <c r="E581" s="3"/>
    </row>
    <row r="582" spans="4:5" x14ac:dyDescent="0.25">
      <c r="D582" s="3"/>
      <c r="E582" s="3"/>
    </row>
    <row r="583" spans="4:5" x14ac:dyDescent="0.25">
      <c r="D583" s="3"/>
      <c r="E583" s="3"/>
    </row>
    <row r="584" spans="4:5" x14ac:dyDescent="0.25">
      <c r="D584" s="3"/>
      <c r="E584" s="3"/>
    </row>
    <row r="585" spans="4:5" x14ac:dyDescent="0.25">
      <c r="D585" s="3"/>
      <c r="E585" s="3"/>
    </row>
    <row r="586" spans="4:5" x14ac:dyDescent="0.25">
      <c r="D586" s="3"/>
      <c r="E586" s="3"/>
    </row>
    <row r="587" spans="4:5" x14ac:dyDescent="0.25">
      <c r="D587" s="3"/>
      <c r="E587" s="3"/>
    </row>
    <row r="588" spans="4:5" x14ac:dyDescent="0.25">
      <c r="D588" s="3"/>
      <c r="E588" s="3"/>
    </row>
    <row r="589" spans="4:5" x14ac:dyDescent="0.25">
      <c r="D589" s="3"/>
      <c r="E589" s="3"/>
    </row>
    <row r="590" spans="4:5" x14ac:dyDescent="0.25">
      <c r="D590" s="3"/>
      <c r="E590" s="3"/>
    </row>
    <row r="591" spans="4:5" x14ac:dyDescent="0.25">
      <c r="D591" s="3"/>
      <c r="E591" s="3"/>
    </row>
    <row r="592" spans="4:5" x14ac:dyDescent="0.25">
      <c r="D592" s="3"/>
      <c r="E592" s="3"/>
    </row>
    <row r="593" spans="4:5" x14ac:dyDescent="0.25">
      <c r="D593" s="3"/>
      <c r="E593" s="3"/>
    </row>
    <row r="594" spans="4:5" x14ac:dyDescent="0.25">
      <c r="D594" s="3"/>
      <c r="E594" s="3"/>
    </row>
    <row r="595" spans="4:5" x14ac:dyDescent="0.25">
      <c r="D595" s="3"/>
      <c r="E595" s="3"/>
    </row>
    <row r="596" spans="4:5" x14ac:dyDescent="0.25">
      <c r="D596" s="3"/>
      <c r="E596" s="3"/>
    </row>
    <row r="597" spans="4:5" x14ac:dyDescent="0.25">
      <c r="D597" s="3"/>
      <c r="E597" s="3"/>
    </row>
    <row r="598" spans="4:5" x14ac:dyDescent="0.25">
      <c r="D598" s="3"/>
      <c r="E598" s="3"/>
    </row>
    <row r="599" spans="4:5" x14ac:dyDescent="0.25">
      <c r="D599" s="3"/>
      <c r="E599" s="3"/>
    </row>
    <row r="600" spans="4:5" x14ac:dyDescent="0.25">
      <c r="D600" s="3"/>
      <c r="E600" s="3"/>
    </row>
    <row r="601" spans="4:5" x14ac:dyDescent="0.25">
      <c r="D601" s="3"/>
      <c r="E601" s="3"/>
    </row>
    <row r="602" spans="4:5" x14ac:dyDescent="0.25">
      <c r="D602" s="3"/>
      <c r="E602" s="3"/>
    </row>
    <row r="603" spans="4:5" x14ac:dyDescent="0.25">
      <c r="D603" s="3"/>
      <c r="E603" s="3"/>
    </row>
    <row r="604" spans="4:5" x14ac:dyDescent="0.25">
      <c r="D604" s="3"/>
      <c r="E604" s="3"/>
    </row>
    <row r="605" spans="4:5" x14ac:dyDescent="0.25">
      <c r="D605" s="3"/>
      <c r="E605" s="3"/>
    </row>
    <row r="606" spans="4:5" x14ac:dyDescent="0.25">
      <c r="D606" s="3"/>
      <c r="E606" s="3"/>
    </row>
    <row r="607" spans="4:5" x14ac:dyDescent="0.25">
      <c r="D607" s="3"/>
      <c r="E607" s="3"/>
    </row>
    <row r="608" spans="4:5" x14ac:dyDescent="0.25">
      <c r="D608" s="3"/>
      <c r="E608" s="3"/>
    </row>
    <row r="609" spans="4:5" x14ac:dyDescent="0.25">
      <c r="D609" s="3"/>
      <c r="E609" s="3"/>
    </row>
    <row r="610" spans="4:5" x14ac:dyDescent="0.25">
      <c r="D610" s="3"/>
      <c r="E610" s="3"/>
    </row>
    <row r="611" spans="4:5" x14ac:dyDescent="0.25">
      <c r="D611" s="3"/>
      <c r="E611" s="3"/>
    </row>
    <row r="612" spans="4:5" x14ac:dyDescent="0.25">
      <c r="D612" s="3"/>
      <c r="E612" s="3"/>
    </row>
    <row r="613" spans="4:5" x14ac:dyDescent="0.25">
      <c r="D613" s="3"/>
      <c r="E613" s="3"/>
    </row>
    <row r="614" spans="4:5" x14ac:dyDescent="0.25">
      <c r="D614" s="3"/>
      <c r="E614" s="3"/>
    </row>
    <row r="615" spans="4:5" x14ac:dyDescent="0.25">
      <c r="D615" s="3"/>
      <c r="E615" s="3"/>
    </row>
    <row r="616" spans="4:5" x14ac:dyDescent="0.25">
      <c r="D616" s="3"/>
      <c r="E616" s="3"/>
    </row>
    <row r="617" spans="4:5" x14ac:dyDescent="0.25">
      <c r="D617" s="3"/>
      <c r="E617" s="3"/>
    </row>
    <row r="618" spans="4:5" x14ac:dyDescent="0.25">
      <c r="D618" s="3"/>
      <c r="E618" s="3"/>
    </row>
    <row r="619" spans="4:5" x14ac:dyDescent="0.25">
      <c r="D619" s="3"/>
      <c r="E619" s="3"/>
    </row>
    <row r="620" spans="4:5" x14ac:dyDescent="0.25">
      <c r="D620" s="3"/>
      <c r="E620" s="3"/>
    </row>
    <row r="621" spans="4:5" x14ac:dyDescent="0.25">
      <c r="D621" s="3"/>
      <c r="E621" s="3"/>
    </row>
    <row r="622" spans="4:5" x14ac:dyDescent="0.25">
      <c r="D622" s="3"/>
      <c r="E622" s="3"/>
    </row>
    <row r="623" spans="4:5" x14ac:dyDescent="0.25">
      <c r="D623" s="3"/>
      <c r="E623" s="3"/>
    </row>
    <row r="624" spans="4:5" x14ac:dyDescent="0.25">
      <c r="D624" s="3"/>
      <c r="E624" s="3"/>
    </row>
    <row r="625" spans="4:5" x14ac:dyDescent="0.25">
      <c r="D625" s="3"/>
      <c r="E625" s="3"/>
    </row>
    <row r="626" spans="4:5" x14ac:dyDescent="0.25">
      <c r="D626" s="3"/>
      <c r="E626" s="3"/>
    </row>
    <row r="627" spans="4:5" x14ac:dyDescent="0.25">
      <c r="D627" s="3"/>
      <c r="E627" s="3"/>
    </row>
    <row r="628" spans="4:5" x14ac:dyDescent="0.25">
      <c r="D628" s="3"/>
      <c r="E628" s="3"/>
    </row>
    <row r="629" spans="4:5" x14ac:dyDescent="0.25">
      <c r="D629" s="3"/>
      <c r="E629" s="3"/>
    </row>
    <row r="630" spans="4:5" x14ac:dyDescent="0.25">
      <c r="D630" s="3"/>
      <c r="E630" s="3"/>
    </row>
    <row r="631" spans="4:5" x14ac:dyDescent="0.25">
      <c r="D631" s="3"/>
      <c r="E631" s="3"/>
    </row>
    <row r="632" spans="4:5" x14ac:dyDescent="0.25">
      <c r="D632" s="3"/>
      <c r="E632" s="3"/>
    </row>
    <row r="633" spans="4:5" x14ac:dyDescent="0.25">
      <c r="D633" s="3"/>
      <c r="E633" s="3"/>
    </row>
    <row r="634" spans="4:5" x14ac:dyDescent="0.25">
      <c r="D634" s="3"/>
      <c r="E634" s="3"/>
    </row>
    <row r="635" spans="4:5" x14ac:dyDescent="0.25">
      <c r="D635" s="3"/>
      <c r="E635" s="3"/>
    </row>
    <row r="636" spans="4:5" x14ac:dyDescent="0.25">
      <c r="D636" s="3"/>
      <c r="E636" s="3"/>
    </row>
    <row r="637" spans="4:5" x14ac:dyDescent="0.25">
      <c r="D637" s="3"/>
      <c r="E637" s="3"/>
    </row>
    <row r="638" spans="4:5" x14ac:dyDescent="0.25">
      <c r="D638" s="3"/>
      <c r="E638" s="3"/>
    </row>
    <row r="639" spans="4:5" x14ac:dyDescent="0.25">
      <c r="D639" s="3"/>
      <c r="E639" s="3"/>
    </row>
    <row r="640" spans="4:5" x14ac:dyDescent="0.25">
      <c r="D640" s="3"/>
      <c r="E640" s="3"/>
    </row>
    <row r="641" spans="4:5" x14ac:dyDescent="0.25">
      <c r="D641" s="3"/>
      <c r="E641" s="3"/>
    </row>
    <row r="642" spans="4:5" x14ac:dyDescent="0.25">
      <c r="D642" s="3"/>
      <c r="E642" s="3"/>
    </row>
    <row r="643" spans="4:5" x14ac:dyDescent="0.25">
      <c r="D643" s="3"/>
      <c r="E643" s="3"/>
    </row>
    <row r="644" spans="4:5" x14ac:dyDescent="0.25">
      <c r="D644" s="3"/>
      <c r="E644" s="3"/>
    </row>
    <row r="645" spans="4:5" x14ac:dyDescent="0.25">
      <c r="D645" s="3"/>
      <c r="E645" s="3"/>
    </row>
    <row r="646" spans="4:5" x14ac:dyDescent="0.25">
      <c r="D646" s="3"/>
      <c r="E646" s="3"/>
    </row>
    <row r="647" spans="4:5" x14ac:dyDescent="0.25">
      <c r="D647" s="3"/>
      <c r="E647" s="3"/>
    </row>
    <row r="648" spans="4:5" x14ac:dyDescent="0.25">
      <c r="D648" s="3"/>
      <c r="E648" s="3"/>
    </row>
    <row r="649" spans="4:5" x14ac:dyDescent="0.25">
      <c r="D649" s="3"/>
      <c r="E649" s="3"/>
    </row>
    <row r="650" spans="4:5" x14ac:dyDescent="0.25">
      <c r="D650" s="3"/>
      <c r="E650" s="3"/>
    </row>
    <row r="651" spans="4:5" x14ac:dyDescent="0.25">
      <c r="D651" s="3"/>
      <c r="E651" s="3"/>
    </row>
    <row r="652" spans="4:5" x14ac:dyDescent="0.25">
      <c r="D652" s="3"/>
      <c r="E652" s="3"/>
    </row>
    <row r="653" spans="4:5" x14ac:dyDescent="0.25">
      <c r="D653" s="3"/>
      <c r="E653" s="3"/>
    </row>
    <row r="654" spans="4:5" x14ac:dyDescent="0.25">
      <c r="D654" s="3"/>
      <c r="E654" s="3"/>
    </row>
    <row r="655" spans="4:5" x14ac:dyDescent="0.25">
      <c r="D655" s="3"/>
      <c r="E655" s="3"/>
    </row>
    <row r="656" spans="4:5" x14ac:dyDescent="0.25">
      <c r="D656" s="3"/>
      <c r="E656" s="3"/>
    </row>
    <row r="657" spans="4:5" x14ac:dyDescent="0.25">
      <c r="D657" s="3"/>
      <c r="E657" s="3"/>
    </row>
    <row r="658" spans="4:5" x14ac:dyDescent="0.25">
      <c r="D658" s="3"/>
      <c r="E658" s="3"/>
    </row>
    <row r="659" spans="4:5" x14ac:dyDescent="0.25">
      <c r="D659" s="3"/>
      <c r="E659" s="3"/>
    </row>
    <row r="660" spans="4:5" x14ac:dyDescent="0.25">
      <c r="D660" s="3"/>
      <c r="E660" s="3"/>
    </row>
    <row r="661" spans="4:5" x14ac:dyDescent="0.25">
      <c r="D661" s="3"/>
      <c r="E661" s="3"/>
    </row>
    <row r="662" spans="4:5" x14ac:dyDescent="0.25">
      <c r="D662" s="3"/>
      <c r="E662" s="3"/>
    </row>
    <row r="663" spans="4:5" x14ac:dyDescent="0.25">
      <c r="D663" s="3"/>
      <c r="E663" s="3"/>
    </row>
    <row r="664" spans="4:5" x14ac:dyDescent="0.25">
      <c r="D664" s="3"/>
      <c r="E664" s="3"/>
    </row>
    <row r="665" spans="4:5" x14ac:dyDescent="0.25">
      <c r="D665" s="3"/>
      <c r="E665" s="3"/>
    </row>
    <row r="666" spans="4:5" x14ac:dyDescent="0.25">
      <c r="D666" s="3"/>
      <c r="E666" s="3"/>
    </row>
    <row r="667" spans="4:5" x14ac:dyDescent="0.25">
      <c r="D667" s="3"/>
      <c r="E667" s="3"/>
    </row>
    <row r="668" spans="4:5" x14ac:dyDescent="0.25">
      <c r="D668" s="3"/>
      <c r="E668" s="3"/>
    </row>
    <row r="669" spans="4:5" x14ac:dyDescent="0.25">
      <c r="D669" s="3"/>
      <c r="E669" s="3"/>
    </row>
    <row r="670" spans="4:5" x14ac:dyDescent="0.25">
      <c r="D670" s="3"/>
      <c r="E670" s="3"/>
    </row>
    <row r="671" spans="4:5" x14ac:dyDescent="0.25">
      <c r="D671" s="3"/>
      <c r="E671" s="3"/>
    </row>
    <row r="672" spans="4:5" x14ac:dyDescent="0.25">
      <c r="D672" s="3"/>
      <c r="E672" s="3"/>
    </row>
    <row r="673" spans="4:5" x14ac:dyDescent="0.25">
      <c r="D673" s="3"/>
      <c r="E673" s="3"/>
    </row>
    <row r="674" spans="4:5" x14ac:dyDescent="0.25">
      <c r="D674" s="3"/>
      <c r="E674" s="3"/>
    </row>
    <row r="675" spans="4:5" x14ac:dyDescent="0.25">
      <c r="D675" s="3"/>
      <c r="E675" s="3"/>
    </row>
    <row r="676" spans="4:5" x14ac:dyDescent="0.25">
      <c r="D676" s="3"/>
      <c r="E676" s="3"/>
    </row>
    <row r="677" spans="4:5" x14ac:dyDescent="0.25">
      <c r="D677" s="3"/>
      <c r="E677" s="3"/>
    </row>
    <row r="678" spans="4:5" x14ac:dyDescent="0.25">
      <c r="D678" s="3"/>
      <c r="E678" s="3"/>
    </row>
    <row r="679" spans="4:5" x14ac:dyDescent="0.25">
      <c r="D679" s="3"/>
      <c r="E679" s="3"/>
    </row>
    <row r="680" spans="4:5" x14ac:dyDescent="0.25">
      <c r="D680" s="3"/>
      <c r="E680" s="3"/>
    </row>
    <row r="681" spans="4:5" x14ac:dyDescent="0.25">
      <c r="D681" s="3"/>
      <c r="E681" s="3"/>
    </row>
    <row r="682" spans="4:5" x14ac:dyDescent="0.25">
      <c r="D682" s="3"/>
      <c r="E682" s="3"/>
    </row>
    <row r="683" spans="4:5" x14ac:dyDescent="0.25">
      <c r="D683" s="3"/>
      <c r="E683" s="3"/>
    </row>
    <row r="684" spans="4:5" x14ac:dyDescent="0.25">
      <c r="D684" s="3"/>
      <c r="E684" s="3"/>
    </row>
    <row r="685" spans="4:5" x14ac:dyDescent="0.25">
      <c r="D685" s="3"/>
      <c r="E685" s="3"/>
    </row>
    <row r="686" spans="4:5" x14ac:dyDescent="0.25">
      <c r="D686" s="3"/>
      <c r="E686" s="3"/>
    </row>
    <row r="687" spans="4:5" x14ac:dyDescent="0.25">
      <c r="D687" s="3"/>
      <c r="E687" s="3"/>
    </row>
    <row r="688" spans="4:5" x14ac:dyDescent="0.25">
      <c r="D688" s="3"/>
      <c r="E688" s="3"/>
    </row>
    <row r="689" spans="4:5" x14ac:dyDescent="0.25">
      <c r="D689" s="3"/>
      <c r="E689" s="3"/>
    </row>
    <row r="690" spans="4:5" x14ac:dyDescent="0.25">
      <c r="D690" s="3"/>
      <c r="E690" s="3"/>
    </row>
    <row r="691" spans="4:5" x14ac:dyDescent="0.25">
      <c r="D691" s="3"/>
      <c r="E691" s="3"/>
    </row>
    <row r="692" spans="4:5" x14ac:dyDescent="0.25">
      <c r="D692" s="3"/>
      <c r="E692" s="3"/>
    </row>
    <row r="693" spans="4:5" x14ac:dyDescent="0.25">
      <c r="D693" s="3"/>
      <c r="E693" s="3"/>
    </row>
    <row r="694" spans="4:5" x14ac:dyDescent="0.25">
      <c r="D694" s="3"/>
      <c r="E694" s="3"/>
    </row>
    <row r="695" spans="4:5" x14ac:dyDescent="0.25">
      <c r="D695" s="3"/>
      <c r="E695" s="3"/>
    </row>
    <row r="696" spans="4:5" x14ac:dyDescent="0.25">
      <c r="D696" s="3"/>
      <c r="E696" s="3"/>
    </row>
    <row r="697" spans="4:5" x14ac:dyDescent="0.25">
      <c r="D697" s="3"/>
      <c r="E697" s="3"/>
    </row>
    <row r="698" spans="4:5" x14ac:dyDescent="0.25">
      <c r="D698" s="3"/>
      <c r="E698" s="3"/>
    </row>
    <row r="699" spans="4:5" x14ac:dyDescent="0.25">
      <c r="D699" s="3"/>
      <c r="E699" s="3"/>
    </row>
    <row r="700" spans="4:5" x14ac:dyDescent="0.25">
      <c r="D700" s="3"/>
      <c r="E700" s="3"/>
    </row>
    <row r="701" spans="4:5" x14ac:dyDescent="0.25">
      <c r="D701" s="3"/>
      <c r="E701" s="3"/>
    </row>
    <row r="702" spans="4:5" x14ac:dyDescent="0.25">
      <c r="D702" s="3"/>
      <c r="E702" s="3"/>
    </row>
    <row r="703" spans="4:5" x14ac:dyDescent="0.25">
      <c r="D703" s="3"/>
      <c r="E703" s="3"/>
    </row>
    <row r="704" spans="4:5" x14ac:dyDescent="0.25">
      <c r="D704" s="3"/>
      <c r="E704" s="3"/>
    </row>
    <row r="705" spans="4:5" x14ac:dyDescent="0.25">
      <c r="D705" s="3"/>
      <c r="E705" s="3"/>
    </row>
    <row r="706" spans="4:5" x14ac:dyDescent="0.25">
      <c r="D706" s="3"/>
      <c r="E706" s="3"/>
    </row>
    <row r="707" spans="4:5" x14ac:dyDescent="0.25">
      <c r="D707" s="3"/>
      <c r="E707" s="3"/>
    </row>
    <row r="708" spans="4:5" x14ac:dyDescent="0.25">
      <c r="D708" s="3"/>
      <c r="E708" s="3"/>
    </row>
    <row r="709" spans="4:5" x14ac:dyDescent="0.25">
      <c r="D709" s="3"/>
      <c r="E709" s="3"/>
    </row>
    <row r="710" spans="4:5" x14ac:dyDescent="0.25">
      <c r="D710" s="3"/>
      <c r="E710" s="3"/>
    </row>
    <row r="711" spans="4:5" x14ac:dyDescent="0.25">
      <c r="D711" s="3"/>
      <c r="E711" s="3"/>
    </row>
    <row r="712" spans="4:5" x14ac:dyDescent="0.25">
      <c r="D712" s="3"/>
      <c r="E712" s="3"/>
    </row>
    <row r="713" spans="4:5" x14ac:dyDescent="0.25">
      <c r="D713" s="3"/>
      <c r="E713" s="3"/>
    </row>
    <row r="714" spans="4:5" x14ac:dyDescent="0.25">
      <c r="D714" s="3"/>
      <c r="E714" s="3"/>
    </row>
    <row r="715" spans="4:5" x14ac:dyDescent="0.25">
      <c r="D715" s="3"/>
      <c r="E715" s="3"/>
    </row>
    <row r="716" spans="4:5" x14ac:dyDescent="0.25">
      <c r="D716" s="3"/>
      <c r="E716" s="3"/>
    </row>
    <row r="717" spans="4:5" x14ac:dyDescent="0.25">
      <c r="D717" s="3"/>
      <c r="E717" s="3"/>
    </row>
    <row r="718" spans="4:5" x14ac:dyDescent="0.25">
      <c r="D718" s="3"/>
      <c r="E718" s="3"/>
    </row>
    <row r="719" spans="4:5" x14ac:dyDescent="0.25">
      <c r="D719" s="3"/>
      <c r="E719" s="3"/>
    </row>
    <row r="720" spans="4:5" x14ac:dyDescent="0.25">
      <c r="D720" s="3"/>
      <c r="E720" s="3"/>
    </row>
    <row r="721" spans="4:5" x14ac:dyDescent="0.25">
      <c r="D721" s="3"/>
      <c r="E721" s="3"/>
    </row>
    <row r="722" spans="4:5" x14ac:dyDescent="0.25">
      <c r="D722" s="3"/>
      <c r="E722" s="3"/>
    </row>
    <row r="723" spans="4:5" x14ac:dyDescent="0.25">
      <c r="D723" s="3"/>
      <c r="E723" s="3"/>
    </row>
    <row r="724" spans="4:5" x14ac:dyDescent="0.25">
      <c r="D724" s="3"/>
      <c r="E724" s="3"/>
    </row>
    <row r="725" spans="4:5" x14ac:dyDescent="0.25">
      <c r="D725" s="3"/>
      <c r="E725" s="3"/>
    </row>
    <row r="726" spans="4:5" x14ac:dyDescent="0.25">
      <c r="D726" s="3"/>
      <c r="E726" s="3"/>
    </row>
    <row r="727" spans="4:5" x14ac:dyDescent="0.25">
      <c r="D727" s="3"/>
      <c r="E727" s="3"/>
    </row>
    <row r="728" spans="4:5" x14ac:dyDescent="0.25">
      <c r="D728" s="3"/>
      <c r="E728" s="3"/>
    </row>
    <row r="729" spans="4:5" x14ac:dyDescent="0.25">
      <c r="D729" s="3"/>
      <c r="E729" s="3"/>
    </row>
    <row r="730" spans="4:5" x14ac:dyDescent="0.25">
      <c r="D730" s="3"/>
      <c r="E730" s="3"/>
    </row>
    <row r="731" spans="4:5" x14ac:dyDescent="0.25">
      <c r="D731" s="3"/>
      <c r="E731" s="3"/>
    </row>
    <row r="732" spans="4:5" x14ac:dyDescent="0.25">
      <c r="D732" s="3"/>
      <c r="E732" s="3"/>
    </row>
    <row r="733" spans="4:5" x14ac:dyDescent="0.25">
      <c r="D733" s="3"/>
      <c r="E733" s="3"/>
    </row>
    <row r="734" spans="4:5" x14ac:dyDescent="0.25">
      <c r="D734" s="3"/>
      <c r="E734" s="3"/>
    </row>
    <row r="735" spans="4:5" x14ac:dyDescent="0.25">
      <c r="D735" s="3"/>
      <c r="E735" s="3"/>
    </row>
    <row r="736" spans="4:5" x14ac:dyDescent="0.25">
      <c r="D736" s="3"/>
      <c r="E736" s="3"/>
    </row>
    <row r="737" spans="4:5" x14ac:dyDescent="0.25">
      <c r="D737" s="3"/>
      <c r="E737" s="3"/>
    </row>
    <row r="738" spans="4:5" x14ac:dyDescent="0.25">
      <c r="D738" s="3"/>
      <c r="E738" s="3"/>
    </row>
    <row r="739" spans="4:5" x14ac:dyDescent="0.25">
      <c r="D739" s="3"/>
      <c r="E739" s="3"/>
    </row>
    <row r="740" spans="4:5" x14ac:dyDescent="0.25">
      <c r="D740" s="3"/>
      <c r="E740" s="3"/>
    </row>
    <row r="741" spans="4:5" x14ac:dyDescent="0.25">
      <c r="D741" s="3"/>
      <c r="E741" s="3"/>
    </row>
    <row r="742" spans="4:5" x14ac:dyDescent="0.25">
      <c r="D742" s="3"/>
      <c r="E742" s="3"/>
    </row>
    <row r="743" spans="4:5" x14ac:dyDescent="0.25">
      <c r="D743" s="3"/>
      <c r="E743" s="3"/>
    </row>
    <row r="744" spans="4:5" x14ac:dyDescent="0.25">
      <c r="D744" s="3"/>
      <c r="E744" s="3"/>
    </row>
    <row r="745" spans="4:5" x14ac:dyDescent="0.25">
      <c r="D745" s="3"/>
      <c r="E745" s="3"/>
    </row>
    <row r="746" spans="4:5" x14ac:dyDescent="0.25">
      <c r="D746" s="3"/>
      <c r="E746" s="3"/>
    </row>
    <row r="747" spans="4:5" x14ac:dyDescent="0.25">
      <c r="D747" s="3"/>
      <c r="E747" s="3"/>
    </row>
    <row r="748" spans="4:5" x14ac:dyDescent="0.25">
      <c r="D748" s="3"/>
      <c r="E748" s="3"/>
    </row>
    <row r="749" spans="4:5" x14ac:dyDescent="0.25">
      <c r="D749" s="3"/>
      <c r="E749" s="3"/>
    </row>
    <row r="750" spans="4:5" x14ac:dyDescent="0.25">
      <c r="D750" s="3"/>
      <c r="E750" s="3"/>
    </row>
    <row r="751" spans="4:5" x14ac:dyDescent="0.25">
      <c r="D751" s="3"/>
      <c r="E751" s="3"/>
    </row>
    <row r="752" spans="4:5" x14ac:dyDescent="0.25">
      <c r="D752" s="3"/>
      <c r="E752" s="3"/>
    </row>
    <row r="753" spans="4:5" x14ac:dyDescent="0.25">
      <c r="D753" s="3"/>
      <c r="E753" s="3"/>
    </row>
    <row r="754" spans="4:5" x14ac:dyDescent="0.25">
      <c r="D754" s="3"/>
      <c r="E754" s="3"/>
    </row>
    <row r="755" spans="4:5" x14ac:dyDescent="0.25">
      <c r="D755" s="3"/>
      <c r="E755" s="3"/>
    </row>
    <row r="756" spans="4:5" x14ac:dyDescent="0.25">
      <c r="D756" s="3"/>
      <c r="E756" s="3"/>
    </row>
    <row r="757" spans="4:5" x14ac:dyDescent="0.25">
      <c r="D757" s="3"/>
      <c r="E757" s="3"/>
    </row>
    <row r="758" spans="4:5" x14ac:dyDescent="0.25">
      <c r="D758" s="3"/>
      <c r="E758" s="3"/>
    </row>
    <row r="759" spans="4:5" x14ac:dyDescent="0.25">
      <c r="D759" s="3"/>
      <c r="E759" s="3"/>
    </row>
    <row r="760" spans="4:5" x14ac:dyDescent="0.25">
      <c r="D760" s="3"/>
      <c r="E760" s="3"/>
    </row>
    <row r="761" spans="4:5" x14ac:dyDescent="0.25">
      <c r="D761" s="3"/>
      <c r="E761" s="3"/>
    </row>
    <row r="762" spans="4:5" x14ac:dyDescent="0.25">
      <c r="D762" s="3"/>
      <c r="E762" s="3"/>
    </row>
    <row r="763" spans="4:5" x14ac:dyDescent="0.25">
      <c r="D763" s="3"/>
      <c r="E763" s="3"/>
    </row>
    <row r="764" spans="4:5" x14ac:dyDescent="0.25">
      <c r="D764" s="3"/>
      <c r="E764" s="3"/>
    </row>
    <row r="765" spans="4:5" x14ac:dyDescent="0.25">
      <c r="D765" s="3"/>
      <c r="E765" s="3"/>
    </row>
    <row r="766" spans="4:5" x14ac:dyDescent="0.25">
      <c r="D766" s="3"/>
      <c r="E766" s="3"/>
    </row>
    <row r="767" spans="4:5" x14ac:dyDescent="0.25">
      <c r="D767" s="3"/>
      <c r="E767" s="3"/>
    </row>
    <row r="768" spans="4:5" x14ac:dyDescent="0.25">
      <c r="D768" s="3"/>
      <c r="E768" s="3"/>
    </row>
    <row r="769" spans="4:5" x14ac:dyDescent="0.25">
      <c r="D769" s="3"/>
      <c r="E769" s="3"/>
    </row>
    <row r="770" spans="4:5" x14ac:dyDescent="0.25">
      <c r="D770" s="3"/>
      <c r="E770" s="3"/>
    </row>
    <row r="771" spans="4:5" x14ac:dyDescent="0.25">
      <c r="D771" s="3"/>
      <c r="E771" s="3"/>
    </row>
    <row r="772" spans="4:5" x14ac:dyDescent="0.25">
      <c r="D772" s="3"/>
      <c r="E772" s="3"/>
    </row>
    <row r="773" spans="4:5" x14ac:dyDescent="0.25">
      <c r="D773" s="3"/>
      <c r="E773" s="3"/>
    </row>
    <row r="774" spans="4:5" x14ac:dyDescent="0.25">
      <c r="D774" s="3"/>
      <c r="E774" s="3"/>
    </row>
    <row r="775" spans="4:5" x14ac:dyDescent="0.25">
      <c r="D775" s="3"/>
      <c r="E775" s="3"/>
    </row>
    <row r="776" spans="4:5" x14ac:dyDescent="0.25">
      <c r="D776" s="3"/>
      <c r="E776" s="3"/>
    </row>
    <row r="777" spans="4:5" x14ac:dyDescent="0.25">
      <c r="D777" s="3"/>
      <c r="E777" s="3"/>
    </row>
    <row r="778" spans="4:5" x14ac:dyDescent="0.25">
      <c r="D778" s="3"/>
      <c r="E778" s="3"/>
    </row>
    <row r="779" spans="4:5" x14ac:dyDescent="0.25">
      <c r="D779" s="3"/>
      <c r="E779" s="3"/>
    </row>
    <row r="780" spans="4:5" x14ac:dyDescent="0.25">
      <c r="D780" s="3"/>
      <c r="E780" s="3"/>
    </row>
    <row r="781" spans="4:5" x14ac:dyDescent="0.25">
      <c r="D781" s="3"/>
      <c r="E781" s="3"/>
    </row>
    <row r="782" spans="4:5" x14ac:dyDescent="0.25">
      <c r="D782" s="3"/>
      <c r="E782" s="3"/>
    </row>
    <row r="783" spans="4:5" x14ac:dyDescent="0.25">
      <c r="D783" s="3"/>
      <c r="E783" s="3"/>
    </row>
    <row r="784" spans="4:5" x14ac:dyDescent="0.25">
      <c r="D784" s="3"/>
      <c r="E784" s="3"/>
    </row>
    <row r="785" spans="4:5" x14ac:dyDescent="0.25">
      <c r="D785" s="3"/>
      <c r="E785" s="3"/>
    </row>
    <row r="786" spans="4:5" x14ac:dyDescent="0.25">
      <c r="D786" s="3"/>
      <c r="E786" s="3"/>
    </row>
    <row r="787" spans="4:5" x14ac:dyDescent="0.25">
      <c r="D787" s="3"/>
      <c r="E787" s="3"/>
    </row>
    <row r="788" spans="4:5" x14ac:dyDescent="0.25">
      <c r="D788" s="3"/>
      <c r="E788" s="3"/>
    </row>
    <row r="789" spans="4:5" x14ac:dyDescent="0.25">
      <c r="D789" s="3"/>
      <c r="E789" s="3"/>
    </row>
    <row r="790" spans="4:5" x14ac:dyDescent="0.25">
      <c r="D790" s="3"/>
      <c r="E790" s="3"/>
    </row>
    <row r="791" spans="4:5" x14ac:dyDescent="0.25">
      <c r="D791" s="3"/>
      <c r="E791" s="3"/>
    </row>
    <row r="792" spans="4:5" x14ac:dyDescent="0.25">
      <c r="D792" s="3"/>
      <c r="E792" s="3"/>
    </row>
    <row r="793" spans="4:5" x14ac:dyDescent="0.25">
      <c r="D793" s="3"/>
      <c r="E793" s="3"/>
    </row>
    <row r="794" spans="4:5" x14ac:dyDescent="0.25">
      <c r="D794" s="3"/>
      <c r="E794" s="3"/>
    </row>
    <row r="795" spans="4:5" x14ac:dyDescent="0.25">
      <c r="D795" s="3"/>
      <c r="E795" s="3"/>
    </row>
    <row r="796" spans="4:5" x14ac:dyDescent="0.25">
      <c r="D796" s="3"/>
      <c r="E796" s="3"/>
    </row>
    <row r="797" spans="4:5" x14ac:dyDescent="0.25">
      <c r="D797" s="3"/>
      <c r="E797" s="3"/>
    </row>
    <row r="798" spans="4:5" x14ac:dyDescent="0.25">
      <c r="D798" s="3"/>
      <c r="E798" s="3"/>
    </row>
    <row r="799" spans="4:5" x14ac:dyDescent="0.25">
      <c r="D799" s="3"/>
      <c r="E799" s="3"/>
    </row>
    <row r="800" spans="4:5" x14ac:dyDescent="0.25">
      <c r="D800" s="3"/>
      <c r="E800" s="3"/>
    </row>
    <row r="801" spans="4:5" x14ac:dyDescent="0.25">
      <c r="D801" s="3"/>
      <c r="E801" s="3"/>
    </row>
    <row r="802" spans="4:5" x14ac:dyDescent="0.25">
      <c r="D802" s="3"/>
      <c r="E802" s="3"/>
    </row>
    <row r="803" spans="4:5" x14ac:dyDescent="0.25">
      <c r="D803" s="3"/>
      <c r="E803" s="3"/>
    </row>
    <row r="804" spans="4:5" x14ac:dyDescent="0.25">
      <c r="D804" s="3"/>
      <c r="E804" s="3"/>
    </row>
    <row r="805" spans="4:5" x14ac:dyDescent="0.25">
      <c r="D805" s="3"/>
      <c r="E805" s="3"/>
    </row>
    <row r="806" spans="4:5" x14ac:dyDescent="0.25">
      <c r="D806" s="3"/>
      <c r="E806" s="3"/>
    </row>
    <row r="807" spans="4:5" x14ac:dyDescent="0.25">
      <c r="D807" s="3"/>
      <c r="E807" s="3"/>
    </row>
    <row r="808" spans="4:5" x14ac:dyDescent="0.25">
      <c r="D808" s="3"/>
      <c r="E808" s="3"/>
    </row>
    <row r="809" spans="4:5" x14ac:dyDescent="0.25">
      <c r="D809" s="3"/>
      <c r="E809" s="3"/>
    </row>
    <row r="810" spans="4:5" x14ac:dyDescent="0.25">
      <c r="D810" s="3"/>
      <c r="E810" s="3"/>
    </row>
    <row r="811" spans="4:5" x14ac:dyDescent="0.25">
      <c r="D811" s="3"/>
      <c r="E811" s="3"/>
    </row>
    <row r="812" spans="4:5" x14ac:dyDescent="0.25">
      <c r="D812" s="3"/>
      <c r="E812" s="3"/>
    </row>
    <row r="813" spans="4:5" x14ac:dyDescent="0.25">
      <c r="D813" s="3"/>
      <c r="E813" s="3"/>
    </row>
    <row r="814" spans="4:5" x14ac:dyDescent="0.25">
      <c r="D814" s="3"/>
      <c r="E814" s="3"/>
    </row>
    <row r="815" spans="4:5" x14ac:dyDescent="0.25">
      <c r="D815" s="3"/>
      <c r="E815" s="3"/>
    </row>
    <row r="816" spans="4:5" x14ac:dyDescent="0.25">
      <c r="D816" s="3"/>
      <c r="E816" s="3"/>
    </row>
    <row r="817" spans="4:5" x14ac:dyDescent="0.25">
      <c r="D817" s="3"/>
      <c r="E817" s="3"/>
    </row>
    <row r="818" spans="4:5" x14ac:dyDescent="0.25">
      <c r="D818" s="3"/>
      <c r="E818" s="3"/>
    </row>
    <row r="819" spans="4:5" x14ac:dyDescent="0.25">
      <c r="D819" s="3"/>
      <c r="E819" s="3"/>
    </row>
    <row r="820" spans="4:5" x14ac:dyDescent="0.25">
      <c r="D820" s="3"/>
      <c r="E820" s="3"/>
    </row>
    <row r="821" spans="4:5" x14ac:dyDescent="0.25">
      <c r="D821" s="3"/>
      <c r="E821" s="3"/>
    </row>
    <row r="822" spans="4:5" x14ac:dyDescent="0.25">
      <c r="D822" s="3"/>
      <c r="E822" s="3"/>
    </row>
    <row r="823" spans="4:5" x14ac:dyDescent="0.25">
      <c r="D823" s="3"/>
      <c r="E823" s="3"/>
    </row>
    <row r="824" spans="4:5" x14ac:dyDescent="0.25">
      <c r="D824" s="3"/>
      <c r="E824" s="3"/>
    </row>
    <row r="825" spans="4:5" x14ac:dyDescent="0.25">
      <c r="D825" s="3"/>
      <c r="E825" s="3"/>
    </row>
    <row r="826" spans="4:5" x14ac:dyDescent="0.25">
      <c r="D826" s="3"/>
      <c r="E826" s="3"/>
    </row>
    <row r="827" spans="4:5" x14ac:dyDescent="0.25">
      <c r="D827" s="3"/>
      <c r="E827" s="3"/>
    </row>
    <row r="828" spans="4:5" x14ac:dyDescent="0.25">
      <c r="D828" s="3"/>
      <c r="E828" s="3"/>
    </row>
    <row r="829" spans="4:5" x14ac:dyDescent="0.25">
      <c r="D829" s="3"/>
      <c r="E829" s="3"/>
    </row>
    <row r="830" spans="4:5" x14ac:dyDescent="0.25">
      <c r="D830" s="3"/>
      <c r="E830" s="3"/>
    </row>
    <row r="831" spans="4:5" x14ac:dyDescent="0.25">
      <c r="D831" s="3"/>
      <c r="E831" s="3"/>
    </row>
    <row r="832" spans="4:5" x14ac:dyDescent="0.25">
      <c r="D832" s="3"/>
      <c r="E832" s="3"/>
    </row>
    <row r="833" spans="4:5" x14ac:dyDescent="0.25">
      <c r="D833" s="3"/>
      <c r="E833" s="3"/>
    </row>
    <row r="834" spans="4:5" x14ac:dyDescent="0.25">
      <c r="D834" s="3"/>
      <c r="E834" s="3"/>
    </row>
    <row r="835" spans="4:5" x14ac:dyDescent="0.25">
      <c r="D835" s="3"/>
      <c r="E835" s="3"/>
    </row>
    <row r="836" spans="4:5" x14ac:dyDescent="0.25">
      <c r="D836" s="3"/>
      <c r="E836" s="3"/>
    </row>
    <row r="837" spans="4:5" x14ac:dyDescent="0.25">
      <c r="D837" s="3"/>
      <c r="E837" s="3"/>
    </row>
    <row r="838" spans="4:5" x14ac:dyDescent="0.25">
      <c r="D838" s="3"/>
      <c r="E838" s="3"/>
    </row>
    <row r="839" spans="4:5" x14ac:dyDescent="0.25">
      <c r="D839" s="3"/>
      <c r="E839" s="3"/>
    </row>
    <row r="840" spans="4:5" x14ac:dyDescent="0.25">
      <c r="D840" s="3"/>
      <c r="E840" s="3"/>
    </row>
    <row r="841" spans="4:5" x14ac:dyDescent="0.25">
      <c r="D841" s="3"/>
      <c r="E841" s="3"/>
    </row>
    <row r="842" spans="4:5" x14ac:dyDescent="0.25">
      <c r="D842" s="3"/>
      <c r="E842" s="3"/>
    </row>
    <row r="843" spans="4:5" x14ac:dyDescent="0.25">
      <c r="D843" s="3"/>
      <c r="E843" s="3"/>
    </row>
    <row r="844" spans="4:5" x14ac:dyDescent="0.25">
      <c r="D844" s="3"/>
      <c r="E844" s="3"/>
    </row>
    <row r="845" spans="4:5" x14ac:dyDescent="0.25">
      <c r="D845" s="3"/>
      <c r="E845" s="3"/>
    </row>
    <row r="846" spans="4:5" x14ac:dyDescent="0.25">
      <c r="D846" s="3"/>
      <c r="E846" s="3"/>
    </row>
    <row r="847" spans="4:5" x14ac:dyDescent="0.25">
      <c r="D847" s="3"/>
      <c r="E847" s="3"/>
    </row>
    <row r="848" spans="4:5" x14ac:dyDescent="0.25">
      <c r="D848" s="3"/>
      <c r="E848" s="3"/>
    </row>
    <row r="849" spans="4:5" x14ac:dyDescent="0.25">
      <c r="D849" s="3"/>
      <c r="E849" s="3"/>
    </row>
    <row r="850" spans="4:5" x14ac:dyDescent="0.25">
      <c r="D850" s="3"/>
      <c r="E850" s="3"/>
    </row>
    <row r="851" spans="4:5" x14ac:dyDescent="0.25">
      <c r="D851" s="3"/>
      <c r="E851" s="3"/>
    </row>
    <row r="852" spans="4:5" x14ac:dyDescent="0.25">
      <c r="D852" s="3"/>
      <c r="E852" s="3"/>
    </row>
    <row r="853" spans="4:5" x14ac:dyDescent="0.25">
      <c r="D853" s="3"/>
      <c r="E853" s="3"/>
    </row>
    <row r="854" spans="4:5" x14ac:dyDescent="0.25">
      <c r="D854" s="3"/>
      <c r="E854" s="3"/>
    </row>
    <row r="855" spans="4:5" x14ac:dyDescent="0.25">
      <c r="D855" s="3"/>
      <c r="E855" s="3"/>
    </row>
    <row r="856" spans="4:5" x14ac:dyDescent="0.25">
      <c r="D856" s="3"/>
      <c r="E856" s="3"/>
    </row>
    <row r="857" spans="4:5" x14ac:dyDescent="0.25">
      <c r="D857" s="3"/>
      <c r="E857" s="3"/>
    </row>
    <row r="858" spans="4:5" x14ac:dyDescent="0.25">
      <c r="D858" s="3"/>
      <c r="E858" s="3"/>
    </row>
    <row r="859" spans="4:5" x14ac:dyDescent="0.25">
      <c r="D859" s="3"/>
      <c r="E859" s="3"/>
    </row>
    <row r="860" spans="4:5" x14ac:dyDescent="0.25">
      <c r="D860" s="3"/>
      <c r="E860" s="3"/>
    </row>
    <row r="861" spans="4:5" x14ac:dyDescent="0.25">
      <c r="D861" s="3"/>
      <c r="E861" s="3"/>
    </row>
    <row r="862" spans="4:5" x14ac:dyDescent="0.25">
      <c r="D862" s="3"/>
      <c r="E862" s="3"/>
    </row>
    <row r="863" spans="4:5" x14ac:dyDescent="0.25">
      <c r="D863" s="3"/>
      <c r="E863" s="3"/>
    </row>
    <row r="864" spans="4:5" x14ac:dyDescent="0.25">
      <c r="D864" s="3"/>
      <c r="E864" s="3"/>
    </row>
    <row r="865" spans="4:5" x14ac:dyDescent="0.25">
      <c r="D865" s="3"/>
      <c r="E865" s="3"/>
    </row>
    <row r="866" spans="4:5" x14ac:dyDescent="0.25">
      <c r="D866" s="3"/>
      <c r="E866" s="3"/>
    </row>
    <row r="867" spans="4:5" x14ac:dyDescent="0.25">
      <c r="D867" s="3"/>
      <c r="E867" s="3"/>
    </row>
    <row r="868" spans="4:5" x14ac:dyDescent="0.25">
      <c r="D868" s="3"/>
      <c r="E868" s="3"/>
    </row>
    <row r="869" spans="4:5" x14ac:dyDescent="0.25">
      <c r="D869" s="3"/>
      <c r="E869" s="3"/>
    </row>
    <row r="870" spans="4:5" x14ac:dyDescent="0.25">
      <c r="D870" s="3"/>
      <c r="E870" s="3"/>
    </row>
    <row r="871" spans="4:5" x14ac:dyDescent="0.25">
      <c r="D871" s="3"/>
      <c r="E871" s="3"/>
    </row>
    <row r="872" spans="4:5" x14ac:dyDescent="0.25">
      <c r="D872" s="3"/>
      <c r="E872" s="3"/>
    </row>
    <row r="873" spans="4:5" x14ac:dyDescent="0.25">
      <c r="D873" s="3"/>
      <c r="E873" s="3"/>
    </row>
    <row r="874" spans="4:5" x14ac:dyDescent="0.25">
      <c r="D874" s="3"/>
      <c r="E874" s="3"/>
    </row>
    <row r="875" spans="4:5" x14ac:dyDescent="0.25">
      <c r="D875" s="3"/>
      <c r="E875" s="3"/>
    </row>
    <row r="876" spans="4:5" x14ac:dyDescent="0.25">
      <c r="D876" s="3"/>
      <c r="E876" s="3"/>
    </row>
    <row r="877" spans="4:5" x14ac:dyDescent="0.25">
      <c r="D877" s="3"/>
      <c r="E877" s="3"/>
    </row>
    <row r="878" spans="4:5" x14ac:dyDescent="0.25">
      <c r="D878" s="3"/>
      <c r="E878" s="3"/>
    </row>
    <row r="879" spans="4:5" x14ac:dyDescent="0.25">
      <c r="D879" s="3"/>
      <c r="E879" s="3"/>
    </row>
    <row r="880" spans="4:5" x14ac:dyDescent="0.25">
      <c r="D880" s="3"/>
      <c r="E880" s="3"/>
    </row>
    <row r="881" spans="4:5" x14ac:dyDescent="0.25">
      <c r="D881" s="3"/>
      <c r="E881" s="3"/>
    </row>
    <row r="882" spans="4:5" x14ac:dyDescent="0.25">
      <c r="D882" s="3"/>
      <c r="E882" s="3"/>
    </row>
    <row r="883" spans="4:5" x14ac:dyDescent="0.25">
      <c r="D883" s="3"/>
      <c r="E883" s="3"/>
    </row>
    <row r="884" spans="4:5" x14ac:dyDescent="0.25">
      <c r="D884" s="3"/>
      <c r="E884" s="3"/>
    </row>
    <row r="885" spans="4:5" x14ac:dyDescent="0.25">
      <c r="D885" s="3"/>
      <c r="E885" s="3"/>
    </row>
    <row r="886" spans="4:5" x14ac:dyDescent="0.25">
      <c r="D886" s="3"/>
      <c r="E886" s="3"/>
    </row>
    <row r="887" spans="4:5" x14ac:dyDescent="0.25">
      <c r="D887" s="3"/>
      <c r="E887" s="3"/>
    </row>
    <row r="888" spans="4:5" x14ac:dyDescent="0.25">
      <c r="D888" s="3"/>
      <c r="E888" s="3"/>
    </row>
    <row r="889" spans="4:5" x14ac:dyDescent="0.25">
      <c r="D889" s="3"/>
      <c r="E889" s="3"/>
    </row>
    <row r="890" spans="4:5" x14ac:dyDescent="0.25">
      <c r="D890" s="3"/>
      <c r="E890" s="3"/>
    </row>
    <row r="891" spans="4:5" x14ac:dyDescent="0.25">
      <c r="D891" s="3"/>
      <c r="E891" s="3"/>
    </row>
    <row r="892" spans="4:5" x14ac:dyDescent="0.25">
      <c r="D892" s="3"/>
      <c r="E892" s="3"/>
    </row>
    <row r="893" spans="4:5" x14ac:dyDescent="0.25">
      <c r="D893" s="3"/>
      <c r="E893" s="3"/>
    </row>
    <row r="894" spans="4:5" x14ac:dyDescent="0.25">
      <c r="D894" s="3"/>
      <c r="E894" s="3"/>
    </row>
    <row r="895" spans="4:5" x14ac:dyDescent="0.25">
      <c r="D895" s="3"/>
      <c r="E895" s="3"/>
    </row>
    <row r="896" spans="4:5" x14ac:dyDescent="0.25">
      <c r="D896" s="3"/>
      <c r="E896" s="3"/>
    </row>
    <row r="897" spans="4:5" x14ac:dyDescent="0.25">
      <c r="D897" s="3"/>
      <c r="E897" s="3"/>
    </row>
    <row r="898" spans="4:5" x14ac:dyDescent="0.25">
      <c r="D898" s="3"/>
      <c r="E898" s="3"/>
    </row>
    <row r="899" spans="4:5" x14ac:dyDescent="0.25">
      <c r="D899" s="3"/>
      <c r="E899" s="3"/>
    </row>
    <row r="900" spans="4:5" x14ac:dyDescent="0.25">
      <c r="D900" s="3"/>
      <c r="E900" s="3"/>
    </row>
    <row r="901" spans="4:5" x14ac:dyDescent="0.25">
      <c r="D901" s="3"/>
      <c r="E901" s="3"/>
    </row>
    <row r="902" spans="4:5" x14ac:dyDescent="0.25">
      <c r="D902" s="3"/>
      <c r="E902" s="3"/>
    </row>
    <row r="903" spans="4:5" x14ac:dyDescent="0.25">
      <c r="D903" s="3"/>
      <c r="E903" s="3"/>
    </row>
    <row r="904" spans="4:5" x14ac:dyDescent="0.25">
      <c r="D904" s="3"/>
      <c r="E904" s="3"/>
    </row>
    <row r="905" spans="4:5" x14ac:dyDescent="0.25">
      <c r="D905" s="3"/>
      <c r="E905" s="3"/>
    </row>
    <row r="906" spans="4:5" x14ac:dyDescent="0.25">
      <c r="D906" s="3"/>
      <c r="E906" s="3"/>
    </row>
    <row r="907" spans="4:5" x14ac:dyDescent="0.25">
      <c r="D907" s="3"/>
      <c r="E907" s="3"/>
    </row>
    <row r="908" spans="4:5" x14ac:dyDescent="0.25">
      <c r="D908" s="3"/>
      <c r="E908" s="3"/>
    </row>
    <row r="909" spans="4:5" x14ac:dyDescent="0.25">
      <c r="D909" s="3"/>
      <c r="E909" s="3"/>
    </row>
    <row r="910" spans="4:5" x14ac:dyDescent="0.25">
      <c r="D910" s="3"/>
      <c r="E910" s="3"/>
    </row>
    <row r="911" spans="4:5" x14ac:dyDescent="0.25">
      <c r="D911" s="3"/>
      <c r="E911" s="3"/>
    </row>
    <row r="912" spans="4:5" x14ac:dyDescent="0.25">
      <c r="D912" s="3"/>
      <c r="E912" s="3"/>
    </row>
    <row r="913" spans="4:5" x14ac:dyDescent="0.25">
      <c r="D913" s="3"/>
      <c r="E913" s="3"/>
    </row>
    <row r="914" spans="4:5" x14ac:dyDescent="0.25">
      <c r="D914" s="3"/>
      <c r="E914" s="3"/>
    </row>
    <row r="915" spans="4:5" x14ac:dyDescent="0.25">
      <c r="D915" s="3"/>
      <c r="E915" s="3"/>
    </row>
    <row r="916" spans="4:5" x14ac:dyDescent="0.25">
      <c r="D916" s="3"/>
      <c r="E916" s="3"/>
    </row>
    <row r="917" spans="4:5" x14ac:dyDescent="0.25">
      <c r="D917" s="3"/>
      <c r="E917" s="3"/>
    </row>
    <row r="918" spans="4:5" x14ac:dyDescent="0.25">
      <c r="D918" s="3"/>
      <c r="E918" s="3"/>
    </row>
    <row r="919" spans="4:5" x14ac:dyDescent="0.25">
      <c r="D919" s="3"/>
      <c r="E919" s="3"/>
    </row>
    <row r="920" spans="4:5" x14ac:dyDescent="0.25">
      <c r="D920" s="3"/>
      <c r="E920" s="3"/>
    </row>
    <row r="921" spans="4:5" x14ac:dyDescent="0.25">
      <c r="D921" s="3"/>
      <c r="E921" s="3"/>
    </row>
    <row r="922" spans="4:5" x14ac:dyDescent="0.25">
      <c r="D922" s="3"/>
      <c r="E922" s="3"/>
    </row>
    <row r="923" spans="4:5" x14ac:dyDescent="0.25">
      <c r="D923" s="3"/>
      <c r="E923" s="3"/>
    </row>
    <row r="924" spans="4:5" x14ac:dyDescent="0.25">
      <c r="D924" s="3"/>
      <c r="E924" s="3"/>
    </row>
    <row r="925" spans="4:5" x14ac:dyDescent="0.25">
      <c r="D925" s="3"/>
      <c r="E925" s="3"/>
    </row>
    <row r="926" spans="4:5" x14ac:dyDescent="0.25">
      <c r="D926" s="3"/>
      <c r="E926" s="3"/>
    </row>
    <row r="927" spans="4:5" x14ac:dyDescent="0.25">
      <c r="D927" s="3"/>
      <c r="E927" s="3"/>
    </row>
    <row r="928" spans="4:5" x14ac:dyDescent="0.25">
      <c r="D928" s="3"/>
      <c r="E928" s="3"/>
    </row>
    <row r="929" spans="4:5" x14ac:dyDescent="0.25">
      <c r="D929" s="3"/>
      <c r="E929" s="3"/>
    </row>
    <row r="930" spans="4:5" x14ac:dyDescent="0.25">
      <c r="D930" s="3"/>
      <c r="E930" s="3"/>
    </row>
    <row r="931" spans="4:5" x14ac:dyDescent="0.25">
      <c r="D931" s="3"/>
      <c r="E931" s="3"/>
    </row>
    <row r="932" spans="4:5" x14ac:dyDescent="0.25">
      <c r="D932" s="3"/>
      <c r="E932" s="3"/>
    </row>
    <row r="933" spans="4:5" x14ac:dyDescent="0.25">
      <c r="D933" s="3"/>
      <c r="E933" s="3"/>
    </row>
    <row r="934" spans="4:5" x14ac:dyDescent="0.25">
      <c r="D934" s="3"/>
      <c r="E934" s="3"/>
    </row>
    <row r="935" spans="4:5" x14ac:dyDescent="0.25">
      <c r="D935" s="3"/>
      <c r="E935" s="3"/>
    </row>
    <row r="936" spans="4:5" x14ac:dyDescent="0.25">
      <c r="D936" s="3"/>
      <c r="E936" s="3"/>
    </row>
    <row r="937" spans="4:5" x14ac:dyDescent="0.25">
      <c r="D937" s="3"/>
      <c r="E937" s="3"/>
    </row>
    <row r="938" spans="4:5" x14ac:dyDescent="0.25">
      <c r="D938" s="3"/>
      <c r="E938" s="3"/>
    </row>
    <row r="939" spans="4:5" x14ac:dyDescent="0.25">
      <c r="D939" s="3"/>
      <c r="E939" s="3"/>
    </row>
    <row r="940" spans="4:5" x14ac:dyDescent="0.25">
      <c r="D940" s="3"/>
      <c r="E940" s="3"/>
    </row>
    <row r="941" spans="4:5" x14ac:dyDescent="0.25">
      <c r="D941" s="3"/>
      <c r="E941" s="3"/>
    </row>
    <row r="942" spans="4:5" x14ac:dyDescent="0.25">
      <c r="D942" s="3"/>
      <c r="E942" s="3"/>
    </row>
    <row r="943" spans="4:5" x14ac:dyDescent="0.25">
      <c r="D943" s="3"/>
      <c r="E943" s="3"/>
    </row>
    <row r="944" spans="4:5" x14ac:dyDescent="0.25">
      <c r="D944" s="3"/>
      <c r="E944" s="3"/>
    </row>
    <row r="945" spans="4:5" x14ac:dyDescent="0.25">
      <c r="D945" s="3"/>
      <c r="E945" s="3"/>
    </row>
    <row r="946" spans="4:5" x14ac:dyDescent="0.25">
      <c r="D946" s="3"/>
      <c r="E946" s="3"/>
    </row>
    <row r="947" spans="4:5" x14ac:dyDescent="0.25">
      <c r="D947" s="3"/>
      <c r="E947" s="3"/>
    </row>
    <row r="948" spans="4:5" x14ac:dyDescent="0.25">
      <c r="D948" s="3"/>
      <c r="E948" s="3"/>
    </row>
    <row r="949" spans="4:5" x14ac:dyDescent="0.25">
      <c r="D949" s="3"/>
      <c r="E949" s="3"/>
    </row>
    <row r="950" spans="4:5" x14ac:dyDescent="0.25">
      <c r="D950" s="3"/>
      <c r="E950" s="3"/>
    </row>
    <row r="951" spans="4:5" x14ac:dyDescent="0.25">
      <c r="D951" s="3"/>
      <c r="E951" s="3"/>
    </row>
    <row r="952" spans="4:5" x14ac:dyDescent="0.25">
      <c r="D952" s="3"/>
      <c r="E952" s="3"/>
    </row>
    <row r="953" spans="4:5" x14ac:dyDescent="0.25">
      <c r="D953" s="3"/>
      <c r="E953" s="3"/>
    </row>
    <row r="954" spans="4:5" x14ac:dyDescent="0.25">
      <c r="D954" s="3"/>
      <c r="E954" s="3"/>
    </row>
    <row r="955" spans="4:5" x14ac:dyDescent="0.25">
      <c r="D955" s="3"/>
      <c r="E955" s="3"/>
    </row>
    <row r="956" spans="4:5" x14ac:dyDescent="0.25">
      <c r="D956" s="3"/>
      <c r="E956" s="3"/>
    </row>
    <row r="957" spans="4:5" x14ac:dyDescent="0.25">
      <c r="D957" s="3"/>
      <c r="E957" s="3"/>
    </row>
    <row r="958" spans="4:5" x14ac:dyDescent="0.25">
      <c r="D958" s="3"/>
      <c r="E958" s="3"/>
    </row>
    <row r="959" spans="4:5" x14ac:dyDescent="0.25">
      <c r="D959" s="3"/>
      <c r="E959" s="3"/>
    </row>
    <row r="960" spans="4:5" x14ac:dyDescent="0.25">
      <c r="D960" s="3"/>
      <c r="E960" s="3"/>
    </row>
    <row r="961" spans="4:5" x14ac:dyDescent="0.25">
      <c r="D961" s="3"/>
      <c r="E961" s="3"/>
    </row>
    <row r="962" spans="4:5" x14ac:dyDescent="0.25">
      <c r="D962" s="3"/>
      <c r="E962" s="3"/>
    </row>
    <row r="963" spans="4:5" x14ac:dyDescent="0.25">
      <c r="D963" s="3"/>
      <c r="E963" s="3"/>
    </row>
    <row r="964" spans="4:5" x14ac:dyDescent="0.25">
      <c r="D964" s="3"/>
      <c r="E964" s="3"/>
    </row>
    <row r="965" spans="4:5" x14ac:dyDescent="0.25">
      <c r="D965" s="3"/>
      <c r="E965" s="3"/>
    </row>
    <row r="966" spans="4:5" x14ac:dyDescent="0.25">
      <c r="D966" s="3"/>
      <c r="E966" s="3"/>
    </row>
    <row r="967" spans="4:5" x14ac:dyDescent="0.25">
      <c r="D967" s="3"/>
      <c r="E967" s="3"/>
    </row>
    <row r="968" spans="4:5" x14ac:dyDescent="0.25">
      <c r="D968" s="3"/>
      <c r="E968" s="3"/>
    </row>
    <row r="969" spans="4:5" x14ac:dyDescent="0.25">
      <c r="D969" s="3"/>
      <c r="E969" s="3"/>
    </row>
    <row r="970" spans="4:5" x14ac:dyDescent="0.25">
      <c r="D970" s="3"/>
      <c r="E970" s="3"/>
    </row>
    <row r="971" spans="4:5" x14ac:dyDescent="0.25">
      <c r="D971" s="3"/>
      <c r="E971" s="3"/>
    </row>
    <row r="972" spans="4:5" x14ac:dyDescent="0.25">
      <c r="D972" s="3"/>
      <c r="E972" s="3"/>
    </row>
    <row r="973" spans="4:5" x14ac:dyDescent="0.25">
      <c r="D973" s="3"/>
      <c r="E973" s="3"/>
    </row>
    <row r="974" spans="4:5" x14ac:dyDescent="0.25">
      <c r="D974" s="3"/>
      <c r="E974" s="3"/>
    </row>
    <row r="975" spans="4:5" x14ac:dyDescent="0.25">
      <c r="D975" s="3"/>
      <c r="E975" s="3"/>
    </row>
    <row r="976" spans="4:5" x14ac:dyDescent="0.25">
      <c r="D976" s="3"/>
      <c r="E976" s="3"/>
    </row>
    <row r="977" spans="4:5" x14ac:dyDescent="0.25">
      <c r="D977" s="3"/>
      <c r="E977" s="3"/>
    </row>
    <row r="978" spans="4:5" x14ac:dyDescent="0.25">
      <c r="D978" s="3"/>
      <c r="E978" s="3"/>
    </row>
    <row r="979" spans="4:5" x14ac:dyDescent="0.25">
      <c r="D979" s="3"/>
      <c r="E979" s="3"/>
    </row>
    <row r="980" spans="4:5" x14ac:dyDescent="0.25">
      <c r="D980" s="3"/>
      <c r="E980" s="3"/>
    </row>
    <row r="981" spans="4:5" x14ac:dyDescent="0.25">
      <c r="D981" s="3"/>
      <c r="E981" s="3"/>
    </row>
    <row r="982" spans="4:5" x14ac:dyDescent="0.25">
      <c r="D982" s="3"/>
      <c r="E982" s="3"/>
    </row>
    <row r="983" spans="4:5" x14ac:dyDescent="0.25">
      <c r="D983" s="3"/>
      <c r="E983" s="3"/>
    </row>
    <row r="984" spans="4:5" x14ac:dyDescent="0.25">
      <c r="D984" s="3"/>
      <c r="E984" s="3"/>
    </row>
    <row r="985" spans="4:5" x14ac:dyDescent="0.25">
      <c r="D985" s="3"/>
      <c r="E985" s="3"/>
    </row>
    <row r="986" spans="4:5" x14ac:dyDescent="0.25">
      <c r="D986" s="3"/>
      <c r="E986" s="3"/>
    </row>
    <row r="987" spans="4:5" x14ac:dyDescent="0.25">
      <c r="D987" s="3"/>
      <c r="E987" s="3"/>
    </row>
    <row r="988" spans="4:5" x14ac:dyDescent="0.25">
      <c r="D988" s="3"/>
      <c r="E988" s="3"/>
    </row>
    <row r="989" spans="4:5" x14ac:dyDescent="0.25">
      <c r="D989" s="3"/>
      <c r="E989" s="3"/>
    </row>
    <row r="990" spans="4:5" x14ac:dyDescent="0.25">
      <c r="D990" s="3"/>
      <c r="E990" s="3"/>
    </row>
    <row r="991" spans="4:5" x14ac:dyDescent="0.25">
      <c r="D991" s="3"/>
      <c r="E991" s="3"/>
    </row>
    <row r="992" spans="4:5" x14ac:dyDescent="0.25">
      <c r="D992" s="3"/>
      <c r="E992" s="3"/>
    </row>
    <row r="993" spans="4:5" x14ac:dyDescent="0.25">
      <c r="D993" s="3"/>
      <c r="E993" s="3"/>
    </row>
    <row r="994" spans="4:5" x14ac:dyDescent="0.25">
      <c r="D994" s="3"/>
      <c r="E994" s="3"/>
    </row>
    <row r="995" spans="4:5" x14ac:dyDescent="0.25">
      <c r="D995" s="3"/>
      <c r="E995" s="3"/>
    </row>
    <row r="996" spans="4:5" x14ac:dyDescent="0.25">
      <c r="D996" s="3"/>
      <c r="E996" s="3"/>
    </row>
    <row r="997" spans="4:5" x14ac:dyDescent="0.25">
      <c r="D997" s="3"/>
      <c r="E997" s="3"/>
    </row>
    <row r="998" spans="4:5" x14ac:dyDescent="0.25">
      <c r="D998" s="3"/>
      <c r="E998" s="3"/>
    </row>
    <row r="999" spans="4:5" x14ac:dyDescent="0.25">
      <c r="D999" s="3"/>
      <c r="E999" s="3"/>
    </row>
    <row r="1000" spans="4:5" x14ac:dyDescent="0.25">
      <c r="D1000" s="3"/>
      <c r="E1000" s="3"/>
    </row>
  </sheetData>
  <hyperlinks>
    <hyperlink ref="D6" r:id="rId2" display="http://ba.cm/"/>
    <hyperlink ref="D7" r:id="rId3" display="http://ba.eb/"/>
    <hyperlink ref="D8" r:id="rId4" display="http://ba.eb.ep/"/>
    <hyperlink ref="D9" r:id="rId5" display="http://ba.eb.fn/"/>
    <hyperlink ref="D10" r:id="rId6" display="http://ba.eb.mg/"/>
    <hyperlink ref="D11" r:id="rId7" display="http://ba.eb.mk/"/>
    <hyperlink ref="D12" r:id="rId8" display="http://ba.ed/"/>
    <hyperlink ref="D13" r:id="rId9" display="http://ba.en/"/>
    <hyperlink ref="D14" r:id="rId10" display="http://ba.en.cm.cr/"/>
    <hyperlink ref="D15" r:id="rId11" display="http://ba.en.se/"/>
    <hyperlink ref="D16" r:id="rId12" display="http://ba.en.th/"/>
    <hyperlink ref="D17" r:id="rId13" display="http://ba.en.th.tp/"/>
    <hyperlink ref="D18" r:id="rId14" display="http://ba.es.st/"/>
    <hyperlink ref="D19" r:id="rId15" display="http://ba.fa.ah/"/>
    <hyperlink ref="D20" r:id="rId16" display="http://ba.fa.ms/"/>
    <hyperlink ref="D21" r:id="rId17" display="http://ba.hs/"/>
    <hyperlink ref="D22" r:id="rId18" display="http://ba.hs.ss.se/"/>
    <hyperlink ref="D23" r:id="rId19" display="http://ba.is/"/>
    <hyperlink ref="D24" r:id="rId20" display="http://ba.it.dm/"/>
    <hyperlink ref="D25" r:id="rId21" display="http://ba.it.ma/"/>
    <hyperlink ref="D26" r:id="rId22" display="http://ba.la.pc/"/>
    <hyperlink ref="D27" r:id="rId23" display="http://ba.pl/"/>
    <hyperlink ref="D28" r:id="rId24" display="http://ba.pl.ps.eb.ec/"/>
    <hyperlink ref="D29" r:id="rId25" display="http://ba.ps/"/>
    <hyperlink ref="D30" r:id="rId26" display="http://ba.ps.ip/"/>
    <hyperlink ref="D31" r:id="rId27" display="http://ba.py/"/>
    <hyperlink ref="D32" r:id="rId28" display="http://ba.rl/"/>
    <hyperlink ref="D33" r:id="rId29" display="http://ba.so/"/>
    <hyperlink ref="D34" r:id="rId30" display="http://ba.so.an/"/>
    <hyperlink ref="D35" r:id="rId31" display="http://ba.th.ap/"/>
    <hyperlink ref="D36" r:id="rId32" display="http://ba.wl/"/>
    <hyperlink ref="D37" r:id="rId33" display="http://ba.wl.fr/"/>
    <hyperlink ref="D38" r:id="rId34" display="http://ba.wl.ru/"/>
    <hyperlink ref="D39" r:id="rId35" display="http://ba.wl.sp/"/>
    <hyperlink ref="D40" r:id="rId36" display="http://bs.bi/"/>
    <hyperlink ref="D41" r:id="rId37" display="http://bs.bi.cm.hc/"/>
    <hyperlink ref="D42" r:id="rId38" display="http://bs.ch/"/>
    <hyperlink ref="D43" r:id="rId39" display="http://bs.ch.bc/"/>
    <hyperlink ref="D44" r:id="rId40" display="http://bs.cs/"/>
    <hyperlink ref="D45" r:id="rId41" display="http://bs.eb/"/>
    <hyperlink ref="D46" r:id="rId42" display="http://bs.eb.ac/"/>
    <hyperlink ref="D47" r:id="rId43" display="http://bs.eb.ec/"/>
    <hyperlink ref="D48" r:id="rId44" display="http://bs.eb.ep/"/>
    <hyperlink ref="D49" r:id="rId45" display="http://bs.eb.fn/"/>
    <hyperlink ref="D50" r:id="rId46" display="http://bs.eb.ib/"/>
    <hyperlink ref="D51" r:id="rId47" display="http://bs.eb.it/"/>
    <hyperlink ref="D52" r:id="rId48" display="http://bs.eb.mg/"/>
    <hyperlink ref="D53" r:id="rId49" display="http://bs.eb.mk/"/>
    <hyperlink ref="D54" r:id="rId50" display="http://bs.ed/"/>
    <hyperlink ref="D56" r:id="rId51" display="http://bs.ed.pk4.sp/"/>
    <hyperlink ref="D57" r:id="rId52" display="http://bs.ee.sc/"/>
    <hyperlink ref="D58" r:id="rId53" display="http://bs.es.sc/"/>
    <hyperlink ref="D59" r:id="rId54" display="http://bs.es.wc/"/>
    <hyperlink ref="D60" r:id="rId55" display="http://bs.gl/"/>
    <hyperlink ref="D61" r:id="rId56" display="http://bs.it/"/>
    <hyperlink ref="D62" r:id="rId57" display="http://bs.la.ns/"/>
    <hyperlink ref="D63" r:id="rId58" display="http://bs.ma/"/>
    <hyperlink ref="D64" r:id="rId59" display="http://bs.pc/"/>
    <hyperlink ref="D65" r:id="rId60" display="http://bs.pc.ep/"/>
    <hyperlink ref="D66" r:id="rId61" display="http://bs.pc.se/"/>
    <hyperlink ref="D67" r:id="rId62" display="http://bs.py/"/>
    <hyperlink ref="D68" r:id="rId63" display="http://bs.so/"/>
    <hyperlink ref="D69" r:id="rId64" display="http://bs.so.an/"/>
    <hyperlink ref="D70" r:id="rId65" display="http://bs.so.sw/"/>
    <hyperlink ref="D75" r:id="rId66" display="http://pd.ba/"/>
    <hyperlink ref="D76" r:id="rId67" display="http://pd.b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FR POE REPORT 2015</vt:lpstr>
      <vt:lpstr>ALL POE REPORT 2017</vt:lpstr>
      <vt:lpstr>Sheet3</vt:lpstr>
      <vt:lpstr>Market Analysis Table</vt:lpstr>
      <vt:lpstr>GRAD POE REPORT 2015</vt:lpstr>
      <vt:lpstr>Grad POE Report_2015</vt:lpstr>
      <vt:lpstr>FRData</vt:lpstr>
      <vt:lpstr>AllData</vt:lpstr>
      <vt:lpstr>Sheet1</vt:lpstr>
      <vt:lpstr>GradData</vt:lpstr>
      <vt:lpstr>GradData2</vt:lpstr>
      <vt:lpstr>Sheet2</vt:lpstr>
      <vt:lpstr>'ALL POE REPORT 2017'!Print_Area</vt:lpstr>
      <vt:lpstr>'FR POE REPORT 2015'!Print_Area</vt:lpstr>
      <vt:lpstr>'Grad POE Report_2015'!Print_Area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studinstres</dc:creator>
  <cp:lastModifiedBy>Ranalli, Carlee K (ranallc)</cp:lastModifiedBy>
  <cp:lastPrinted>2017-10-17T14:38:30Z</cp:lastPrinted>
  <dcterms:created xsi:type="dcterms:W3CDTF">2016-04-14T17:37:21Z</dcterms:created>
  <dcterms:modified xsi:type="dcterms:W3CDTF">2018-09-25T17:01:03Z</dcterms:modified>
</cp:coreProperties>
</file>